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Αυτό_το_βιβλίο_εργασίας" defaultThemeVersion="153222"/>
  <mc:AlternateContent xmlns:mc="http://schemas.openxmlformats.org/markup-compatibility/2006">
    <mc:Choice Requires="x15">
      <x15ac:absPath xmlns:x15ac="http://schemas.microsoft.com/office/spreadsheetml/2010/11/ac" url="C:\Users\tolia\Desktop\"/>
    </mc:Choice>
  </mc:AlternateContent>
  <bookViews>
    <workbookView xWindow="0" yWindow="0" windowWidth="20490" windowHeight="7755"/>
  </bookViews>
  <sheets>
    <sheet name="ΕΒΠ" sheetId="1" r:id="rId1"/>
  </sheets>
  <externalReferences>
    <externalReference r:id="rId2"/>
  </externalReferences>
  <definedNames>
    <definedName name="NAI_OXI">[1]Τιμές!$K$2:$K$3</definedName>
    <definedName name="ΑΔΤ_ΔΙΑΒΑΤΗΡΙΟ">[1]Τιμές!$B$2:$B$3</definedName>
    <definedName name="ΚΑΤΗΓΟΡΙΑ_ΠΤΥΧΙΟΥ">[1]Τιμές!$J$2:$J$3</definedName>
    <definedName name="ΠΟΛΥΤΕΚΝΟΣ_ΤΡΙΤΕΚΝΟΣ">[1]Τιμές!$R$2:$R$4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9" i="1" l="1"/>
  <c r="V9" i="1"/>
  <c r="W9" i="1"/>
  <c r="X9" i="1"/>
  <c r="Y9" i="1"/>
  <c r="Z9" i="1"/>
  <c r="U10" i="1"/>
  <c r="V10" i="1"/>
  <c r="W10" i="1"/>
  <c r="X10" i="1"/>
  <c r="Y10" i="1"/>
  <c r="Z10" i="1"/>
  <c r="U11" i="1"/>
  <c r="V11" i="1"/>
  <c r="W11" i="1"/>
  <c r="X11" i="1"/>
  <c r="Y11" i="1"/>
  <c r="Z11" i="1"/>
  <c r="U12" i="1"/>
  <c r="V12" i="1"/>
  <c r="W12" i="1"/>
  <c r="X12" i="1"/>
  <c r="Y12" i="1"/>
  <c r="Z12" i="1"/>
  <c r="U13" i="1"/>
  <c r="V13" i="1"/>
  <c r="W13" i="1"/>
  <c r="X13" i="1"/>
  <c r="Y13" i="1"/>
  <c r="Z13" i="1"/>
  <c r="U14" i="1"/>
  <c r="V14" i="1"/>
  <c r="W14" i="1"/>
  <c r="X14" i="1"/>
  <c r="Y14" i="1"/>
  <c r="Z14" i="1"/>
  <c r="U15" i="1"/>
  <c r="V15" i="1"/>
  <c r="W15" i="1"/>
  <c r="X15" i="1"/>
  <c r="Y15" i="1"/>
  <c r="Z15" i="1"/>
  <c r="U16" i="1"/>
  <c r="V16" i="1"/>
  <c r="W16" i="1"/>
  <c r="X16" i="1"/>
  <c r="Y16" i="1"/>
  <c r="Z16" i="1"/>
  <c r="U17" i="1"/>
  <c r="V17" i="1"/>
  <c r="W17" i="1"/>
  <c r="X17" i="1"/>
  <c r="Y17" i="1"/>
  <c r="Z17" i="1"/>
  <c r="U18" i="1"/>
  <c r="V18" i="1"/>
  <c r="W18" i="1"/>
  <c r="X18" i="1"/>
  <c r="Y18" i="1"/>
  <c r="Z18" i="1"/>
  <c r="U19" i="1"/>
  <c r="V19" i="1"/>
  <c r="W19" i="1"/>
  <c r="X19" i="1"/>
  <c r="Y19" i="1"/>
  <c r="Z19" i="1"/>
  <c r="U20" i="1"/>
  <c r="V20" i="1"/>
  <c r="W20" i="1"/>
  <c r="X20" i="1"/>
  <c r="Y20" i="1"/>
  <c r="Z20" i="1"/>
  <c r="U21" i="1"/>
  <c r="V21" i="1"/>
  <c r="W21" i="1"/>
  <c r="X21" i="1"/>
  <c r="Y21" i="1"/>
  <c r="Z21" i="1"/>
  <c r="U22" i="1"/>
  <c r="V22" i="1"/>
  <c r="W22" i="1"/>
  <c r="X22" i="1"/>
  <c r="Y22" i="1"/>
  <c r="Z22" i="1"/>
  <c r="U23" i="1"/>
  <c r="V23" i="1"/>
  <c r="W23" i="1"/>
  <c r="X23" i="1"/>
  <c r="Y23" i="1"/>
  <c r="Z23" i="1"/>
  <c r="U24" i="1"/>
  <c r="V24" i="1"/>
  <c r="W24" i="1"/>
  <c r="X24" i="1"/>
  <c r="Y24" i="1"/>
  <c r="Z24" i="1"/>
  <c r="U26" i="1"/>
  <c r="V26" i="1"/>
  <c r="W26" i="1"/>
  <c r="X26" i="1"/>
  <c r="Y26" i="1"/>
  <c r="Z26" i="1"/>
  <c r="U25" i="1"/>
  <c r="V25" i="1"/>
  <c r="W25" i="1"/>
  <c r="X25" i="1"/>
  <c r="Y25" i="1"/>
  <c r="Z25" i="1"/>
  <c r="U27" i="1"/>
  <c r="V27" i="1"/>
  <c r="W27" i="1"/>
  <c r="X27" i="1"/>
  <c r="Y27" i="1"/>
  <c r="Z27" i="1"/>
  <c r="U28" i="1"/>
  <c r="V28" i="1"/>
  <c r="W28" i="1"/>
  <c r="X28" i="1"/>
  <c r="Y28" i="1"/>
  <c r="Z28" i="1"/>
  <c r="U29" i="1"/>
  <c r="V29" i="1"/>
  <c r="W29" i="1"/>
  <c r="X29" i="1"/>
  <c r="Y29" i="1"/>
  <c r="Z29" i="1"/>
  <c r="U30" i="1"/>
  <c r="V30" i="1"/>
  <c r="W30" i="1"/>
  <c r="X30" i="1"/>
  <c r="Y30" i="1"/>
  <c r="Z30" i="1"/>
  <c r="U31" i="1"/>
  <c r="V31" i="1"/>
  <c r="W31" i="1"/>
  <c r="X31" i="1"/>
  <c r="Y31" i="1"/>
  <c r="Z31" i="1"/>
  <c r="U33" i="1"/>
  <c r="V33" i="1"/>
  <c r="W33" i="1"/>
  <c r="X33" i="1"/>
  <c r="Y33" i="1"/>
  <c r="Z33" i="1"/>
  <c r="U32" i="1"/>
  <c r="V32" i="1"/>
  <c r="W32" i="1"/>
  <c r="X32" i="1"/>
  <c r="Y32" i="1"/>
  <c r="Z32" i="1"/>
  <c r="U34" i="1"/>
  <c r="V34" i="1"/>
  <c r="W34" i="1"/>
  <c r="X34" i="1"/>
  <c r="Y34" i="1"/>
  <c r="Z34" i="1"/>
  <c r="U35" i="1"/>
  <c r="V35" i="1"/>
  <c r="W35" i="1"/>
  <c r="X35" i="1"/>
  <c r="Y35" i="1"/>
  <c r="Z35" i="1"/>
  <c r="U36" i="1"/>
  <c r="V36" i="1"/>
  <c r="W36" i="1"/>
  <c r="X36" i="1"/>
  <c r="Y36" i="1"/>
  <c r="Z36" i="1"/>
  <c r="U37" i="1"/>
  <c r="V37" i="1"/>
  <c r="W37" i="1"/>
  <c r="X37" i="1"/>
  <c r="Y37" i="1"/>
  <c r="Z37" i="1"/>
  <c r="U38" i="1"/>
  <c r="V38" i="1"/>
  <c r="W38" i="1"/>
  <c r="X38" i="1"/>
  <c r="Y38" i="1"/>
  <c r="Z38" i="1"/>
  <c r="U39" i="1"/>
  <c r="V39" i="1"/>
  <c r="W39" i="1"/>
  <c r="X39" i="1"/>
  <c r="Y39" i="1"/>
  <c r="Z39" i="1"/>
  <c r="U40" i="1"/>
  <c r="V40" i="1"/>
  <c r="W40" i="1"/>
  <c r="X40" i="1"/>
  <c r="Y40" i="1"/>
  <c r="Z40" i="1"/>
  <c r="U41" i="1"/>
  <c r="V41" i="1"/>
  <c r="W41" i="1"/>
  <c r="X41" i="1"/>
  <c r="Y41" i="1"/>
  <c r="Z41" i="1"/>
  <c r="U42" i="1"/>
  <c r="V42" i="1"/>
  <c r="W42" i="1"/>
  <c r="X42" i="1"/>
  <c r="Y42" i="1"/>
  <c r="Z42" i="1"/>
  <c r="U44" i="1"/>
  <c r="V44" i="1"/>
  <c r="W44" i="1"/>
  <c r="X44" i="1"/>
  <c r="Y44" i="1"/>
  <c r="Z44" i="1"/>
  <c r="U43" i="1"/>
  <c r="V43" i="1"/>
  <c r="W43" i="1"/>
  <c r="X43" i="1"/>
  <c r="Y43" i="1"/>
  <c r="Z43" i="1"/>
  <c r="U46" i="1"/>
  <c r="V46" i="1"/>
  <c r="W46" i="1"/>
  <c r="X46" i="1"/>
  <c r="Y46" i="1"/>
  <c r="Z46" i="1"/>
  <c r="U45" i="1"/>
  <c r="V45" i="1"/>
  <c r="W45" i="1"/>
  <c r="X45" i="1"/>
  <c r="Y45" i="1"/>
  <c r="Z45" i="1"/>
  <c r="U47" i="1"/>
  <c r="V47" i="1"/>
  <c r="W47" i="1"/>
  <c r="X47" i="1"/>
  <c r="Y47" i="1"/>
  <c r="Z47" i="1"/>
  <c r="U48" i="1"/>
  <c r="V48" i="1"/>
  <c r="W48" i="1"/>
  <c r="X48" i="1"/>
  <c r="Y48" i="1"/>
  <c r="Z48" i="1"/>
  <c r="U51" i="1"/>
  <c r="V51" i="1"/>
  <c r="W51" i="1"/>
  <c r="X51" i="1"/>
  <c r="Y51" i="1"/>
  <c r="Z51" i="1"/>
  <c r="U49" i="1"/>
  <c r="V49" i="1"/>
  <c r="W49" i="1"/>
  <c r="X49" i="1"/>
  <c r="Y49" i="1"/>
  <c r="Z49" i="1"/>
  <c r="U50" i="1"/>
  <c r="V50" i="1"/>
  <c r="W50" i="1"/>
  <c r="X50" i="1"/>
  <c r="Y50" i="1"/>
  <c r="Z50" i="1"/>
  <c r="U52" i="1"/>
  <c r="V52" i="1"/>
  <c r="W52" i="1"/>
  <c r="X52" i="1"/>
  <c r="Y52" i="1"/>
  <c r="Z52" i="1"/>
  <c r="U53" i="1"/>
  <c r="V53" i="1"/>
  <c r="W53" i="1"/>
  <c r="X53" i="1"/>
  <c r="Y53" i="1"/>
  <c r="Z53" i="1"/>
  <c r="U55" i="1"/>
  <c r="V55" i="1"/>
  <c r="W55" i="1"/>
  <c r="X55" i="1"/>
  <c r="Y55" i="1"/>
  <c r="Z55" i="1"/>
  <c r="U54" i="1"/>
  <c r="V54" i="1"/>
  <c r="W54" i="1"/>
  <c r="X54" i="1"/>
  <c r="Y54" i="1"/>
  <c r="Z54" i="1"/>
  <c r="U56" i="1"/>
  <c r="V56" i="1"/>
  <c r="W56" i="1"/>
  <c r="X56" i="1"/>
  <c r="Y56" i="1"/>
  <c r="Z56" i="1"/>
  <c r="U57" i="1"/>
  <c r="V57" i="1"/>
  <c r="W57" i="1"/>
  <c r="X57" i="1"/>
  <c r="Y57" i="1"/>
  <c r="Z57" i="1"/>
  <c r="U59" i="1"/>
  <c r="V59" i="1"/>
  <c r="W59" i="1"/>
  <c r="X59" i="1"/>
  <c r="Y59" i="1"/>
  <c r="Z59" i="1"/>
  <c r="U58" i="1"/>
  <c r="V58" i="1"/>
  <c r="W58" i="1"/>
  <c r="X58" i="1"/>
  <c r="Y58" i="1"/>
  <c r="Z58" i="1"/>
  <c r="U60" i="1"/>
  <c r="V60" i="1"/>
  <c r="W60" i="1"/>
  <c r="X60" i="1"/>
  <c r="Y60" i="1"/>
  <c r="Z60" i="1"/>
  <c r="U62" i="1"/>
  <c r="V62" i="1"/>
  <c r="W62" i="1"/>
  <c r="X62" i="1"/>
  <c r="Y62" i="1"/>
  <c r="Z62" i="1"/>
  <c r="U61" i="1"/>
  <c r="V61" i="1"/>
  <c r="W61" i="1"/>
  <c r="X61" i="1"/>
  <c r="Y61" i="1"/>
  <c r="Z61" i="1"/>
  <c r="U63" i="1"/>
  <c r="V63" i="1"/>
  <c r="W63" i="1"/>
  <c r="X63" i="1"/>
  <c r="Y63" i="1"/>
  <c r="Z63" i="1"/>
  <c r="U64" i="1"/>
  <c r="V64" i="1"/>
  <c r="W64" i="1"/>
  <c r="X64" i="1"/>
  <c r="Y64" i="1"/>
  <c r="Z64" i="1"/>
  <c r="U66" i="1"/>
  <c r="V66" i="1"/>
  <c r="W66" i="1"/>
  <c r="X66" i="1"/>
  <c r="Y66" i="1"/>
  <c r="Z66" i="1"/>
  <c r="U65" i="1"/>
  <c r="V65" i="1"/>
  <c r="W65" i="1"/>
  <c r="X65" i="1"/>
  <c r="Y65" i="1"/>
  <c r="Z65" i="1"/>
  <c r="U67" i="1"/>
  <c r="V67" i="1"/>
  <c r="W67" i="1"/>
  <c r="X67" i="1"/>
  <c r="Y67" i="1"/>
  <c r="Z67" i="1"/>
  <c r="U71" i="1"/>
  <c r="V71" i="1"/>
  <c r="W71" i="1"/>
  <c r="X71" i="1"/>
  <c r="Y71" i="1"/>
  <c r="Z71" i="1"/>
  <c r="U70" i="1"/>
  <c r="V70" i="1"/>
  <c r="W70" i="1"/>
  <c r="X70" i="1"/>
  <c r="Y70" i="1"/>
  <c r="Z70" i="1"/>
  <c r="U68" i="1"/>
  <c r="V68" i="1"/>
  <c r="W68" i="1"/>
  <c r="X68" i="1"/>
  <c r="Y68" i="1"/>
  <c r="Z68" i="1"/>
  <c r="U69" i="1"/>
  <c r="V69" i="1"/>
  <c r="W69" i="1"/>
  <c r="X69" i="1"/>
  <c r="Y69" i="1"/>
  <c r="Z69" i="1"/>
  <c r="U73" i="1"/>
  <c r="V73" i="1"/>
  <c r="W73" i="1"/>
  <c r="X73" i="1"/>
  <c r="Y73" i="1"/>
  <c r="Z73" i="1"/>
  <c r="U72" i="1"/>
  <c r="V72" i="1"/>
  <c r="W72" i="1"/>
  <c r="X72" i="1"/>
  <c r="Y72" i="1"/>
  <c r="Z72" i="1"/>
  <c r="U74" i="1"/>
  <c r="V74" i="1"/>
  <c r="W74" i="1"/>
  <c r="X74" i="1"/>
  <c r="Y74" i="1"/>
  <c r="Z74" i="1"/>
  <c r="U76" i="1"/>
  <c r="V76" i="1"/>
  <c r="W76" i="1"/>
  <c r="X76" i="1"/>
  <c r="Y76" i="1"/>
  <c r="Z76" i="1"/>
  <c r="U75" i="1"/>
  <c r="V75" i="1"/>
  <c r="W75" i="1"/>
  <c r="X75" i="1"/>
  <c r="Y75" i="1"/>
  <c r="Z75" i="1"/>
  <c r="U78" i="1"/>
  <c r="V78" i="1"/>
  <c r="W78" i="1"/>
  <c r="X78" i="1"/>
  <c r="Y78" i="1"/>
  <c r="Z78" i="1"/>
  <c r="U77" i="1"/>
  <c r="V77" i="1"/>
  <c r="W77" i="1"/>
  <c r="X77" i="1"/>
  <c r="Y77" i="1"/>
  <c r="Z77" i="1"/>
  <c r="U79" i="1"/>
  <c r="V79" i="1"/>
  <c r="W79" i="1"/>
  <c r="X79" i="1"/>
  <c r="Y79" i="1"/>
  <c r="Z79" i="1"/>
  <c r="U80" i="1"/>
  <c r="V80" i="1"/>
  <c r="W80" i="1"/>
  <c r="X80" i="1"/>
  <c r="Y80" i="1"/>
  <c r="Z80" i="1"/>
  <c r="U81" i="1"/>
  <c r="V81" i="1"/>
  <c r="W81" i="1"/>
  <c r="X81" i="1"/>
  <c r="Y81" i="1"/>
  <c r="Z81" i="1"/>
  <c r="U86" i="1"/>
  <c r="V86" i="1"/>
  <c r="W86" i="1"/>
  <c r="X86" i="1"/>
  <c r="Y86" i="1"/>
  <c r="Z86" i="1"/>
  <c r="U85" i="1"/>
  <c r="V85" i="1"/>
  <c r="W85" i="1"/>
  <c r="X85" i="1"/>
  <c r="Y85" i="1"/>
  <c r="Z85" i="1"/>
  <c r="U83" i="1"/>
  <c r="V83" i="1"/>
  <c r="W83" i="1"/>
  <c r="X83" i="1"/>
  <c r="Y83" i="1"/>
  <c r="Z83" i="1"/>
  <c r="U84" i="1"/>
  <c r="V84" i="1"/>
  <c r="W84" i="1"/>
  <c r="X84" i="1"/>
  <c r="Y84" i="1"/>
  <c r="Z84" i="1"/>
  <c r="U82" i="1"/>
  <c r="V82" i="1"/>
  <c r="W82" i="1"/>
  <c r="X82" i="1"/>
  <c r="Y82" i="1"/>
  <c r="Z82" i="1"/>
  <c r="U87" i="1"/>
  <c r="V87" i="1"/>
  <c r="W87" i="1"/>
  <c r="X87" i="1"/>
  <c r="Y87" i="1"/>
  <c r="Z87" i="1"/>
  <c r="U89" i="1"/>
  <c r="V89" i="1"/>
  <c r="W89" i="1"/>
  <c r="X89" i="1"/>
  <c r="Y89" i="1"/>
  <c r="Z89" i="1"/>
  <c r="U88" i="1"/>
  <c r="V88" i="1"/>
  <c r="W88" i="1"/>
  <c r="X88" i="1"/>
  <c r="Y88" i="1"/>
  <c r="Z88" i="1"/>
  <c r="U93" i="1"/>
  <c r="V93" i="1"/>
  <c r="W93" i="1"/>
  <c r="X93" i="1"/>
  <c r="Y93" i="1"/>
  <c r="Z93" i="1"/>
  <c r="U94" i="1"/>
  <c r="V94" i="1"/>
  <c r="W94" i="1"/>
  <c r="X94" i="1"/>
  <c r="Y94" i="1"/>
  <c r="Z94" i="1"/>
  <c r="U91" i="1"/>
  <c r="V91" i="1"/>
  <c r="W91" i="1"/>
  <c r="X91" i="1"/>
  <c r="Y91" i="1"/>
  <c r="Z91" i="1"/>
  <c r="U92" i="1"/>
  <c r="V92" i="1"/>
  <c r="W92" i="1"/>
  <c r="X92" i="1"/>
  <c r="Y92" i="1"/>
  <c r="Z92" i="1"/>
  <c r="U90" i="1"/>
  <c r="V90" i="1"/>
  <c r="W90" i="1"/>
  <c r="X90" i="1"/>
  <c r="Y90" i="1"/>
  <c r="Z90" i="1"/>
  <c r="U95" i="1"/>
  <c r="V95" i="1"/>
  <c r="W95" i="1"/>
  <c r="X95" i="1"/>
  <c r="Y95" i="1"/>
  <c r="Z95" i="1"/>
  <c r="U97" i="1"/>
  <c r="V97" i="1"/>
  <c r="W97" i="1"/>
  <c r="X97" i="1"/>
  <c r="Y97" i="1"/>
  <c r="Z97" i="1"/>
  <c r="U98" i="1"/>
  <c r="V98" i="1"/>
  <c r="W98" i="1"/>
  <c r="X98" i="1"/>
  <c r="Y98" i="1"/>
  <c r="Z98" i="1"/>
  <c r="U96" i="1"/>
  <c r="V96" i="1"/>
  <c r="W96" i="1"/>
  <c r="X96" i="1"/>
  <c r="Y96" i="1"/>
  <c r="Z96" i="1"/>
  <c r="U102" i="1"/>
  <c r="V102" i="1"/>
  <c r="W102" i="1"/>
  <c r="X102" i="1"/>
  <c r="Y102" i="1"/>
  <c r="Z102" i="1"/>
  <c r="U99" i="1"/>
  <c r="V99" i="1"/>
  <c r="W99" i="1"/>
  <c r="X99" i="1"/>
  <c r="Y99" i="1"/>
  <c r="Z99" i="1"/>
  <c r="U100" i="1"/>
  <c r="V100" i="1"/>
  <c r="W100" i="1"/>
  <c r="X100" i="1"/>
  <c r="Y100" i="1"/>
  <c r="Z100" i="1"/>
  <c r="U101" i="1"/>
  <c r="V101" i="1"/>
  <c r="W101" i="1"/>
  <c r="X101" i="1"/>
  <c r="Y101" i="1"/>
  <c r="Z101" i="1"/>
  <c r="U103" i="1"/>
  <c r="V103" i="1"/>
  <c r="W103" i="1"/>
  <c r="X103" i="1"/>
  <c r="Y103" i="1"/>
  <c r="Z103" i="1"/>
  <c r="AA16" i="1" l="1"/>
  <c r="AA103" i="1"/>
  <c r="AA95" i="1"/>
  <c r="AA89" i="1"/>
  <c r="AA80" i="1"/>
  <c r="AA73" i="1"/>
  <c r="AA64" i="1"/>
  <c r="AA56" i="1"/>
  <c r="AA48" i="1"/>
  <c r="AA40" i="1"/>
  <c r="AA33" i="1"/>
  <c r="AA24" i="1"/>
  <c r="AA12" i="1"/>
  <c r="AA102" i="1"/>
  <c r="AA91" i="1"/>
  <c r="AA83" i="1"/>
  <c r="AA75" i="1"/>
  <c r="AA71" i="1"/>
  <c r="AA60" i="1"/>
  <c r="AA52" i="1"/>
  <c r="AA43" i="1"/>
  <c r="AA42" i="1"/>
  <c r="AA36" i="1"/>
  <c r="AA28" i="1"/>
  <c r="AA20" i="1"/>
  <c r="AA98" i="1"/>
  <c r="AA93" i="1"/>
  <c r="AA86" i="1"/>
  <c r="AA74" i="1"/>
  <c r="AA49" i="1"/>
  <c r="AA65" i="1"/>
  <c r="AA59" i="1"/>
  <c r="AA34" i="1"/>
  <c r="AA25" i="1"/>
  <c r="AA18" i="1"/>
  <c r="AA10" i="1"/>
  <c r="AA100" i="1"/>
  <c r="AA90" i="1"/>
  <c r="AA82" i="1"/>
  <c r="AA77" i="1"/>
  <c r="AA68" i="1"/>
  <c r="AA61" i="1"/>
  <c r="AA55" i="1"/>
  <c r="AA45" i="1"/>
  <c r="AA38" i="1"/>
  <c r="AA30" i="1"/>
  <c r="AA22" i="1"/>
  <c r="AA14" i="1"/>
  <c r="AA99" i="1"/>
  <c r="AA97" i="1"/>
  <c r="AA92" i="1"/>
  <c r="AA88" i="1"/>
  <c r="AA84" i="1"/>
  <c r="AA81" i="1"/>
  <c r="AA78" i="1"/>
  <c r="AA72" i="1"/>
  <c r="AA70" i="1"/>
  <c r="AA66" i="1"/>
  <c r="AA62" i="1"/>
  <c r="AA57" i="1"/>
  <c r="AA53" i="1"/>
  <c r="AA51" i="1"/>
  <c r="AA46" i="1"/>
  <c r="AA41" i="1"/>
  <c r="AA37" i="1"/>
  <c r="AA32" i="1"/>
  <c r="AA29" i="1"/>
  <c r="AA26" i="1"/>
  <c r="AA21" i="1"/>
  <c r="AA17" i="1"/>
  <c r="AA13" i="1"/>
  <c r="AA9" i="1"/>
  <c r="AA101" i="1"/>
  <c r="AA96" i="1"/>
  <c r="AA94" i="1"/>
  <c r="AA87" i="1"/>
  <c r="AA85" i="1"/>
  <c r="AA79" i="1"/>
  <c r="AA76" i="1"/>
  <c r="AA69" i="1"/>
  <c r="AA67" i="1"/>
  <c r="AA63" i="1"/>
  <c r="AA58" i="1"/>
  <c r="AA54" i="1"/>
  <c r="AA50" i="1"/>
  <c r="AA47" i="1"/>
  <c r="AA44" i="1"/>
  <c r="AA39" i="1"/>
  <c r="AA35" i="1"/>
  <c r="AA31" i="1"/>
  <c r="AA27" i="1"/>
  <c r="AA23" i="1"/>
  <c r="AA19" i="1"/>
  <c r="AA15" i="1"/>
  <c r="AA11" i="1"/>
  <c r="Z2" i="1" l="1"/>
  <c r="Y2" i="1"/>
  <c r="X2" i="1"/>
  <c r="W2" i="1"/>
  <c r="V2" i="1"/>
  <c r="U2" i="1"/>
  <c r="Z7" i="1"/>
  <c r="Y7" i="1"/>
  <c r="X7" i="1"/>
  <c r="W7" i="1"/>
  <c r="V7" i="1"/>
  <c r="U7" i="1"/>
  <c r="Z5" i="1"/>
  <c r="Y5" i="1"/>
  <c r="X5" i="1"/>
  <c r="W5" i="1"/>
  <c r="V5" i="1"/>
  <c r="U5" i="1"/>
  <c r="Z6" i="1"/>
  <c r="Y6" i="1"/>
  <c r="X6" i="1"/>
  <c r="W6" i="1"/>
  <c r="V6" i="1"/>
  <c r="U6" i="1"/>
  <c r="Z3" i="1"/>
  <c r="Y3" i="1"/>
  <c r="X3" i="1"/>
  <c r="W3" i="1"/>
  <c r="V3" i="1"/>
  <c r="U3" i="1"/>
  <c r="Z8" i="1"/>
  <c r="Y8" i="1"/>
  <c r="X8" i="1"/>
  <c r="W8" i="1"/>
  <c r="V8" i="1"/>
  <c r="U8" i="1"/>
  <c r="Z4" i="1"/>
  <c r="Y4" i="1"/>
  <c r="X4" i="1"/>
  <c r="W4" i="1"/>
  <c r="V4" i="1"/>
  <c r="U4" i="1"/>
  <c r="AA4" i="1" l="1"/>
  <c r="AA8" i="1"/>
  <c r="AA3" i="1"/>
  <c r="AA6" i="1"/>
  <c r="AA5" i="1"/>
  <c r="AA7" i="1"/>
  <c r="AA2" i="1"/>
</calcChain>
</file>

<file path=xl/comments1.xml><?xml version="1.0" encoding="utf-8"?>
<comments xmlns="http://schemas.openxmlformats.org/spreadsheetml/2006/main">
  <authors>
    <author>itziatzoulis</author>
  </authors>
  <commentList>
    <comment ref="H1" authorId="0" shapeId="0">
      <text>
        <r>
          <rPr>
            <b/>
            <sz val="8"/>
            <color indexed="81"/>
            <rFont val="Tahoma"/>
            <family val="2"/>
            <charset val="161"/>
          </rPr>
          <t>Για πτυχίο ΤΕΕ, ΤΕΛ ή Ενιαίων Πολυκλαδικών Λυκείων, μισή μονάδα για κάθε βαθμό άνω του 15, ενώ για πτυχίο ή δίπλωμα ΙΕΚ, μισή μονάδα για κάθε βαθμό άνω του 12</t>
        </r>
        <r>
          <rPr>
            <sz val="8"/>
            <color indexed="81"/>
            <rFont val="Tahoma"/>
            <family val="2"/>
            <charset val="161"/>
          </rPr>
          <t xml:space="preserve">
</t>
        </r>
      </text>
    </comment>
    <comment ref="I1" authorId="0" shapeId="0">
      <text>
        <r>
          <rPr>
            <b/>
            <sz val="8"/>
            <color indexed="81"/>
            <rFont val="Tahoma"/>
            <family val="2"/>
            <charset val="161"/>
          </rPr>
          <t>Μισή μονάδα για κάθε εξάμηνο και μέχρι τρεις μονάδες στο σύνολο</t>
        </r>
      </text>
    </comment>
    <comment ref="J1" authorId="0" shapeId="0">
      <text>
        <r>
          <rPr>
            <b/>
            <sz val="8"/>
            <color indexed="81"/>
            <rFont val="Tahoma"/>
            <family val="2"/>
            <charset val="161"/>
          </rPr>
          <t>Μισή μονάδα για κάθε εξάμηνο και μέχρι τρεις μονάδες στο σύνολο</t>
        </r>
      </text>
    </comment>
    <comment ref="K1" authorId="0" shapeId="0">
      <text>
        <r>
          <rPr>
            <b/>
            <sz val="8"/>
            <color indexed="81"/>
            <rFont val="Tahoma"/>
            <family val="2"/>
            <charset val="161"/>
          </rPr>
          <t>Μισή μονάδα για κάθε εξάμηνο και μέχρι τρεις μονάδες στο σύνολο</t>
        </r>
      </text>
    </comment>
    <comment ref="L1" authorId="0" shapeId="0">
      <text>
        <r>
          <rPr>
            <b/>
            <sz val="8"/>
            <color indexed="81"/>
            <rFont val="Tahoma"/>
            <family val="2"/>
            <charset val="161"/>
          </rPr>
          <t>0,2 μόρια για κάθε μήνα προϋπηρεσίας</t>
        </r>
      </text>
    </comment>
    <comment ref="M1" authorId="0" shapeId="0">
      <text>
        <r>
          <rPr>
            <b/>
            <sz val="8"/>
            <color indexed="81"/>
            <rFont val="Tahoma"/>
            <family val="2"/>
            <charset val="161"/>
          </rPr>
          <t>0,2 μόρια για κάθε μήνα προϋπηρεσίας</t>
        </r>
      </text>
    </comment>
    <comment ref="N1" authorId="0" shapeId="0">
      <text>
        <r>
          <rPr>
            <b/>
            <sz val="8"/>
            <color indexed="81"/>
            <rFont val="Tahoma"/>
            <family val="2"/>
            <charset val="161"/>
          </rPr>
          <t>0,2 μόρια για κάθε μήνα προϋπηρεσίας</t>
        </r>
      </text>
    </comment>
    <comment ref="O1" authorId="0" shapeId="0">
      <text>
        <r>
          <rPr>
            <b/>
            <sz val="8"/>
            <color indexed="81"/>
            <rFont val="Tahoma"/>
            <family val="2"/>
            <charset val="161"/>
          </rPr>
          <t>3 μονάδες για αναπηρία από 67%-80% και 4 μονάδες για αναπηρία από 80% και πάνω</t>
        </r>
      </text>
    </comment>
    <comment ref="P1" authorId="0" shapeId="0">
      <text>
        <r>
          <rPr>
            <b/>
            <sz val="8"/>
            <color indexed="81"/>
            <rFont val="Tahoma"/>
            <family val="2"/>
            <charset val="161"/>
          </rPr>
          <t xml:space="preserve">2 μονάδες για το πρώτο τέκνο με επ' αόριστον αναπηρία 67% και άνω, 3 για το δεύτερο και 5 για το τρίτο </t>
        </r>
      </text>
    </comment>
    <comment ref="Q1" authorId="0" shapeId="0">
      <text>
        <r>
          <rPr>
            <b/>
            <sz val="8"/>
            <color indexed="81"/>
            <rFont val="Tahoma"/>
            <family val="2"/>
            <charset val="161"/>
          </rPr>
          <t xml:space="preserve">2 μονάδες για το πρώτο τέκνο με επ' αόριστον αναπηρία 67% και άνω, 3 για το δεύτερο και 5 για το τρίτο </t>
        </r>
      </text>
    </comment>
    <comment ref="R1" authorId="0" shapeId="0">
      <text>
        <r>
          <rPr>
            <b/>
            <sz val="8"/>
            <color indexed="81"/>
            <rFont val="Tahoma"/>
            <family val="2"/>
            <charset val="161"/>
          </rPr>
          <t xml:space="preserve">2 μονάδες για το πρώτο τέκνο με επ' αόριστον αναπηρία 67% και άνω, 3 για το δεύτερο και 5 για το τρίτο </t>
        </r>
      </text>
    </comment>
    <comment ref="S1" authorId="0" shapeId="0">
      <text>
        <r>
          <rPr>
            <b/>
            <sz val="8"/>
            <color indexed="81"/>
            <rFont val="Tahoma"/>
            <family val="2"/>
            <charset val="161"/>
          </rPr>
          <t>1 μονάδα οι υποψήφιοι που έχουν 3 τέκνα και 2 μονάδες οι πολύτεκνοι βλ. ν. 3454/2006 και 4115/2013 και 4403/2016, αρ. 39</t>
        </r>
      </text>
    </comment>
  </commentList>
</comments>
</file>

<file path=xl/sharedStrings.xml><?xml version="1.0" encoding="utf-8"?>
<sst xmlns="http://schemas.openxmlformats.org/spreadsheetml/2006/main" count="729" uniqueCount="208">
  <si>
    <t>Α/Α καταχώρησης</t>
  </si>
  <si>
    <t>ΕΠΙΘΕΤΟ</t>
  </si>
  <si>
    <t>ΟΝΟΜΑ</t>
  </si>
  <si>
    <t>ΠΑΤΡΩΝΥΜΟ</t>
  </si>
  <si>
    <t>ΠΛΗΡΟΙ ΤΙΣ ΠΡΟΫΠΟΘΕΣΕΙΣ ΥΠΟΒΟΛΗΣ ΑΙΤΗΣΗΣ/ΠΡΟΣΛΗΨΗΣ (ΝΑΙ/ΌΧΙ)</t>
  </si>
  <si>
    <t>ΚΑΤΗΓΟΡΙΑ ΠΤΥΧΙΟΥ</t>
  </si>
  <si>
    <t>ΗΜ/ΝΙΑ ΚΤΗΣΗΣ ΠΤΥΧΙΟΥ</t>
  </si>
  <si>
    <t>ΒΑΘΜΟΣ ΠΤΥΧΙΟΥ</t>
  </si>
  <si>
    <t>ΠΡΟΫΠΗΡΕΣΙΑ ΣΕ ΔΗΜΟΣΙΟ Ή ΙΔΙΩΤΙΚΟ ΤΟΜΕΑ (ΕΤΗ)</t>
  </si>
  <si>
    <t>ΠΡΟΫΠΗΡΕΣΙΑ ΣΕ ΔΗΜΟΣΙΟ Ή ΙΔΙΩΤΙΚΟ ΤΟΜΕΑ (ΜΗΝΕΣ)</t>
  </si>
  <si>
    <t>ΠΡΟΫΠΗΡΕΣΙΑ ΣΕ ΔΗΜΟΣΙΟ Ή ΙΔΙΩΤΙΚΟ ΤΟΜΕΑ (ΗΜΕΡΕΣ)</t>
  </si>
  <si>
    <t>ΠΡΟΫΠΗΡΕΣΙΑ ΣΕ ΣΜΕΑΕ/ΚΕΔΔΥ (ΕΤΗ)</t>
  </si>
  <si>
    <t>ΠΡΟΫΠΗΡΕΣΙΑ ΣΕ ΣΜΕΑΕ/ΚΕΔΔΥ (ΜΗΝΕΣ)</t>
  </si>
  <si>
    <t>ΠΡΟΫΠΗΡΕΣΙΑ ΣΕ ΣΜΕΑΕ/ΚΕΔΔΥ (ΗΜΕΡΕΣ)</t>
  </si>
  <si>
    <t>ΠΟΣΟΣΤΟ ΑΝΑΠΗΡΙΑΣ ΥΠΟΨΗΦΙΟΥ</t>
  </si>
  <si>
    <t>% 1ου ΣΕ ΑΝΑΠΗΡΙΑ ΤΕΚΝΟΥ &gt;=67%</t>
  </si>
  <si>
    <t>% 2ου ΣΕ ΑΝΑΠΗΡΙΑ ΤΕΚΝΟΥ &gt;=67%</t>
  </si>
  <si>
    <t>% 3ου ΣΕ ΑΝΑΠΗΡΙΑ ΤΕΚΝΟΥ &gt;=67%</t>
  </si>
  <si>
    <t>ΠΟΛΥΤΕΚΝΟΣ/ΤΡΙΤΕΚΝΟΣ/-</t>
  </si>
  <si>
    <t>ΓΝΩΣΗ ΕΝΓ</t>
  </si>
  <si>
    <t>ΜΟΡΙΑ ΠΤΥΧΙΟΥ</t>
  </si>
  <si>
    <t>ΜΟΡΙΑ ΠΡΟΫΠΗΡΕΣΙΑΣ ΣΕ ΔΗΜΟΣΙΟ Ή ΙΔΙΩΤΙΚΟ ΤΟΜΕΑ</t>
  </si>
  <si>
    <t>ΜΟΡΙΑ ΠΡΟΫΠΗΡΕΣΙΑΣ ΣΕ ΣΜΕΑΕ/ΚΕΔΔΥ</t>
  </si>
  <si>
    <t>ΜΟΡΙΑ ΑΝΑΠΗΡΙΑΣ ΥΠΟΨΗΦΙΟΥ</t>
  </si>
  <si>
    <t>ΜΟΡΙΑ ΑΝΑΠΗΡΙΑΣ ΤΕΚΝΩΝ</t>
  </si>
  <si>
    <t>ΜΟΡΙΑ ΠΟΛΥΤΕΚΝΟΥ/ΤΡΙΤΕΚΝΟΥ</t>
  </si>
  <si>
    <t>ΣΥΝΟΛΙΚΑ ΜΟΡΙΑ</t>
  </si>
  <si>
    <t xml:space="preserve">ΑΓΓΕΛΟΠΟΥΛΟΥ </t>
  </si>
  <si>
    <t>ΕΛΕΝΗ</t>
  </si>
  <si>
    <t>ΑΝΔΡΕΑΣ</t>
  </si>
  <si>
    <t>ΝΑΙ</t>
  </si>
  <si>
    <t>ΤΕΕ-ΤΕΛ-ΕΠΛ-ΕΠΑΛ</t>
  </si>
  <si>
    <t>-</t>
  </si>
  <si>
    <t>ΌΧΙ</t>
  </si>
  <si>
    <t>ΝΙΚΟΛΙΤΣΑ</t>
  </si>
  <si>
    <t>ΑΠΟΣΤΟΛΟΣ</t>
  </si>
  <si>
    <t xml:space="preserve">ΑΘΑΝΑΣΑΤΟΥ </t>
  </si>
  <si>
    <t>ΕΥΑΓΓΕΛΙΑ</t>
  </si>
  <si>
    <t>ΠΟΛΥΤΕΚΝΟΣ</t>
  </si>
  <si>
    <t>ΚΩΝΣΤΑΝΤΙΝΟΣ</t>
  </si>
  <si>
    <t>ΑΛΕΞΑΝΔΡΑΤΟΥ</t>
  </si>
  <si>
    <t>ΒΕΝΕΤΙΑ</t>
  </si>
  <si>
    <t>ΓΕΩΡΓΙΟΣ</t>
  </si>
  <si>
    <t xml:space="preserve">ΑΝΑΣΤΑΣΟΠΟΥΛΟΥ </t>
  </si>
  <si>
    <t>ΒΑΣΙΛΙΚΗ</t>
  </si>
  <si>
    <t>ΙΩΑΝΝΑ</t>
  </si>
  <si>
    <t>ΕΥΘΥΜΙΟΣ</t>
  </si>
  <si>
    <t>ΙΕΚ</t>
  </si>
  <si>
    <t>ΣΩΤΗΡΙΑ</t>
  </si>
  <si>
    <t>ΑΡΣΕΝΗ</t>
  </si>
  <si>
    <t>ΕΙΡΗΝΗ</t>
  </si>
  <si>
    <t>ΑΝΤΩΝΙΟΣ</t>
  </si>
  <si>
    <t>ΑΣΗΜΑΚΟΠΟΥΛΟΥ</t>
  </si>
  <si>
    <t>ΕΥΓΕΝΙΑ</t>
  </si>
  <si>
    <t>ΝΙΚΟΛΑΟΣ</t>
  </si>
  <si>
    <t>ΜΑΡΙΑ</t>
  </si>
  <si>
    <t>ΜΑΡΙΑΝΝΑ</t>
  </si>
  <si>
    <t>ΒΑΝΤΑΡΑΚΗ</t>
  </si>
  <si>
    <t>ΑΓΓΕΛΙΚΗ</t>
  </si>
  <si>
    <t>ΒΑΣΙΛΕΙΟΥ</t>
  </si>
  <si>
    <t>ΒΟΥΛΓΑΡΗ</t>
  </si>
  <si>
    <t>ΕΥΑΓΓΕΛΗ</t>
  </si>
  <si>
    <t>ΧΡΗΣΤΟΣ</t>
  </si>
  <si>
    <t>ΓΕΩΡΓΙΟΥ-ΠΑΠΑΚΥΡΙΑΚΟΥ</t>
  </si>
  <si>
    <t>ΝΙΚΗ</t>
  </si>
  <si>
    <t>ΚΥΡΙΑΚΟΣ</t>
  </si>
  <si>
    <t>ΓΙΑΝΝΑΚΗ</t>
  </si>
  <si>
    <t>ΓΙΑΝΝΑΚΟΠΟΥΛΟΥ</t>
  </si>
  <si>
    <t>ΠΑΝΑΓΙΩΤΑ</t>
  </si>
  <si>
    <t xml:space="preserve">ΓΙΑΝΝΟΠΟΥΛΟΥ </t>
  </si>
  <si>
    <t>ΖΩΗΣ</t>
  </si>
  <si>
    <t>ΓΚΟΤΣΟΠΟΥΛΟΥ</t>
  </si>
  <si>
    <t>ΑΙΚΑΤΕΡΙΝΗ</t>
  </si>
  <si>
    <t xml:space="preserve">ΔΗΜΑΚΟΠΟΥΛΟΥ </t>
  </si>
  <si>
    <t>ΑΝΤΩΝΙΑ</t>
  </si>
  <si>
    <t>ΔΗΜΗΤΡΙΑΔΗ</t>
  </si>
  <si>
    <t>ΑΣΗΜΙΝΑ</t>
  </si>
  <si>
    <t>ΓΡΗΓΟΡΙΟΣ</t>
  </si>
  <si>
    <t>ΤΡΙΤΕΚΝΟΣ</t>
  </si>
  <si>
    <t>ΔΟΝΟΥ</t>
  </si>
  <si>
    <t>ΠΑΝΤΕΛΗΣ</t>
  </si>
  <si>
    <t>ΔΡΑΚΑΤΟΥ</t>
  </si>
  <si>
    <t>ΓΑΒΡΙΗΛ</t>
  </si>
  <si>
    <t xml:space="preserve">ΖΑΡΚΑΔΟΥΛΑ </t>
  </si>
  <si>
    <t>ΠΑΡΑΣΚΕΥΗ</t>
  </si>
  <si>
    <t>ΣΠΥΡΙΔΩΝ</t>
  </si>
  <si>
    <t>ΖΕΡΒΑ</t>
  </si>
  <si>
    <t>ΠΑΝΑΓΙΩΤΗΣ</t>
  </si>
  <si>
    <t>ΖΩΤΟΥ</t>
  </si>
  <si>
    <t>ΕΥΑΓΓΕΛΟΣ</t>
  </si>
  <si>
    <t>ΚΑΚΟΛΥΡΗ</t>
  </si>
  <si>
    <t>ΕΥΑΓΓΕΛΙΑ-ΑΜΑΛΙΑ</t>
  </si>
  <si>
    <t>ΒΑΣΙΛΕΙΟΣ</t>
  </si>
  <si>
    <t>ΚΑΛΑΝΤΖΗ</t>
  </si>
  <si>
    <t xml:space="preserve">ΚΑΛΑΦΑΤΗ </t>
  </si>
  <si>
    <t>ΧΡΥΣΟΥΛΑ</t>
  </si>
  <si>
    <t>ΚΑΝΕΛΛΑΚΗ</t>
  </si>
  <si>
    <t>ΑΡΙΣΤΕΑ</t>
  </si>
  <si>
    <t>ΚΑΠΕΛΗ</t>
  </si>
  <si>
    <t>ΓΕΩΡΓΙΑ</t>
  </si>
  <si>
    <t>ΑΛΚΙΒΙΑΔΗΣ</t>
  </si>
  <si>
    <t>ΚΑΡΑΓΕΩΡΓΟΥ</t>
  </si>
  <si>
    <t>ΑΘΑΝΑΣΙΟΣ</t>
  </si>
  <si>
    <t>ΙΩΑΝΝΗΣ</t>
  </si>
  <si>
    <t>ΚΑΡΑΚΩΣΤΑ</t>
  </si>
  <si>
    <t>ΚΑΤΖΟΥ</t>
  </si>
  <si>
    <t>ΠΑΝΟΣ</t>
  </si>
  <si>
    <t>ΚΑΤΣΑΔΟΥΡΟΥ</t>
  </si>
  <si>
    <t>ΚΑΤΣΙΑΔΑ</t>
  </si>
  <si>
    <t>ΠΗΝΕΛΟΠΗ</t>
  </si>
  <si>
    <t>ΧΑΡΑΛΑΜΠΟΣ</t>
  </si>
  <si>
    <t>ΚΑΦΕΝΤΖΗ</t>
  </si>
  <si>
    <t>ΚΑΦΦΕ</t>
  </si>
  <si>
    <t>ΘΕΟΔΩΡΑ</t>
  </si>
  <si>
    <t>ΚΟΛΟΒΟΥ</t>
  </si>
  <si>
    <t>ΑΛΙΚΗ</t>
  </si>
  <si>
    <t>ΚΟΛΩΝΙΑ</t>
  </si>
  <si>
    <t>ΧΑΡΙΚΛΕΙΑ</t>
  </si>
  <si>
    <t>ΚΟΡΙΖΗ</t>
  </si>
  <si>
    <t>ΛΕΜΟΝΙΑ</t>
  </si>
  <si>
    <t>ΧΑΡΙΛΑΟΣ</t>
  </si>
  <si>
    <t>ΚΟΣΣΥΒΑΚΗ</t>
  </si>
  <si>
    <t>ΡΟΥΜΠΙΝΗ-ΧΡΙΣΤΙΝΑ</t>
  </si>
  <si>
    <t>ΗΛΙΑΣ</t>
  </si>
  <si>
    <t>ΚΟΤΤΑ</t>
  </si>
  <si>
    <t>ΑΝΑΣΤΑΣΙΑ</t>
  </si>
  <si>
    <t>ΔΙΟΝΥΣΙΟΣ</t>
  </si>
  <si>
    <t>ΚΟΥΤΣΟΚΩΣΤΑ</t>
  </si>
  <si>
    <t>ΕΛΕΥΘΕΡΙΟΣ</t>
  </si>
  <si>
    <t>ΣΟΦΙΑ</t>
  </si>
  <si>
    <t>ΘΩΜΑΣ</t>
  </si>
  <si>
    <t>ΚΥΡΙΑΚΟΠΟΥΛΟΥ</t>
  </si>
  <si>
    <t>ΟΛΓΑ</t>
  </si>
  <si>
    <t>ΔΗΜΟΣΘΕΝΗΣ</t>
  </si>
  <si>
    <t>ΚΩΣΤΑΚΟΥ</t>
  </si>
  <si>
    <t>ΔΑΒΟΣ</t>
  </si>
  <si>
    <t>ΚΩΣΤΟΠΟΥΛΟΥ</t>
  </si>
  <si>
    <t>ΛΑΖΟΥ</t>
  </si>
  <si>
    <t xml:space="preserve">ΛΙΑΡΟΥ </t>
  </si>
  <si>
    <t>ΛΙΒΙΤΣΑΝΟΥ</t>
  </si>
  <si>
    <t>ΣΤΑΥΡΟΥΛΑ</t>
  </si>
  <si>
    <t>ΜΑΓΚΑΦΑ</t>
  </si>
  <si>
    <t>ΕΥΘΥΜΙΑ</t>
  </si>
  <si>
    <t>ΜΑΝΗ</t>
  </si>
  <si>
    <t>ΜΑΡΙΝΟΣ</t>
  </si>
  <si>
    <t>ΜΑΧΑ</t>
  </si>
  <si>
    <t>ΜΕΡΔΗ</t>
  </si>
  <si>
    <t>ΜΗΤΡΟΠΟΥΛΟΥ</t>
  </si>
  <si>
    <t>ΑΛΕΞΑΝΔΡΑ</t>
  </si>
  <si>
    <t>ΜΟΣΧΙΔΟΥ</t>
  </si>
  <si>
    <t>ΚΩΝΣΤΑΝΤΙΝΑ</t>
  </si>
  <si>
    <t>ΚΑΡΥΟΦΥΛΛΗΣ</t>
  </si>
  <si>
    <t>ΜΟΥΡΟΥΤΗ</t>
  </si>
  <si>
    <t>ΔΗΜΗΤΡΑ</t>
  </si>
  <si>
    <t>ΜΟΥΧΤΟΥΡΗ</t>
  </si>
  <si>
    <t>ΜΠΑΛΗ</t>
  </si>
  <si>
    <t>ΜΠΙΖΕΛΕΚΗ</t>
  </si>
  <si>
    <t>ΜΠΡΟΥΛΙΑ</t>
  </si>
  <si>
    <t>ΝΙΚΟΛΑΚΟΠΟΥΛΟΥ</t>
  </si>
  <si>
    <t>ΝΙΚΟΛΟΠΟΥΛΟΥ</t>
  </si>
  <si>
    <t>ΔΗΜΗΤΡΙΟΣ</t>
  </si>
  <si>
    <t xml:space="preserve">ΝΙΚΟΛΟΠΟΥΛΟΥ </t>
  </si>
  <si>
    <t>ΝΟΛΑ</t>
  </si>
  <si>
    <t>ΣΟΥΛΤΑΝΑ</t>
  </si>
  <si>
    <t>ΝΤΑΜΠΟΥ</t>
  </si>
  <si>
    <t>ΞΕΝΟΥ</t>
  </si>
  <si>
    <t>ΑΝΤΙΓΟΝΗ</t>
  </si>
  <si>
    <t>ΞΥΔΙΑ</t>
  </si>
  <si>
    <t xml:space="preserve">ΟΙΚΟΝΟΜΟΠΟΥΛΟΥ </t>
  </si>
  <si>
    <t>ΕΙΡΗΝΗ-ΜΑΡΙΑ</t>
  </si>
  <si>
    <t>ΠΑΠΑΔΗΜΗΤΡΙΟΥ</t>
  </si>
  <si>
    <t>ΠΑΠΑΘΑΝΑΣΗ</t>
  </si>
  <si>
    <t>ΕΥΤΥΧΙΑ</t>
  </si>
  <si>
    <t>ΠΑΠΑΧΑΡΑΛΑΜΠΟΥΣ</t>
  </si>
  <si>
    <t>ΚΟΡΙΝΑ-ΝΙΚΗ</t>
  </si>
  <si>
    <t>ΠΑΡΑΣΚΕΥΟΠΟΥΛΟΥ</t>
  </si>
  <si>
    <t>ΠΑΤΟΥΛΑ</t>
  </si>
  <si>
    <t>ΠΑΤΣΕΑ</t>
  </si>
  <si>
    <t>ΠΑΤΣΙΑΛΟΥ</t>
  </si>
  <si>
    <t>ΠΕΡΙΒΟΛΑ</t>
  </si>
  <si>
    <t xml:space="preserve">ΠΙΤΣΕΡΗ </t>
  </si>
  <si>
    <t>ΡΕΒΕΛΟΥ</t>
  </si>
  <si>
    <t>ΡΟΥΣΣΟΥ</t>
  </si>
  <si>
    <t>ΣΑΡΑΝΤΟΠΟΥΛΟΥ</t>
  </si>
  <si>
    <t>ΝΙΚΟΛΙΑ</t>
  </si>
  <si>
    <t>ΣΙΝΟΥ</t>
  </si>
  <si>
    <t>ΑΓΓΕΛΟΣ</t>
  </si>
  <si>
    <t>ΣΙΣΜΑΝΙΔΟΥ</t>
  </si>
  <si>
    <t>ΚΑΤΙΝΑ</t>
  </si>
  <si>
    <t>ΣΟΥΜΠΑΣΗ</t>
  </si>
  <si>
    <t>ΑΘΗΝΑ</t>
  </si>
  <si>
    <t xml:space="preserve">ΣΠΑΘΗ </t>
  </si>
  <si>
    <t>ΓΕΡΑΣΙΜΟΣ</t>
  </si>
  <si>
    <t>ΣΤΕΡΓΙΟΠΟΥΛΟΥ</t>
  </si>
  <si>
    <t>ΣΤΟΥΜΠΟΥ</t>
  </si>
  <si>
    <t>ΤΗΓΑΝΗ</t>
  </si>
  <si>
    <t>ΤΣΕΡΙΩΝΗ</t>
  </si>
  <si>
    <t>ΑΓΗΣΙΛΑΟΣ</t>
  </si>
  <si>
    <t>ΤΣΙΣΤΑ</t>
  </si>
  <si>
    <t xml:space="preserve">ΤΣΟΥΚΑ </t>
  </si>
  <si>
    <t>ΦΑΡΜΑΚΗ</t>
  </si>
  <si>
    <t>ΠΑΝΤΕΛΕΗΜΩΝ</t>
  </si>
  <si>
    <t>ΦΩΛΙΑ</t>
  </si>
  <si>
    <t>ΧΑΡΑΛΑΜΠΟΠΟΥΛΟΥ</t>
  </si>
  <si>
    <t>ΧΡΙΣΤΟΔΟΥΛΟΠΟΥΛΟΥ</t>
  </si>
  <si>
    <t>ΒΙΚΤΩΡΙΑ</t>
  </si>
  <si>
    <t>ΧΡΟΝΗ</t>
  </si>
  <si>
    <t>ΧΡΥΣΑΝΘΟΠΟΥΛΟΥ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</si>
</sst>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0"/>
    <numFmt numFmtId="165" formatCode="yyyy/m/d"/>
  </numFmts>
  <fonts count="3" x14ac:knownFonts="1">
    <font>
      <sz val="11"/>
      <color theme="1"/>
      <name val="Calibri"/>
      <family val="2"/>
      <charset val="161"/>
      <scheme val="minor"/>
    </font>
    <font>
      <b/>
      <sz val="8"/>
      <color indexed="81"/>
      <name val="Tahoma"/>
      <family val="2"/>
      <charset val="161"/>
    </font>
    <font>
      <sz val="8"/>
      <color indexed="81"/>
      <name val="Tahoma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 textRotation="90" wrapText="1"/>
    </xf>
    <xf numFmtId="0" fontId="0" fillId="5" borderId="1" xfId="0" applyFill="1" applyBorder="1" applyAlignment="1" applyProtection="1">
      <alignment horizontal="center" vertical="center" textRotation="90" wrapText="1"/>
    </xf>
    <xf numFmtId="0" fontId="0" fillId="5" borderId="1" xfId="0" applyFill="1" applyBorder="1" applyAlignment="1" applyProtection="1">
      <alignment horizontal="center" vertical="center" wrapText="1"/>
    </xf>
    <xf numFmtId="0" fontId="0" fillId="6" borderId="1" xfId="0" applyFill="1" applyBorder="1" applyAlignment="1" applyProtection="1">
      <alignment horizontal="center" vertical="center" textRotation="90" wrapText="1"/>
    </xf>
    <xf numFmtId="0" fontId="0" fillId="6" borderId="1" xfId="0" applyFill="1" applyBorder="1" applyAlignment="1" applyProtection="1">
      <alignment vertical="center" textRotation="90" wrapText="1"/>
    </xf>
    <xf numFmtId="0" fontId="0" fillId="7" borderId="1" xfId="0" applyFill="1" applyBorder="1" applyAlignment="1" applyProtection="1">
      <alignment vertical="center" textRotation="90" wrapText="1"/>
    </xf>
    <xf numFmtId="0" fontId="0" fillId="8" borderId="1" xfId="0" applyFill="1" applyBorder="1" applyAlignment="1" applyProtection="1">
      <alignment horizontal="center" vertical="center" textRotation="90" wrapText="1"/>
    </xf>
    <xf numFmtId="0" fontId="0" fillId="0" borderId="1" xfId="0" applyFill="1" applyBorder="1" applyAlignment="1" applyProtection="1">
      <alignment wrapText="1"/>
    </xf>
    <xf numFmtId="164" fontId="0" fillId="0" borderId="1" xfId="0" applyNumberFormat="1" applyBorder="1" applyProtection="1"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9" fontId="0" fillId="0" borderId="1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2" fontId="0" fillId="0" borderId="1" xfId="0" applyNumberFormat="1" applyFill="1" applyBorder="1" applyAlignment="1">
      <alignment wrapText="1"/>
    </xf>
    <xf numFmtId="2" fontId="0" fillId="0" borderId="1" xfId="0" applyNumberFormat="1" applyFill="1" applyBorder="1"/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horizontal="center"/>
      <protection locked="0"/>
    </xf>
    <xf numFmtId="9" fontId="0" fillId="0" borderId="1" xfId="0" applyNumberForma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Alignment="1" applyProtection="1">
      <alignment horizontal="center" wrapText="1"/>
      <protection locked="0"/>
    </xf>
    <xf numFmtId="165" fontId="0" fillId="0" borderId="1" xfId="0" applyNumberFormat="1" applyFill="1" applyBorder="1" applyAlignment="1" applyProtection="1">
      <protection locked="0"/>
    </xf>
    <xf numFmtId="165" fontId="0" fillId="0" borderId="1" xfId="0" applyNumberFormat="1" applyFill="1" applyBorder="1" applyAlignment="1" applyProtection="1">
      <alignment wrapText="1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teliko_telos/&#927;_&#932;&#917;&#923;&#921;&#922;&#927;&#931;_&#932;&#937;&#925;%20&#932;&#917;&#923;&#921;&#922;&#937;&#925;_2222222222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Συγκ Πίνακας ΕΕΠ"/>
      <sheetName val="ΕΕΠ"/>
      <sheetName val="Συγκ Πίνακας ΕΒΠ"/>
      <sheetName val="ΕΒΠ"/>
      <sheetName val="Τιμές"/>
    </sheetNames>
    <sheetDataSet>
      <sheetData sheetId="0"/>
      <sheetData sheetId="1"/>
      <sheetData sheetId="2"/>
      <sheetData sheetId="3"/>
      <sheetData sheetId="4">
        <row r="2">
          <cell r="B2" t="str">
            <v>ΑΔΤ</v>
          </cell>
          <cell r="J2" t="str">
            <v>ΤΕΕ-ΤΕΛ-ΕΠΛ-ΕΠΑΛ</v>
          </cell>
          <cell r="K2" t="str">
            <v>ΝΑΙ</v>
          </cell>
          <cell r="R2" t="str">
            <v>ΠΟΛΥΤΕΚΝΟΣ</v>
          </cell>
        </row>
        <row r="3">
          <cell r="B3" t="str">
            <v>ΔΙΑΒΑΤΗΡΙΟ</v>
          </cell>
          <cell r="J3" t="str">
            <v>ΙΕΚ</v>
          </cell>
          <cell r="K3" t="str">
            <v>ΌΧΙ</v>
          </cell>
          <cell r="R3" t="str">
            <v>ΤΡΙΤΕΚΝΟΣ</v>
          </cell>
        </row>
        <row r="4">
          <cell r="R4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Φύλλο1"/>
  <dimension ref="A1:AA103"/>
  <sheetViews>
    <sheetView tabSelected="1" topLeftCell="H40" workbookViewId="0">
      <selection activeCell="A2" sqref="A2:A103"/>
    </sheetView>
  </sheetViews>
  <sheetFormatPr defaultRowHeight="15" x14ac:dyDescent="0.25"/>
  <cols>
    <col min="2" max="2" width="25.42578125" customWidth="1"/>
    <col min="3" max="3" width="16.42578125" customWidth="1"/>
    <col min="4" max="4" width="16.140625" customWidth="1"/>
    <col min="6" max="6" width="11.85546875" customWidth="1"/>
    <col min="7" max="7" width="12" customWidth="1"/>
    <col min="19" max="19" width="14.42578125" customWidth="1"/>
  </cols>
  <sheetData>
    <row r="1" spans="1:27" ht="189.75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7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9" t="s">
        <v>26</v>
      </c>
    </row>
    <row r="2" spans="1:27" x14ac:dyDescent="0.25">
      <c r="A2" s="10">
        <v>1</v>
      </c>
      <c r="B2" s="12" t="s">
        <v>154</v>
      </c>
      <c r="C2" s="12" t="s">
        <v>44</v>
      </c>
      <c r="D2" s="12" t="s">
        <v>62</v>
      </c>
      <c r="E2" s="12" t="s">
        <v>30</v>
      </c>
      <c r="F2" s="12" t="s">
        <v>47</v>
      </c>
      <c r="G2" s="23">
        <v>36724</v>
      </c>
      <c r="H2" s="13">
        <v>14</v>
      </c>
      <c r="I2" s="12">
        <v>3</v>
      </c>
      <c r="J2" s="12"/>
      <c r="K2" s="12"/>
      <c r="L2" s="12">
        <v>7</v>
      </c>
      <c r="M2" s="12">
        <v>5</v>
      </c>
      <c r="N2" s="12">
        <v>8</v>
      </c>
      <c r="O2" s="14"/>
      <c r="P2" s="14"/>
      <c r="Q2" s="14"/>
      <c r="R2" s="14"/>
      <c r="S2" s="15" t="s">
        <v>32</v>
      </c>
      <c r="T2" s="11" t="s">
        <v>33</v>
      </c>
      <c r="U2" s="16">
        <f>IF(OR(ISBLANK(#REF!),$E2="ΌΧΙ"),"",IF(F2="ΤΕΕ-ΤΕΛ-ΕΠΛ-ΕΠΑΛ",IF(H2&gt;15,0.5*INT(H2-15),0),IF(F2="ΙΕΚ",IF(H2&gt;12,0.5*INT(H2-12),0))))</f>
        <v>1</v>
      </c>
      <c r="V2" s="16">
        <f>IF(OR(ISBLANK(#REF!),$E2="ΌΧΙ"),"",MIN(3,0.5*INT((I2*12+J2+ROUND(K2/30,0))/6)))</f>
        <v>3</v>
      </c>
      <c r="W2" s="16">
        <f>IF(OR(ISBLANK(#REF!),$E2="ΌΧΙ"),"",0.2*(L2*12+M2+ROUND(N2/30,0)))</f>
        <v>17.8</v>
      </c>
      <c r="X2" s="17">
        <f>IF(OR(ISBLANK(#REF!),$E2="ΌΧΙ"),"",IF(O2&gt;80%,4,IF(AND(O2&gt;=67%,O2&lt;=80%),3,0)))</f>
        <v>0</v>
      </c>
      <c r="Y2" s="17">
        <f>IF(OR(ISBLANK(#REF!),$E2="ΌΧΙ"),"",IF(COUNTIFS(P2:R2,"&gt;=67%")=1,2,IF(COUNTIFS(P2:R2,"&gt;=67%")=2,5,IF(COUNTIFS(P2:R2,"&gt;=67%")=3,10,0))))</f>
        <v>0</v>
      </c>
      <c r="Z2" s="17">
        <f>IF(OR(ISBLANK(#REF!),$E2="ΌΧΙ"),"",IF(S2="ΠΟΛΥΤΕΚΝΟΣ",2,IF(S2="ΤΡΙΤΕΚΝΟΣ",1,0)))</f>
        <v>0</v>
      </c>
      <c r="AA2" s="17">
        <f>IF(OR(ISBLANK(#REF!),$E2="ΌΧΙ"),"",SUM(U2:Z2))</f>
        <v>21.8</v>
      </c>
    </row>
    <row r="3" spans="1:27" x14ac:dyDescent="0.25">
      <c r="A3" s="10">
        <v>2</v>
      </c>
      <c r="B3" s="18" t="s">
        <v>69</v>
      </c>
      <c r="C3" s="12" t="s">
        <v>44</v>
      </c>
      <c r="D3" s="18" t="s">
        <v>70</v>
      </c>
      <c r="E3" s="18" t="s">
        <v>30</v>
      </c>
      <c r="F3" s="12" t="s">
        <v>47</v>
      </c>
      <c r="G3" s="24">
        <v>37084</v>
      </c>
      <c r="H3" s="19">
        <v>13</v>
      </c>
      <c r="I3" s="18"/>
      <c r="J3" s="18"/>
      <c r="K3" s="18"/>
      <c r="L3" s="18">
        <v>7</v>
      </c>
      <c r="M3" s="18">
        <v>10</v>
      </c>
      <c r="N3" s="18">
        <v>16</v>
      </c>
      <c r="O3" s="20"/>
      <c r="P3" s="20"/>
      <c r="Q3" s="20"/>
      <c r="R3" s="20"/>
      <c r="S3" s="15" t="s">
        <v>32</v>
      </c>
      <c r="T3" s="11" t="s">
        <v>33</v>
      </c>
      <c r="U3" s="16">
        <f>IF(OR(ISBLANK(#REF!),$E3="ΌΧΙ"),"",IF(F3="ΤΕΕ-ΤΕΛ-ΕΠΛ-ΕΠΑΛ",IF(H3&gt;15,0.5*INT(H3-15),0),IF(F3="ΙΕΚ",IF(H3&gt;12,0.5*INT(H3-12),0))))</f>
        <v>0.5</v>
      </c>
      <c r="V3" s="16">
        <f>IF(OR(ISBLANK(#REF!),$E3="ΌΧΙ"),"",MIN(3,0.5*INT((I3*12+J3+ROUND(K3/30,0))/6)))</f>
        <v>0</v>
      </c>
      <c r="W3" s="16">
        <f>IF(OR(ISBLANK(#REF!),$E3="ΌΧΙ"),"",0.2*(L3*12+M3+ROUND(N3/30,0)))</f>
        <v>19</v>
      </c>
      <c r="X3" s="17">
        <f>IF(OR(ISBLANK(#REF!),$E3="ΌΧΙ"),"",IF(O3&gt;80%,4,IF(AND(O3&gt;=67%,O3&lt;=80%),3,0)))</f>
        <v>0</v>
      </c>
      <c r="Y3" s="17">
        <f>IF(OR(ISBLANK(#REF!),$E3="ΌΧΙ"),"",IF(COUNTIFS(P3:R3,"&gt;=67%")=1,2,IF(COUNTIFS(P3:R3,"&gt;=67%")=2,5,IF(COUNTIFS(P3:R3,"&gt;=67%")=3,10,0))))</f>
        <v>0</v>
      </c>
      <c r="Z3" s="17">
        <f>IF(OR(ISBLANK(#REF!),$E3="ΌΧΙ"),"",IF(S3="ΠΟΛΥΤΕΚΝΟΣ",2,IF(S3="ΤΡΙΤΕΚΝΟΣ",1,0)))</f>
        <v>0</v>
      </c>
      <c r="AA3" s="17">
        <f>IF(OR(ISBLANK(#REF!),$E3="ΌΧΙ"),"",SUM(U3:Z3))</f>
        <v>19.5</v>
      </c>
    </row>
    <row r="4" spans="1:27" x14ac:dyDescent="0.25">
      <c r="A4" s="10">
        <v>3</v>
      </c>
      <c r="B4" s="12" t="s">
        <v>27</v>
      </c>
      <c r="C4" s="12" t="s">
        <v>28</v>
      </c>
      <c r="D4" s="12" t="s">
        <v>29</v>
      </c>
      <c r="E4" s="12" t="s">
        <v>30</v>
      </c>
      <c r="F4" s="12" t="s">
        <v>31</v>
      </c>
      <c r="G4" s="23">
        <v>34138</v>
      </c>
      <c r="H4" s="19">
        <v>19.670000000000002</v>
      </c>
      <c r="I4" s="18"/>
      <c r="J4" s="18"/>
      <c r="K4" s="18"/>
      <c r="L4" s="18">
        <v>7</v>
      </c>
      <c r="M4" s="18">
        <v>2</v>
      </c>
      <c r="N4" s="18">
        <v>14</v>
      </c>
      <c r="O4" s="20"/>
      <c r="P4" s="20"/>
      <c r="Q4" s="20"/>
      <c r="R4" s="20"/>
      <c r="S4" s="15" t="s">
        <v>32</v>
      </c>
      <c r="T4" s="11" t="s">
        <v>33</v>
      </c>
      <c r="U4" s="16">
        <f>IF(OR(ISBLANK(#REF!),$E4="ΌΧΙ"),"",IF(F4="ΤΕΕ-ΤΕΛ-ΕΠΛ-ΕΠΑΛ",IF(H4&gt;15,0.5*INT(H4-15),0),IF(F4="ΙΕΚ",IF(H4&gt;12,0.5*INT(H4-12),0))))</f>
        <v>2</v>
      </c>
      <c r="V4" s="16">
        <f>IF(OR(ISBLANK(#REF!),$E4="ΌΧΙ"),"",MIN(3,0.5*INT((I4*12+J4+ROUND(K4/30,0))/6)))</f>
        <v>0</v>
      </c>
      <c r="W4" s="16">
        <f>IF(OR(ISBLANK(#REF!),$E4="ΌΧΙ"),"",0.2*(L4*12+M4+ROUND(N4/30,0)))</f>
        <v>17.2</v>
      </c>
      <c r="X4" s="17">
        <f>IF(OR(ISBLANK(#REF!),$E4="ΌΧΙ"),"",IF(O4&gt;80%,4,IF(AND(O4&gt;=67%,O4&lt;=80%),3,0)))</f>
        <v>0</v>
      </c>
      <c r="Y4" s="17">
        <f>IF(OR(ISBLANK(#REF!),$E4="ΌΧΙ"),"",IF(COUNTIFS(P4:R4,"&gt;=67%")=1,2,IF(COUNTIFS(P4:R4,"&gt;=67%")=2,5,IF(COUNTIFS(P4:R4,"&gt;=67%")=3,10,0))))</f>
        <v>0</v>
      </c>
      <c r="Z4" s="17">
        <f>IF(OR(ISBLANK(#REF!),$E4="ΌΧΙ"),"",IF(S4="ΠΟΛΥΤΕΚΝΟΣ",2,IF(S4="ΤΡΙΤΕΚΝΟΣ",1,0)))</f>
        <v>0</v>
      </c>
      <c r="AA4" s="17">
        <f>IF(OR(ISBLANK(#REF!),$E4="ΌΧΙ"),"",SUM(U4:Z4))</f>
        <v>19.2</v>
      </c>
    </row>
    <row r="5" spans="1:27" x14ac:dyDescent="0.25">
      <c r="A5" s="10">
        <v>4</v>
      </c>
      <c r="B5" s="12" t="s">
        <v>138</v>
      </c>
      <c r="C5" s="12" t="s">
        <v>99</v>
      </c>
      <c r="D5" s="12" t="s">
        <v>85</v>
      </c>
      <c r="E5" s="12" t="s">
        <v>30</v>
      </c>
      <c r="F5" s="12" t="s">
        <v>31</v>
      </c>
      <c r="G5" s="23">
        <v>38604</v>
      </c>
      <c r="H5" s="19">
        <v>12.81</v>
      </c>
      <c r="I5" s="12"/>
      <c r="J5" s="12"/>
      <c r="K5" s="12"/>
      <c r="L5" s="12">
        <v>6</v>
      </c>
      <c r="M5" s="12">
        <v>7</v>
      </c>
      <c r="N5" s="12">
        <v>1</v>
      </c>
      <c r="O5" s="14">
        <v>0.67</v>
      </c>
      <c r="P5" s="14"/>
      <c r="Q5" s="14"/>
      <c r="R5" s="14"/>
      <c r="S5" s="15" t="s">
        <v>32</v>
      </c>
      <c r="T5" s="11" t="s">
        <v>33</v>
      </c>
      <c r="U5" s="16">
        <f>IF(OR(ISBLANK(#REF!),$E5="ΌΧΙ"),"",IF(F5="ΤΕΕ-ΤΕΛ-ΕΠΛ-ΕΠΑΛ",IF(H5&gt;15,0.5*INT(H5-15),0),IF(F5="ΙΕΚ",IF(H5&gt;12,0.5*INT(H5-12),0))))</f>
        <v>0</v>
      </c>
      <c r="V5" s="16">
        <f>IF(OR(ISBLANK(#REF!),$E5="ΌΧΙ"),"",MIN(3,0.5*INT((I5*12+J5+ROUND(K5/30,0))/6)))</f>
        <v>0</v>
      </c>
      <c r="W5" s="16">
        <f>IF(OR(ISBLANK(#REF!),$E5="ΌΧΙ"),"",0.2*(L5*12+M5+ROUND(N5/30,0)))</f>
        <v>15.8</v>
      </c>
      <c r="X5" s="17">
        <f>IF(OR(ISBLANK(#REF!),$E5="ΌΧΙ"),"",IF(O5&gt;80%,4,IF(AND(O5&gt;=67%,O5&lt;=80%),3,0)))</f>
        <v>3</v>
      </c>
      <c r="Y5" s="17">
        <f>IF(OR(ISBLANK(#REF!),$E5="ΌΧΙ"),"",IF(COUNTIFS(P5:R5,"&gt;=67%")=1,2,IF(COUNTIFS(P5:R5,"&gt;=67%")=2,5,IF(COUNTIFS(P5:R5,"&gt;=67%")=3,10,0))))</f>
        <v>0</v>
      </c>
      <c r="Z5" s="17">
        <f>IF(OR(ISBLANK(#REF!),$E5="ΌΧΙ"),"",IF(S5="ΠΟΛΥΤΕΚΝΟΣ",2,IF(S5="ΤΡΙΤΕΚΝΟΣ",1,0)))</f>
        <v>0</v>
      </c>
      <c r="AA5" s="17">
        <f>IF(OR(ISBLANK(#REF!),$E5="ΌΧΙ"),"",SUM(U5:Z5))</f>
        <v>18.8</v>
      </c>
    </row>
    <row r="6" spans="1:27" x14ac:dyDescent="0.25">
      <c r="A6" s="10">
        <v>5</v>
      </c>
      <c r="B6" s="21" t="s">
        <v>79</v>
      </c>
      <c r="C6" s="12" t="s">
        <v>72</v>
      </c>
      <c r="D6" s="12" t="s">
        <v>80</v>
      </c>
      <c r="E6" s="12" t="s">
        <v>30</v>
      </c>
      <c r="F6" s="12" t="s">
        <v>31</v>
      </c>
      <c r="G6" s="23">
        <v>33408</v>
      </c>
      <c r="H6" s="13">
        <v>18.89</v>
      </c>
      <c r="I6" s="12">
        <v>3</v>
      </c>
      <c r="J6" s="12"/>
      <c r="K6" s="12"/>
      <c r="L6" s="12">
        <v>5</v>
      </c>
      <c r="M6" s="12">
        <v>1</v>
      </c>
      <c r="N6" s="12">
        <v>2</v>
      </c>
      <c r="O6" s="14"/>
      <c r="P6" s="14"/>
      <c r="Q6" s="14"/>
      <c r="R6" s="14"/>
      <c r="S6" s="15" t="s">
        <v>38</v>
      </c>
      <c r="T6" s="11" t="s">
        <v>33</v>
      </c>
      <c r="U6" s="16">
        <f>IF(OR(ISBLANK(#REF!),$E6="ΌΧΙ"),"",IF(F6="ΤΕΕ-ΤΕΛ-ΕΠΛ-ΕΠΑΛ",IF(H6&gt;15,0.5*INT(H6-15),0),IF(F6="ΙΕΚ",IF(H6&gt;12,0.5*INT(H6-12),0))))</f>
        <v>1.5</v>
      </c>
      <c r="V6" s="16">
        <f>IF(OR(ISBLANK(#REF!),$E6="ΌΧΙ"),"",MIN(3,0.5*INT((I6*12+J6+ROUND(K6/30,0))/6)))</f>
        <v>3</v>
      </c>
      <c r="W6" s="16">
        <f>IF(OR(ISBLANK(#REF!),$E6="ΌΧΙ"),"",0.2*(L6*12+M6+ROUND(N6/30,0)))</f>
        <v>12.200000000000001</v>
      </c>
      <c r="X6" s="17">
        <f>IF(OR(ISBLANK(#REF!),$E6="ΌΧΙ"),"",IF(O6&gt;80%,4,IF(AND(O6&gt;=67%,O6&lt;=80%),3,0)))</f>
        <v>0</v>
      </c>
      <c r="Y6" s="17">
        <f>IF(OR(ISBLANK(#REF!),$E6="ΌΧΙ"),"",IF(COUNTIFS(P6:R6,"&gt;=67%")=1,2,IF(COUNTIFS(P6:R6,"&gt;=67%")=2,5,IF(COUNTIFS(P6:R6,"&gt;=67%")=3,10,0))))</f>
        <v>0</v>
      </c>
      <c r="Z6" s="17">
        <f>IF(OR(ISBLANK(#REF!),$E6="ΌΧΙ"),"",IF(S6="ΠΟΛΥΤΕΚΝΟΣ",2,IF(S6="ΤΡΙΤΕΚΝΟΣ",1,0)))</f>
        <v>2</v>
      </c>
      <c r="AA6" s="17">
        <f>IF(OR(ISBLANK(#REF!),$E6="ΌΧΙ"),"",SUM(U6:Z6))</f>
        <v>18.700000000000003</v>
      </c>
    </row>
    <row r="7" spans="1:27" x14ac:dyDescent="0.25">
      <c r="A7" s="10">
        <v>6</v>
      </c>
      <c r="B7" s="12" t="s">
        <v>146</v>
      </c>
      <c r="C7" s="12" t="s">
        <v>72</v>
      </c>
      <c r="D7" s="12" t="s">
        <v>42</v>
      </c>
      <c r="E7" s="12" t="s">
        <v>30</v>
      </c>
      <c r="F7" s="12" t="s">
        <v>47</v>
      </c>
      <c r="G7" s="23">
        <v>36916</v>
      </c>
      <c r="H7" s="19">
        <v>14</v>
      </c>
      <c r="I7" s="12">
        <v>2</v>
      </c>
      <c r="J7" s="12">
        <v>1</v>
      </c>
      <c r="K7" s="12">
        <v>1</v>
      </c>
      <c r="L7" s="12">
        <v>6</v>
      </c>
      <c r="M7" s="12">
        <v>6</v>
      </c>
      <c r="N7" s="12">
        <v>3</v>
      </c>
      <c r="O7" s="14"/>
      <c r="P7" s="14"/>
      <c r="Q7" s="14"/>
      <c r="R7" s="14"/>
      <c r="S7" s="15" t="s">
        <v>32</v>
      </c>
      <c r="T7" s="11" t="s">
        <v>33</v>
      </c>
      <c r="U7" s="16">
        <f>IF(OR(ISBLANK(#REF!),$E7="ΌΧΙ"),"",IF(F7="ΤΕΕ-ΤΕΛ-ΕΠΛ-ΕΠΑΛ",IF(H7&gt;15,0.5*INT(H7-15),0),IF(F7="ΙΕΚ",IF(H7&gt;12,0.5*INT(H7-12),0))))</f>
        <v>1</v>
      </c>
      <c r="V7" s="16">
        <f>IF(OR(ISBLANK(#REF!),$E7="ΌΧΙ"),"",MIN(3,0.5*INT((I7*12+J7+ROUND(K7/30,0))/6)))</f>
        <v>2</v>
      </c>
      <c r="W7" s="16">
        <f>IF(OR(ISBLANK(#REF!),$E7="ΌΧΙ"),"",0.2*(L7*12+M7+ROUND(N7/30,0)))</f>
        <v>15.600000000000001</v>
      </c>
      <c r="X7" s="17">
        <f>IF(OR(ISBLANK(#REF!),$E7="ΌΧΙ"),"",IF(O7&gt;80%,4,IF(AND(O7&gt;=67%,O7&lt;=80%),3,0)))</f>
        <v>0</v>
      </c>
      <c r="Y7" s="17">
        <f>IF(OR(ISBLANK(#REF!),$E7="ΌΧΙ"),"",IF(COUNTIFS(P7:R7,"&gt;=67%")=1,2,IF(COUNTIFS(P7:R7,"&gt;=67%")=2,5,IF(COUNTIFS(P7:R7,"&gt;=67%")=3,10,0))))</f>
        <v>0</v>
      </c>
      <c r="Z7" s="17">
        <f>IF(OR(ISBLANK(#REF!),$E7="ΌΧΙ"),"",IF(S7="ΠΟΛΥΤΕΚΝΟΣ",2,IF(S7="ΤΡΙΤΕΚΝΟΣ",1,0)))</f>
        <v>0</v>
      </c>
      <c r="AA7" s="17">
        <f>IF(OR(ISBLANK(#REF!),$E7="ΌΧΙ"),"",SUM(U7:Z7))</f>
        <v>18.600000000000001</v>
      </c>
    </row>
    <row r="8" spans="1:27" x14ac:dyDescent="0.25">
      <c r="A8" s="10">
        <v>7</v>
      </c>
      <c r="B8" s="12" t="s">
        <v>67</v>
      </c>
      <c r="C8" s="12" t="s">
        <v>68</v>
      </c>
      <c r="D8" s="12" t="s">
        <v>54</v>
      </c>
      <c r="E8" s="12" t="s">
        <v>30</v>
      </c>
      <c r="F8" s="12" t="s">
        <v>47</v>
      </c>
      <c r="G8" s="23">
        <v>37084</v>
      </c>
      <c r="H8" s="13">
        <v>16</v>
      </c>
      <c r="I8" s="12"/>
      <c r="J8" s="12">
        <v>7</v>
      </c>
      <c r="K8" s="12"/>
      <c r="L8" s="12">
        <v>5</v>
      </c>
      <c r="M8" s="12">
        <v>9</v>
      </c>
      <c r="N8" s="12">
        <v>6</v>
      </c>
      <c r="O8" s="14"/>
      <c r="P8" s="14"/>
      <c r="Q8" s="14"/>
      <c r="R8" s="14"/>
      <c r="S8" s="15" t="s">
        <v>32</v>
      </c>
      <c r="T8" s="11" t="s">
        <v>33</v>
      </c>
      <c r="U8" s="16">
        <f>IF(OR(ISBLANK(#REF!),$E8="ΌΧΙ"),"",IF(F8="ΤΕΕ-ΤΕΛ-ΕΠΛ-ΕΠΑΛ",IF(H8&gt;15,0.5*INT(H8-15),0),IF(F8="ΙΕΚ",IF(H8&gt;12,0.5*INT(H8-12),0))))</f>
        <v>2</v>
      </c>
      <c r="V8" s="16">
        <f>IF(OR(ISBLANK(#REF!),$E8="ΌΧΙ"),"",MIN(3,0.5*INT((I8*12+J8+ROUND(K8/30,0))/6)))</f>
        <v>0.5</v>
      </c>
      <c r="W8" s="16">
        <f>IF(OR(ISBLANK(#REF!),$E8="ΌΧΙ"),"",0.2*(L8*12+M8+ROUND(N8/30,0)))</f>
        <v>13.8</v>
      </c>
      <c r="X8" s="17">
        <f>IF(OR(ISBLANK(#REF!),$E8="ΌΧΙ"),"",IF(O8&gt;80%,4,IF(AND(O8&gt;=67%,O8&lt;=80%),3,0)))</f>
        <v>0</v>
      </c>
      <c r="Y8" s="17">
        <f>IF(OR(ISBLANK(#REF!),$E8="ΌΧΙ"),"",IF(COUNTIFS(P8:R8,"&gt;=67%")=1,2,IF(COUNTIFS(P8:R8,"&gt;=67%")=2,5,IF(COUNTIFS(P8:R8,"&gt;=67%")=3,10,0))))</f>
        <v>0</v>
      </c>
      <c r="Z8" s="17">
        <f>IF(OR(ISBLANK(#REF!),$E8="ΌΧΙ"),"",IF(S8="ΠΟΛΥΤΕΚΝΟΣ",2,IF(S8="ΤΡΙΤΕΚΝΟΣ",1,0)))</f>
        <v>0</v>
      </c>
      <c r="AA8" s="17">
        <f>IF(OR(ISBLANK(#REF!),$E8="ΌΧΙ"),"",SUM(U8:Z8))</f>
        <v>16.3</v>
      </c>
    </row>
    <row r="9" spans="1:27" x14ac:dyDescent="0.25">
      <c r="A9" s="10">
        <v>8</v>
      </c>
      <c r="B9" s="18" t="s">
        <v>198</v>
      </c>
      <c r="C9" s="12" t="s">
        <v>58</v>
      </c>
      <c r="D9" s="18" t="s">
        <v>39</v>
      </c>
      <c r="E9" s="18" t="s">
        <v>30</v>
      </c>
      <c r="F9" s="12" t="s">
        <v>31</v>
      </c>
      <c r="G9" s="24">
        <v>35233</v>
      </c>
      <c r="H9" s="19">
        <v>17.14</v>
      </c>
      <c r="I9" s="18"/>
      <c r="J9" s="18"/>
      <c r="K9" s="18"/>
      <c r="L9" s="18">
        <v>6</v>
      </c>
      <c r="M9" s="18">
        <v>2</v>
      </c>
      <c r="N9" s="18">
        <v>24</v>
      </c>
      <c r="O9" s="20"/>
      <c r="P9" s="20"/>
      <c r="Q9" s="20"/>
      <c r="R9" s="20"/>
      <c r="S9" s="15" t="s">
        <v>32</v>
      </c>
      <c r="T9" s="11" t="s">
        <v>33</v>
      </c>
      <c r="U9" s="16">
        <f>IF(OR(ISBLANK(#REF!),$E9="ΌΧΙ"),"",IF(F9="ΤΕΕ-ΤΕΛ-ΕΠΛ-ΕΠΑΛ",IF(H9&gt;15,0.5*INT(H9-15),0),IF(F9="ΙΕΚ",IF(H9&gt;12,0.5*INT(H9-12),0))))</f>
        <v>1</v>
      </c>
      <c r="V9" s="16">
        <f>IF(OR(ISBLANK(#REF!),$E9="ΌΧΙ"),"",MIN(3,0.5*INT((I9*12+J9+ROUND(K9/30,0))/6)))</f>
        <v>0</v>
      </c>
      <c r="W9" s="16">
        <f>IF(OR(ISBLANK(#REF!),$E9="ΌΧΙ"),"",0.2*(L9*12+M9+ROUND(N9/30,0)))</f>
        <v>15</v>
      </c>
      <c r="X9" s="17">
        <f>IF(OR(ISBLANK(#REF!),$E9="ΌΧΙ"),"",IF(O9&gt;80%,4,IF(AND(O9&gt;=67%,O9&lt;=80%),3,0)))</f>
        <v>0</v>
      </c>
      <c r="Y9" s="17">
        <f>IF(OR(ISBLANK(#REF!),$E9="ΌΧΙ"),"",IF(COUNTIFS(P9:R9,"&gt;=67%")=1,2,IF(COUNTIFS(P9:R9,"&gt;=67%")=2,5,IF(COUNTIFS(P9:R9,"&gt;=67%")=3,10,0))))</f>
        <v>0</v>
      </c>
      <c r="Z9" s="17">
        <f>IF(OR(ISBLANK(#REF!),$E9="ΌΧΙ"),"",IF(S9="ΠΟΛΥΤΕΚΝΟΣ",2,IF(S9="ΤΡΙΤΕΚΝΟΣ",1,0)))</f>
        <v>0</v>
      </c>
      <c r="AA9" s="17">
        <f>IF(OR(ISBLANK(#REF!),$E9="ΌΧΙ"),"",SUM(U9:Z9))</f>
        <v>16</v>
      </c>
    </row>
    <row r="10" spans="1:27" x14ac:dyDescent="0.25">
      <c r="A10" s="10">
        <v>9</v>
      </c>
      <c r="B10" s="12" t="s">
        <v>159</v>
      </c>
      <c r="C10" s="12" t="s">
        <v>113</v>
      </c>
      <c r="D10" s="12" t="s">
        <v>160</v>
      </c>
      <c r="E10" s="12" t="s">
        <v>30</v>
      </c>
      <c r="F10" s="12" t="s">
        <v>47</v>
      </c>
      <c r="G10" s="23">
        <v>37294</v>
      </c>
      <c r="H10" s="19">
        <v>19</v>
      </c>
      <c r="I10" s="12"/>
      <c r="J10" s="12"/>
      <c r="K10" s="12"/>
      <c r="L10" s="12">
        <v>5</v>
      </c>
      <c r="M10" s="12">
        <v>1</v>
      </c>
      <c r="N10" s="12">
        <v>2</v>
      </c>
      <c r="O10" s="14"/>
      <c r="P10" s="14"/>
      <c r="Q10" s="14"/>
      <c r="R10" s="14"/>
      <c r="S10" s="15"/>
      <c r="T10" s="11" t="s">
        <v>33</v>
      </c>
      <c r="U10" s="16">
        <f>IF(OR(ISBLANK(#REF!),$E10="ΌΧΙ"),"",IF(F10="ΤΕΕ-ΤΕΛ-ΕΠΛ-ΕΠΑΛ",IF(H10&gt;15,0.5*INT(H10-15),0),IF(F10="ΙΕΚ",IF(H10&gt;12,0.5*INT(H10-12),0))))</f>
        <v>3.5</v>
      </c>
      <c r="V10" s="16">
        <f>IF(OR(ISBLANK(#REF!),$E10="ΌΧΙ"),"",MIN(3,0.5*INT((I10*12+J10+ROUND(K10/30,0))/6)))</f>
        <v>0</v>
      </c>
      <c r="W10" s="16">
        <f>IF(OR(ISBLANK(#REF!),$E10="ΌΧΙ"),"",0.2*(L10*12+M10+ROUND(N10/30,0)))</f>
        <v>12.200000000000001</v>
      </c>
      <c r="X10" s="17">
        <f>IF(OR(ISBLANK(#REF!),$E10="ΌΧΙ"),"",IF(O10&gt;80%,4,IF(AND(O10&gt;=67%,O10&lt;=80%),3,0)))</f>
        <v>0</v>
      </c>
      <c r="Y10" s="17">
        <f>IF(OR(ISBLANK(#REF!),$E10="ΌΧΙ"),"",IF(COUNTIFS(P10:R10,"&gt;=67%")=1,2,IF(COUNTIFS(P10:R10,"&gt;=67%")=2,5,IF(COUNTIFS(P10:R10,"&gt;=67%")=3,10,0))))</f>
        <v>0</v>
      </c>
      <c r="Z10" s="17">
        <f>IF(OR(ISBLANK(#REF!),$E10="ΌΧΙ"),"",IF(S10="ΠΟΛΥΤΕΚΝΟΣ",2,IF(S10="ΤΡΙΤΕΚΝΟΣ",1,0)))</f>
        <v>0</v>
      </c>
      <c r="AA10" s="17">
        <f>IF(OR(ISBLANK(#REF!),$E10="ΌΧΙ"),"",SUM(U10:Z10))</f>
        <v>15.700000000000001</v>
      </c>
    </row>
    <row r="11" spans="1:27" x14ac:dyDescent="0.25">
      <c r="A11" s="10">
        <v>10</v>
      </c>
      <c r="B11" s="12" t="s">
        <v>139</v>
      </c>
      <c r="C11" s="12" t="s">
        <v>140</v>
      </c>
      <c r="D11" s="12" t="s">
        <v>87</v>
      </c>
      <c r="E11" s="12" t="s">
        <v>30</v>
      </c>
      <c r="F11" s="12" t="s">
        <v>31</v>
      </c>
      <c r="G11" s="23">
        <v>36692</v>
      </c>
      <c r="H11" s="13">
        <v>19.329999999999998</v>
      </c>
      <c r="I11" s="12">
        <v>1</v>
      </c>
      <c r="J11" s="12">
        <v>7</v>
      </c>
      <c r="K11" s="12"/>
      <c r="L11" s="12">
        <v>4</v>
      </c>
      <c r="M11" s="12">
        <v>11</v>
      </c>
      <c r="N11" s="12">
        <v>13</v>
      </c>
      <c r="O11" s="14"/>
      <c r="P11" s="14"/>
      <c r="Q11" s="14"/>
      <c r="R11" s="14"/>
      <c r="S11" s="15" t="s">
        <v>32</v>
      </c>
      <c r="T11" s="11" t="s">
        <v>33</v>
      </c>
      <c r="U11" s="16">
        <f>IF(OR(ISBLANK(#REF!),$E11="ΌΧΙ"),"",IF(F11="ΤΕΕ-ΤΕΛ-ΕΠΛ-ΕΠΑΛ",IF(H11&gt;15,0.5*INT(H11-15),0),IF(F11="ΙΕΚ",IF(H11&gt;12,0.5*INT(H11-12),0))))</f>
        <v>2</v>
      </c>
      <c r="V11" s="16">
        <f>IF(OR(ISBLANK(#REF!),$E11="ΌΧΙ"),"",MIN(3,0.5*INT((I11*12+J11+ROUND(K11/30,0))/6)))</f>
        <v>1.5</v>
      </c>
      <c r="W11" s="16">
        <f>IF(OR(ISBLANK(#REF!),$E11="ΌΧΙ"),"",0.2*(L11*12+M11+ROUND(N11/30,0)))</f>
        <v>11.8</v>
      </c>
      <c r="X11" s="17">
        <f>IF(OR(ISBLANK(#REF!),$E11="ΌΧΙ"),"",IF(O11&gt;80%,4,IF(AND(O11&gt;=67%,O11&lt;=80%),3,0)))</f>
        <v>0</v>
      </c>
      <c r="Y11" s="17">
        <f>IF(OR(ISBLANK(#REF!),$E11="ΌΧΙ"),"",IF(COUNTIFS(P11:R11,"&gt;=67%")=1,2,IF(COUNTIFS(P11:R11,"&gt;=67%")=2,5,IF(COUNTIFS(P11:R11,"&gt;=67%")=3,10,0))))</f>
        <v>0</v>
      </c>
      <c r="Z11" s="17">
        <f>IF(OR(ISBLANK(#REF!),$E11="ΌΧΙ"),"",IF(S11="ΠΟΛΥΤΕΚΝΟΣ",2,IF(S11="ΤΡΙΤΕΚΝΟΣ",1,0)))</f>
        <v>0</v>
      </c>
      <c r="AA11" s="17">
        <f>IF(OR(ISBLANK(#REF!),$E11="ΌΧΙ"),"",SUM(U11:Z11))</f>
        <v>15.3</v>
      </c>
    </row>
    <row r="12" spans="1:27" x14ac:dyDescent="0.25">
      <c r="A12" s="10">
        <v>11</v>
      </c>
      <c r="B12" s="12" t="s">
        <v>111</v>
      </c>
      <c r="C12" s="12" t="s">
        <v>37</v>
      </c>
      <c r="D12" s="12" t="s">
        <v>39</v>
      </c>
      <c r="E12" s="12" t="s">
        <v>30</v>
      </c>
      <c r="F12" s="12" t="s">
        <v>31</v>
      </c>
      <c r="G12" s="23">
        <v>35959</v>
      </c>
      <c r="H12" s="19">
        <v>16.86</v>
      </c>
      <c r="I12" s="12"/>
      <c r="J12" s="12">
        <v>1</v>
      </c>
      <c r="K12" s="12"/>
      <c r="L12" s="12">
        <v>5</v>
      </c>
      <c r="M12" s="12">
        <v>10</v>
      </c>
      <c r="N12" s="12">
        <v>3</v>
      </c>
      <c r="O12" s="14"/>
      <c r="P12" s="14"/>
      <c r="Q12" s="14"/>
      <c r="R12" s="14"/>
      <c r="S12" s="15" t="s">
        <v>32</v>
      </c>
      <c r="T12" s="11" t="s">
        <v>33</v>
      </c>
      <c r="U12" s="16">
        <f>IF(OR(ISBLANK(#REF!),$E12="ΌΧΙ"),"",IF(F12="ΤΕΕ-ΤΕΛ-ΕΠΛ-ΕΠΑΛ",IF(H12&gt;15,0.5*INT(H12-15),0),IF(F12="ΙΕΚ",IF(H12&gt;12,0.5*INT(H12-12),0))))</f>
        <v>0.5</v>
      </c>
      <c r="V12" s="16">
        <f>IF(OR(ISBLANK(#REF!),$E12="ΌΧΙ"),"",MIN(3,0.5*INT((I12*12+J12+ROUND(K12/30,0))/6)))</f>
        <v>0</v>
      </c>
      <c r="W12" s="16">
        <f>IF(OR(ISBLANK(#REF!),$E12="ΌΧΙ"),"",0.2*(L12*12+M12+ROUND(N12/30,0)))</f>
        <v>14</v>
      </c>
      <c r="X12" s="17">
        <f>IF(OR(ISBLANK(#REF!),$E12="ΌΧΙ"),"",IF(O12&gt;80%,4,IF(AND(O12&gt;=67%,O12&lt;=80%),3,0)))</f>
        <v>0</v>
      </c>
      <c r="Y12" s="17">
        <f>IF(OR(ISBLANK(#REF!),$E12="ΌΧΙ"),"",IF(COUNTIFS(P12:R12,"&gt;=67%")=1,2,IF(COUNTIFS(P12:R12,"&gt;=67%")=2,5,IF(COUNTIFS(P12:R12,"&gt;=67%")=3,10,0))))</f>
        <v>0</v>
      </c>
      <c r="Z12" s="17">
        <f>IF(OR(ISBLANK(#REF!),$E12="ΌΧΙ"),"",IF(S12="ΠΟΛΥΤΕΚΝΟΣ",2,IF(S12="ΤΡΙΤΕΚΝΟΣ",1,0)))</f>
        <v>0</v>
      </c>
      <c r="AA12" s="17">
        <f>IF(OR(ISBLANK(#REF!),$E12="ΌΧΙ"),"",SUM(U12:Z12))</f>
        <v>14.5</v>
      </c>
    </row>
    <row r="13" spans="1:27" x14ac:dyDescent="0.25">
      <c r="A13" s="10">
        <v>12</v>
      </c>
      <c r="B13" s="12" t="s">
        <v>170</v>
      </c>
      <c r="C13" s="12" t="s">
        <v>44</v>
      </c>
      <c r="D13" s="12" t="s">
        <v>42</v>
      </c>
      <c r="E13" s="12" t="s">
        <v>30</v>
      </c>
      <c r="F13" s="12" t="s">
        <v>31</v>
      </c>
      <c r="G13" s="23">
        <v>33774</v>
      </c>
      <c r="H13" s="19">
        <v>19.11</v>
      </c>
      <c r="I13" s="12"/>
      <c r="J13" s="12"/>
      <c r="K13" s="12"/>
      <c r="L13" s="12">
        <v>5</v>
      </c>
      <c r="M13" s="12"/>
      <c r="N13" s="12">
        <v>11</v>
      </c>
      <c r="O13" s="14"/>
      <c r="P13" s="14"/>
      <c r="Q13" s="14"/>
      <c r="R13" s="14"/>
      <c r="S13" s="15"/>
      <c r="T13" s="11" t="s">
        <v>33</v>
      </c>
      <c r="U13" s="16">
        <f>IF(OR(ISBLANK(#REF!),$E13="ΌΧΙ"),"",IF(F13="ΤΕΕ-ΤΕΛ-ΕΠΛ-ΕΠΑΛ",IF(H13&gt;15,0.5*INT(H13-15),0),IF(F13="ΙΕΚ",IF(H13&gt;12,0.5*INT(H13-12),0))))</f>
        <v>2</v>
      </c>
      <c r="V13" s="16">
        <f>IF(OR(ISBLANK(#REF!),$E13="ΌΧΙ"),"",MIN(3,0.5*INT((I13*12+J13+ROUND(K13/30,0))/6)))</f>
        <v>0</v>
      </c>
      <c r="W13" s="16">
        <f>IF(OR(ISBLANK(#REF!),$E13="ΌΧΙ"),"",0.2*(L13*12+M13+ROUND(N13/30,0)))</f>
        <v>12</v>
      </c>
      <c r="X13" s="17">
        <f>IF(OR(ISBLANK(#REF!),$E13="ΌΧΙ"),"",IF(O13&gt;80%,4,IF(AND(O13&gt;=67%,O13&lt;=80%),3,0)))</f>
        <v>0</v>
      </c>
      <c r="Y13" s="17">
        <f>IF(OR(ISBLANK(#REF!),$E13="ΌΧΙ"),"",IF(COUNTIFS(P13:R13,"&gt;=67%")=1,2,IF(COUNTIFS(P13:R13,"&gt;=67%")=2,5,IF(COUNTIFS(P13:R13,"&gt;=67%")=3,10,0))))</f>
        <v>0</v>
      </c>
      <c r="Z13" s="17">
        <f>IF(OR(ISBLANK(#REF!),$E13="ΌΧΙ"),"",IF(S13="ΠΟΛΥΤΕΚΝΟΣ",2,IF(S13="ΤΡΙΤΕΚΝΟΣ",1,0)))</f>
        <v>0</v>
      </c>
      <c r="AA13" s="17">
        <f>IF(OR(ISBLANK(#REF!),$E13="ΌΧΙ"),"",SUM(U13:Z13))</f>
        <v>14</v>
      </c>
    </row>
    <row r="14" spans="1:27" x14ac:dyDescent="0.25">
      <c r="A14" s="10">
        <v>13</v>
      </c>
      <c r="B14" s="12" t="s">
        <v>171</v>
      </c>
      <c r="C14" s="12" t="s">
        <v>172</v>
      </c>
      <c r="D14" s="12" t="s">
        <v>87</v>
      </c>
      <c r="E14" s="12" t="s">
        <v>30</v>
      </c>
      <c r="F14" s="12" t="s">
        <v>47</v>
      </c>
      <c r="G14" s="23">
        <v>39674</v>
      </c>
      <c r="H14" s="13">
        <v>10</v>
      </c>
      <c r="I14" s="12">
        <v>1</v>
      </c>
      <c r="J14" s="12">
        <v>2</v>
      </c>
      <c r="K14" s="12">
        <v>15</v>
      </c>
      <c r="L14" s="12">
        <v>4</v>
      </c>
      <c r="M14" s="12">
        <v>10</v>
      </c>
      <c r="N14" s="12">
        <v>27</v>
      </c>
      <c r="O14" s="14"/>
      <c r="P14" s="14"/>
      <c r="Q14" s="14"/>
      <c r="R14" s="14"/>
      <c r="S14" s="15" t="s">
        <v>32</v>
      </c>
      <c r="T14" s="11" t="s">
        <v>33</v>
      </c>
      <c r="U14" s="16">
        <f>IF(OR(ISBLANK(#REF!),$E14="ΌΧΙ"),"",IF(F14="ΤΕΕ-ΤΕΛ-ΕΠΛ-ΕΠΑΛ",IF(H14&gt;15,0.5*INT(H14-15),0),IF(F14="ΙΕΚ",IF(H14&gt;12,0.5*INT(H14-12),0))))</f>
        <v>0</v>
      </c>
      <c r="V14" s="16">
        <f>IF(OR(ISBLANK(#REF!),$E14="ΌΧΙ"),"",MIN(3,0.5*INT((I14*12+J14+ROUND(K14/30,0))/6)))</f>
        <v>1</v>
      </c>
      <c r="W14" s="16">
        <f>IF(OR(ISBLANK(#REF!),$E14="ΌΧΙ"),"",0.2*(L14*12+M14+ROUND(N14/30,0)))</f>
        <v>11.8</v>
      </c>
      <c r="X14" s="17">
        <f>IF(OR(ISBLANK(#REF!),$E14="ΌΧΙ"),"",IF(O14&gt;80%,4,IF(AND(O14&gt;=67%,O14&lt;=80%),3,0)))</f>
        <v>0</v>
      </c>
      <c r="Y14" s="17">
        <f>IF(OR(ISBLANK(#REF!),$E14="ΌΧΙ"),"",IF(COUNTIFS(P14:R14,"&gt;=67%")=1,2,IF(COUNTIFS(P14:R14,"&gt;=67%")=2,5,IF(COUNTIFS(P14:R14,"&gt;=67%")=3,10,0))))</f>
        <v>0</v>
      </c>
      <c r="Z14" s="17">
        <f>IF(OR(ISBLANK(#REF!),$E14="ΌΧΙ"),"",IF(S14="ΠΟΛΥΤΕΚΝΟΣ",2,IF(S14="ΤΡΙΤΕΚΝΟΣ",1,0)))</f>
        <v>0</v>
      </c>
      <c r="AA14" s="17">
        <f>IF(OR(ISBLANK(#REF!),$E14="ΌΧΙ"),"",SUM(U14:Z14))</f>
        <v>12.8</v>
      </c>
    </row>
    <row r="15" spans="1:27" x14ac:dyDescent="0.25">
      <c r="A15" s="10">
        <v>14</v>
      </c>
      <c r="B15" s="12" t="s">
        <v>165</v>
      </c>
      <c r="C15" s="12" t="s">
        <v>166</v>
      </c>
      <c r="D15" s="12" t="s">
        <v>39</v>
      </c>
      <c r="E15" s="12" t="s">
        <v>30</v>
      </c>
      <c r="F15" s="12" t="s">
        <v>47</v>
      </c>
      <c r="G15" s="23">
        <v>40056</v>
      </c>
      <c r="H15" s="13">
        <v>18</v>
      </c>
      <c r="I15" s="12"/>
      <c r="J15" s="12"/>
      <c r="K15" s="12"/>
      <c r="L15" s="12">
        <v>3</v>
      </c>
      <c r="M15" s="12">
        <v>6</v>
      </c>
      <c r="N15" s="12">
        <v>8</v>
      </c>
      <c r="O15" s="14"/>
      <c r="P15" s="14"/>
      <c r="Q15" s="14"/>
      <c r="R15" s="14"/>
      <c r="S15" s="15" t="s">
        <v>32</v>
      </c>
      <c r="T15" s="11" t="s">
        <v>33</v>
      </c>
      <c r="U15" s="16">
        <f>IF(OR(ISBLANK(#REF!),$E15="ΌΧΙ"),"",IF(F15="ΤΕΕ-ΤΕΛ-ΕΠΛ-ΕΠΑΛ",IF(H15&gt;15,0.5*INT(H15-15),0),IF(F15="ΙΕΚ",IF(H15&gt;12,0.5*INT(H15-12),0))))</f>
        <v>3</v>
      </c>
      <c r="V15" s="16">
        <f>IF(OR(ISBLANK(#REF!),$E15="ΌΧΙ"),"",MIN(3,0.5*INT((I15*12+J15+ROUND(K15/30,0))/6)))</f>
        <v>0</v>
      </c>
      <c r="W15" s="16">
        <f>IF(OR(ISBLANK(#REF!),$E15="ΌΧΙ"),"",0.2*(L15*12+M15+ROUND(N15/30,0)))</f>
        <v>8.4</v>
      </c>
      <c r="X15" s="17">
        <f>IF(OR(ISBLANK(#REF!),$E15="ΌΧΙ"),"",IF(O15&gt;80%,4,IF(AND(O15&gt;=67%,O15&lt;=80%),3,0)))</f>
        <v>0</v>
      </c>
      <c r="Y15" s="17">
        <f>IF(OR(ISBLANK(#REF!),$E15="ΌΧΙ"),"",IF(COUNTIFS(P15:R15,"&gt;=67%")=1,2,IF(COUNTIFS(P15:R15,"&gt;=67%")=2,5,IF(COUNTIFS(P15:R15,"&gt;=67%")=3,10,0))))</f>
        <v>0</v>
      </c>
      <c r="Z15" s="17">
        <f>IF(OR(ISBLANK(#REF!),$E15="ΌΧΙ"),"",IF(S15="ΠΟΛΥΤΕΚΝΟΣ",2,IF(S15="ΤΡΙΤΕΚΝΟΣ",1,0)))</f>
        <v>0</v>
      </c>
      <c r="AA15" s="17">
        <f>IF(OR(ISBLANK(#REF!),$E15="ΌΧΙ"),"",SUM(U15:Z15))</f>
        <v>11.4</v>
      </c>
    </row>
    <row r="16" spans="1:27" ht="29.25" customHeight="1" x14ac:dyDescent="0.25">
      <c r="A16" s="10">
        <v>15</v>
      </c>
      <c r="B16" s="18" t="s">
        <v>158</v>
      </c>
      <c r="C16" s="18" t="s">
        <v>109</v>
      </c>
      <c r="D16" s="18" t="s">
        <v>92</v>
      </c>
      <c r="E16" s="18" t="s">
        <v>30</v>
      </c>
      <c r="F16" s="18" t="s">
        <v>31</v>
      </c>
      <c r="G16" s="24">
        <v>35957</v>
      </c>
      <c r="H16" s="22">
        <v>15.93</v>
      </c>
      <c r="I16" s="18"/>
      <c r="J16" s="18"/>
      <c r="K16" s="18"/>
      <c r="L16" s="18">
        <v>4</v>
      </c>
      <c r="M16" s="18">
        <v>9</v>
      </c>
      <c r="N16" s="18">
        <v>1</v>
      </c>
      <c r="O16" s="20"/>
      <c r="P16" s="20"/>
      <c r="Q16" s="20"/>
      <c r="R16" s="20"/>
      <c r="S16" s="18" t="s">
        <v>32</v>
      </c>
      <c r="T16" s="11" t="s">
        <v>33</v>
      </c>
      <c r="U16" s="16">
        <f>IF(OR(ISBLANK(#REF!),$E16="ΌΧΙ"),"",IF(F16="ΤΕΕ-ΤΕΛ-ΕΠΛ-ΕΠΑΛ",IF(H16&gt;15,0.5*INT(H16-15),0),IF(F16="ΙΕΚ",IF(H16&gt;12,0.5*INT(H16-12),0))))</f>
        <v>0</v>
      </c>
      <c r="V16" s="16">
        <f>IF(OR(ISBLANK(#REF!),$E16="ΌΧΙ"),"",MIN(3,0.5*INT((I16*12+J16+ROUND(K16/30,0))/6)))</f>
        <v>0</v>
      </c>
      <c r="W16" s="16">
        <f>IF(OR(ISBLANK(#REF!),$E16="ΌΧΙ"),"",0.2*(L16*12+M16+ROUND(N16/30,0)))</f>
        <v>11.4</v>
      </c>
      <c r="X16" s="17">
        <f>IF(OR(ISBLANK(#REF!),$E16="ΌΧΙ"),"",IF(O16&gt;80%,4,IF(AND(O16&gt;=67%,O16&lt;=80%),3,0)))</f>
        <v>0</v>
      </c>
      <c r="Y16" s="17">
        <f>IF(OR(ISBLANK(#REF!),$E16="ΌΧΙ"),"",IF(COUNTIFS(P16:R16,"&gt;=67%")=1,2,IF(COUNTIFS(P16:R16,"&gt;=67%")=2,5,IF(COUNTIFS(P16:R16,"&gt;=67%")=3,10,0))))</f>
        <v>0</v>
      </c>
      <c r="Z16" s="17">
        <f>IF(OR(ISBLANK(#REF!),$E16="ΌΧΙ"),"",IF(S16="ΠΟΛΥΤΕΚΝΟΣ",2,IF(S16="ΤΡΙΤΕΚΝΟΣ",1,0)))</f>
        <v>0</v>
      </c>
      <c r="AA16" s="17">
        <f>IF(OR(ISBLANK(#REF!),$E16="ΌΧΙ"),"",SUM(U16:Z16))</f>
        <v>11.4</v>
      </c>
    </row>
    <row r="17" spans="1:27" x14ac:dyDescent="0.25">
      <c r="A17" s="10">
        <v>16</v>
      </c>
      <c r="B17" s="12" t="s">
        <v>116</v>
      </c>
      <c r="C17" s="12" t="s">
        <v>117</v>
      </c>
      <c r="D17" s="12" t="s">
        <v>42</v>
      </c>
      <c r="E17" s="12" t="s">
        <v>30</v>
      </c>
      <c r="F17" s="12" t="s">
        <v>31</v>
      </c>
      <c r="G17" s="23">
        <v>34502</v>
      </c>
      <c r="H17" s="19">
        <v>18.87</v>
      </c>
      <c r="I17" s="12"/>
      <c r="J17" s="12"/>
      <c r="K17" s="12"/>
      <c r="L17" s="12">
        <v>4</v>
      </c>
      <c r="M17" s="12">
        <v>1</v>
      </c>
      <c r="N17" s="12">
        <v>1</v>
      </c>
      <c r="O17" s="14"/>
      <c r="P17" s="14"/>
      <c r="Q17" s="14"/>
      <c r="R17" s="14"/>
      <c r="S17" s="15" t="s">
        <v>32</v>
      </c>
      <c r="T17" s="11" t="s">
        <v>33</v>
      </c>
      <c r="U17" s="16">
        <f>IF(OR(ISBLANK(#REF!),$E17="ΌΧΙ"),"",IF(F17="ΤΕΕ-ΤΕΛ-ΕΠΛ-ΕΠΑΛ",IF(H17&gt;15,0.5*INT(H17-15),0),IF(F17="ΙΕΚ",IF(H17&gt;12,0.5*INT(H17-12),0))))</f>
        <v>1.5</v>
      </c>
      <c r="V17" s="16">
        <f>IF(OR(ISBLANK(#REF!),$E17="ΌΧΙ"),"",MIN(3,0.5*INT((I17*12+J17+ROUND(K17/30,0))/6)))</f>
        <v>0</v>
      </c>
      <c r="W17" s="16">
        <f>IF(OR(ISBLANK(#REF!),$E17="ΌΧΙ"),"",0.2*(L17*12+M17+ROUND(N17/30,0)))</f>
        <v>9.8000000000000007</v>
      </c>
      <c r="X17" s="17">
        <f>IF(OR(ISBLANK(#REF!),$E17="ΌΧΙ"),"",IF(O17&gt;80%,4,IF(AND(O17&gt;=67%,O17&lt;=80%),3,0)))</f>
        <v>0</v>
      </c>
      <c r="Y17" s="17">
        <f>IF(OR(ISBLANK(#REF!),$E17="ΌΧΙ"),"",IF(COUNTIFS(P17:R17,"&gt;=67%")=1,2,IF(COUNTIFS(P17:R17,"&gt;=67%")=2,5,IF(COUNTIFS(P17:R17,"&gt;=67%")=3,10,0))))</f>
        <v>0</v>
      </c>
      <c r="Z17" s="17">
        <f>IF(OR(ISBLANK(#REF!),$E17="ΌΧΙ"),"",IF(S17="ΠΟΛΥΤΕΚΝΟΣ",2,IF(S17="ΤΡΙΤΕΚΝΟΣ",1,0)))</f>
        <v>0</v>
      </c>
      <c r="AA17" s="17">
        <f>IF(OR(ISBLANK(#REF!),$E17="ΌΧΙ"),"",SUM(U17:Z17))</f>
        <v>11.3</v>
      </c>
    </row>
    <row r="18" spans="1:27" x14ac:dyDescent="0.25">
      <c r="A18" s="10">
        <v>17</v>
      </c>
      <c r="B18" s="12" t="s">
        <v>63</v>
      </c>
      <c r="C18" s="12" t="s">
        <v>64</v>
      </c>
      <c r="D18" s="12" t="s">
        <v>65</v>
      </c>
      <c r="E18" s="12" t="s">
        <v>30</v>
      </c>
      <c r="F18" s="12" t="s">
        <v>47</v>
      </c>
      <c r="G18" s="23">
        <v>35430</v>
      </c>
      <c r="H18" s="19">
        <v>10</v>
      </c>
      <c r="I18" s="12">
        <v>3</v>
      </c>
      <c r="J18" s="12"/>
      <c r="K18" s="12"/>
      <c r="L18" s="12">
        <v>3</v>
      </c>
      <c r="M18" s="12">
        <v>5</v>
      </c>
      <c r="N18" s="12">
        <v>5</v>
      </c>
      <c r="O18" s="14"/>
      <c r="P18" s="14"/>
      <c r="Q18" s="14"/>
      <c r="R18" s="14"/>
      <c r="S18" s="15" t="s">
        <v>32</v>
      </c>
      <c r="T18" s="11" t="s">
        <v>33</v>
      </c>
      <c r="U18" s="16">
        <f>IF(OR(ISBLANK(#REF!),$E18="ΌΧΙ"),"",IF(F18="ΤΕΕ-ΤΕΛ-ΕΠΛ-ΕΠΑΛ",IF(H18&gt;15,0.5*INT(H18-15),0),IF(F18="ΙΕΚ",IF(H18&gt;12,0.5*INT(H18-12),0))))</f>
        <v>0</v>
      </c>
      <c r="V18" s="16">
        <f>IF(OR(ISBLANK(#REF!),$E18="ΌΧΙ"),"",MIN(3,0.5*INT((I18*12+J18+ROUND(K18/30,0))/6)))</f>
        <v>3</v>
      </c>
      <c r="W18" s="16">
        <f>IF(OR(ISBLANK(#REF!),$E18="ΌΧΙ"),"",0.2*(L18*12+M18+ROUND(N18/30,0)))</f>
        <v>8.2000000000000011</v>
      </c>
      <c r="X18" s="17">
        <f>IF(OR(ISBLANK(#REF!),$E18="ΌΧΙ"),"",IF(O18&gt;80%,4,IF(AND(O18&gt;=67%,O18&lt;=80%),3,0)))</f>
        <v>0</v>
      </c>
      <c r="Y18" s="17">
        <f>IF(OR(ISBLANK(#REF!),$E18="ΌΧΙ"),"",IF(COUNTIFS(P18:R18,"&gt;=67%")=1,2,IF(COUNTIFS(P18:R18,"&gt;=67%")=2,5,IF(COUNTIFS(P18:R18,"&gt;=67%")=3,10,0))))</f>
        <v>0</v>
      </c>
      <c r="Z18" s="17">
        <f>IF(OR(ISBLANK(#REF!),$E18="ΌΧΙ"),"",IF(S18="ΠΟΛΥΤΕΚΝΟΣ",2,IF(S18="ΤΡΙΤΕΚΝΟΣ",1,0)))</f>
        <v>0</v>
      </c>
      <c r="AA18" s="17">
        <f>IF(OR(ISBLANK(#REF!),$E18="ΌΧΙ"),"",SUM(U18:Z18))</f>
        <v>11.200000000000001</v>
      </c>
    </row>
    <row r="19" spans="1:27" x14ac:dyDescent="0.25">
      <c r="A19" s="10">
        <v>18</v>
      </c>
      <c r="B19" s="12" t="s">
        <v>196</v>
      </c>
      <c r="C19" s="12" t="s">
        <v>99</v>
      </c>
      <c r="D19" s="12" t="s">
        <v>197</v>
      </c>
      <c r="E19" s="12" t="s">
        <v>30</v>
      </c>
      <c r="F19" s="12" t="s">
        <v>31</v>
      </c>
      <c r="G19" s="23">
        <v>35962</v>
      </c>
      <c r="H19" s="19">
        <v>12.39</v>
      </c>
      <c r="I19" s="12"/>
      <c r="J19" s="12"/>
      <c r="K19" s="12"/>
      <c r="L19" s="12">
        <v>4</v>
      </c>
      <c r="M19" s="12">
        <v>6</v>
      </c>
      <c r="N19" s="12">
        <v>16</v>
      </c>
      <c r="O19" s="14"/>
      <c r="P19" s="14"/>
      <c r="Q19" s="14"/>
      <c r="R19" s="14"/>
      <c r="S19" s="15" t="s">
        <v>32</v>
      </c>
      <c r="T19" s="11" t="s">
        <v>33</v>
      </c>
      <c r="U19" s="16">
        <f>IF(OR(ISBLANK(#REF!),$E19="ΌΧΙ"),"",IF(F19="ΤΕΕ-ΤΕΛ-ΕΠΛ-ΕΠΑΛ",IF(H19&gt;15,0.5*INT(H19-15),0),IF(F19="ΙΕΚ",IF(H19&gt;12,0.5*INT(H19-12),0))))</f>
        <v>0</v>
      </c>
      <c r="V19" s="16">
        <f>IF(OR(ISBLANK(#REF!),$E19="ΌΧΙ"),"",MIN(3,0.5*INT((I19*12+J19+ROUND(K19/30,0))/6)))</f>
        <v>0</v>
      </c>
      <c r="W19" s="16">
        <f>IF(OR(ISBLANK(#REF!),$E19="ΌΧΙ"),"",0.2*(L19*12+M19+ROUND(N19/30,0)))</f>
        <v>11</v>
      </c>
      <c r="X19" s="17">
        <f>IF(OR(ISBLANK(#REF!),$E19="ΌΧΙ"),"",IF(O19&gt;80%,4,IF(AND(O19&gt;=67%,O19&lt;=80%),3,0)))</f>
        <v>0</v>
      </c>
      <c r="Y19" s="17">
        <f>IF(OR(ISBLANK(#REF!),$E19="ΌΧΙ"),"",IF(COUNTIFS(P19:R19,"&gt;=67%")=1,2,IF(COUNTIFS(P19:R19,"&gt;=67%")=2,5,IF(COUNTIFS(P19:R19,"&gt;=67%")=3,10,0))))</f>
        <v>0</v>
      </c>
      <c r="Z19" s="17">
        <f>IF(OR(ISBLANK(#REF!),$E19="ΌΧΙ"),"",IF(S19="ΠΟΛΥΤΕΚΝΟΣ",2,IF(S19="ΤΡΙΤΕΚΝΟΣ",1,0)))</f>
        <v>0</v>
      </c>
      <c r="AA19" s="17">
        <f>IF(OR(ISBLANK(#REF!),$E19="ΌΧΙ"),"",SUM(U19:Z19))</f>
        <v>11</v>
      </c>
    </row>
    <row r="20" spans="1:27" x14ac:dyDescent="0.25">
      <c r="A20" s="10">
        <v>19</v>
      </c>
      <c r="B20" s="12" t="s">
        <v>199</v>
      </c>
      <c r="C20" s="12" t="s">
        <v>48</v>
      </c>
      <c r="D20" s="12" t="s">
        <v>120</v>
      </c>
      <c r="E20" s="12" t="s">
        <v>30</v>
      </c>
      <c r="F20" s="12" t="s">
        <v>31</v>
      </c>
      <c r="G20" s="23">
        <v>35235</v>
      </c>
      <c r="H20" s="19">
        <v>16.7</v>
      </c>
      <c r="I20" s="18"/>
      <c r="J20" s="18"/>
      <c r="K20" s="18"/>
      <c r="L20" s="18">
        <v>3</v>
      </c>
      <c r="M20" s="18">
        <v>6</v>
      </c>
      <c r="N20" s="18">
        <v>10</v>
      </c>
      <c r="O20" s="20"/>
      <c r="P20" s="20">
        <v>0.67</v>
      </c>
      <c r="Q20" s="20"/>
      <c r="R20" s="20"/>
      <c r="S20" s="15" t="s">
        <v>32</v>
      </c>
      <c r="T20" s="11" t="s">
        <v>33</v>
      </c>
      <c r="U20" s="16">
        <f>IF(OR(ISBLANK(#REF!),$E20="ΌΧΙ"),"",IF(F20="ΤΕΕ-ΤΕΛ-ΕΠΛ-ΕΠΑΛ",IF(H20&gt;15,0.5*INT(H20-15),0),IF(F20="ΙΕΚ",IF(H20&gt;12,0.5*INT(H20-12),0))))</f>
        <v>0.5</v>
      </c>
      <c r="V20" s="16">
        <f>IF(OR(ISBLANK(#REF!),$E20="ΌΧΙ"),"",MIN(3,0.5*INT((I20*12+J20+ROUND(K20/30,0))/6)))</f>
        <v>0</v>
      </c>
      <c r="W20" s="16">
        <f>IF(OR(ISBLANK(#REF!),$E20="ΌΧΙ"),"",0.2*(L20*12+M20+ROUND(N20/30,0)))</f>
        <v>8.4</v>
      </c>
      <c r="X20" s="17">
        <f>IF(OR(ISBLANK(#REF!),$E20="ΌΧΙ"),"",IF(O20&gt;80%,4,IF(AND(O20&gt;=67%,O20&lt;=80%),3,0)))</f>
        <v>0</v>
      </c>
      <c r="Y20" s="17">
        <f>IF(OR(ISBLANK(#REF!),$E20="ΌΧΙ"),"",IF(COUNTIFS(P20:R20,"&gt;=67%")=1,2,IF(COUNTIFS(P20:R20,"&gt;=67%")=2,5,IF(COUNTIFS(P20:R20,"&gt;=67%")=3,10,0))))</f>
        <v>2</v>
      </c>
      <c r="Z20" s="17">
        <f>IF(OR(ISBLANK(#REF!),$E20="ΌΧΙ"),"",IF(S20="ΠΟΛΥΤΕΚΝΟΣ",2,IF(S20="ΤΡΙΤΕΚΝΟΣ",1,0)))</f>
        <v>0</v>
      </c>
      <c r="AA20" s="17">
        <f>IF(OR(ISBLANK(#REF!),$E20="ΌΧΙ"),"",SUM(U20:Z20))</f>
        <v>10.9</v>
      </c>
    </row>
    <row r="21" spans="1:27" x14ac:dyDescent="0.25">
      <c r="A21" s="10">
        <v>20</v>
      </c>
      <c r="B21" s="12" t="s">
        <v>127</v>
      </c>
      <c r="C21" s="12" t="s">
        <v>72</v>
      </c>
      <c r="D21" s="12" t="s">
        <v>128</v>
      </c>
      <c r="E21" s="12" t="s">
        <v>30</v>
      </c>
      <c r="F21" s="12" t="s">
        <v>31</v>
      </c>
      <c r="G21" s="23">
        <v>35229</v>
      </c>
      <c r="H21" s="13">
        <v>19.14</v>
      </c>
      <c r="I21" s="12"/>
      <c r="J21" s="12"/>
      <c r="K21" s="12"/>
      <c r="L21" s="12">
        <v>3</v>
      </c>
      <c r="M21" s="12">
        <v>5</v>
      </c>
      <c r="N21" s="12">
        <v>5</v>
      </c>
      <c r="O21" s="14"/>
      <c r="P21" s="14"/>
      <c r="Q21" s="14"/>
      <c r="R21" s="14"/>
      <c r="S21" s="15" t="s">
        <v>32</v>
      </c>
      <c r="T21" s="11" t="s">
        <v>33</v>
      </c>
      <c r="U21" s="16">
        <f>IF(OR(ISBLANK(#REF!),$E21="ΌΧΙ"),"",IF(F21="ΤΕΕ-ΤΕΛ-ΕΠΛ-ΕΠΑΛ",IF(H21&gt;15,0.5*INT(H21-15),0),IF(F21="ΙΕΚ",IF(H21&gt;12,0.5*INT(H21-12),0))))</f>
        <v>2</v>
      </c>
      <c r="V21" s="16">
        <f>IF(OR(ISBLANK(#REF!),$E21="ΌΧΙ"),"",MIN(3,0.5*INT((I21*12+J21+ROUND(K21/30,0))/6)))</f>
        <v>0</v>
      </c>
      <c r="W21" s="16">
        <f>IF(OR(ISBLANK(#REF!),$E21="ΌΧΙ"),"",0.2*(L21*12+M21+ROUND(N21/30,0)))</f>
        <v>8.2000000000000011</v>
      </c>
      <c r="X21" s="17">
        <f>IF(OR(ISBLANK(#REF!),$E21="ΌΧΙ"),"",IF(O21&gt;80%,4,IF(AND(O21&gt;=67%,O21&lt;=80%),3,0)))</f>
        <v>0</v>
      </c>
      <c r="Y21" s="17">
        <f>IF(OR(ISBLANK(#REF!),$E21="ΌΧΙ"),"",IF(COUNTIFS(P21:R21,"&gt;=67%")=1,2,IF(COUNTIFS(P21:R21,"&gt;=67%")=2,5,IF(COUNTIFS(P21:R21,"&gt;=67%")=3,10,0))))</f>
        <v>0</v>
      </c>
      <c r="Z21" s="17">
        <f>IF(OR(ISBLANK(#REF!),$E21="ΌΧΙ"),"",IF(S21="ΠΟΛΥΤΕΚΝΟΣ",2,IF(S21="ΤΡΙΤΕΚΝΟΣ",1,0)))</f>
        <v>0</v>
      </c>
      <c r="AA21" s="17">
        <f>IF(OR(ISBLANK(#REF!),$E21="ΌΧΙ"),"",SUM(U21:Z21))</f>
        <v>10.200000000000001</v>
      </c>
    </row>
    <row r="22" spans="1:27" x14ac:dyDescent="0.25">
      <c r="A22" s="10">
        <v>21</v>
      </c>
      <c r="B22" s="12" t="s">
        <v>27</v>
      </c>
      <c r="C22" s="12" t="s">
        <v>34</v>
      </c>
      <c r="D22" s="12" t="s">
        <v>35</v>
      </c>
      <c r="E22" s="12" t="s">
        <v>30</v>
      </c>
      <c r="F22" s="12" t="s">
        <v>31</v>
      </c>
      <c r="G22" s="23">
        <v>34872</v>
      </c>
      <c r="H22" s="19">
        <v>19.28</v>
      </c>
      <c r="I22" s="12">
        <v>1</v>
      </c>
      <c r="J22" s="12">
        <v>5</v>
      </c>
      <c r="K22" s="12">
        <v>6</v>
      </c>
      <c r="L22" s="12">
        <v>2</v>
      </c>
      <c r="M22" s="12">
        <v>9</v>
      </c>
      <c r="N22" s="12">
        <v>28</v>
      </c>
      <c r="O22" s="14"/>
      <c r="P22" s="14"/>
      <c r="Q22" s="14"/>
      <c r="R22" s="14"/>
      <c r="S22" s="15" t="s">
        <v>32</v>
      </c>
      <c r="T22" s="11" t="s">
        <v>33</v>
      </c>
      <c r="U22" s="16">
        <f>IF(OR(ISBLANK(#REF!),$E22="ΌΧΙ"),"",IF(F22="ΤΕΕ-ΤΕΛ-ΕΠΛ-ΕΠΑΛ",IF(H22&gt;15,0.5*INT(H22-15),0),IF(F22="ΙΕΚ",IF(H22&gt;12,0.5*INT(H22-12),0))))</f>
        <v>2</v>
      </c>
      <c r="V22" s="16">
        <f>IF(OR(ISBLANK(#REF!),$E22="ΌΧΙ"),"",MIN(3,0.5*INT((I22*12+J22+ROUND(K22/30,0))/6)))</f>
        <v>1</v>
      </c>
      <c r="W22" s="16">
        <f>IF(OR(ISBLANK(#REF!),$E22="ΌΧΙ"),"",0.2*(L22*12+M22+ROUND(N22/30,0)))</f>
        <v>6.8000000000000007</v>
      </c>
      <c r="X22" s="17">
        <f>IF(OR(ISBLANK(#REF!),$E22="ΌΧΙ"),"",IF(O22&gt;80%,4,IF(AND(O22&gt;=67%,O22&lt;=80%),3,0)))</f>
        <v>0</v>
      </c>
      <c r="Y22" s="17">
        <f>IF(OR(ISBLANK(#REF!),$E22="ΌΧΙ"),"",IF(COUNTIFS(P22:R22,"&gt;=67%")=1,2,IF(COUNTIFS(P22:R22,"&gt;=67%")=2,5,IF(COUNTIFS(P22:R22,"&gt;=67%")=3,10,0))))</f>
        <v>0</v>
      </c>
      <c r="Z22" s="17">
        <f>IF(OR(ISBLANK(#REF!),$E22="ΌΧΙ"),"",IF(S22="ΠΟΛΥΤΕΚΝΟΣ",2,IF(S22="ΤΡΙΤΕΚΝΟΣ",1,0)))</f>
        <v>0</v>
      </c>
      <c r="AA22" s="17">
        <f>IF(OR(ISBLANK(#REF!),$E22="ΌΧΙ"),"",SUM(U22:Z22))</f>
        <v>9.8000000000000007</v>
      </c>
    </row>
    <row r="23" spans="1:27" x14ac:dyDescent="0.25">
      <c r="A23" s="10">
        <v>22</v>
      </c>
      <c r="B23" s="18" t="s">
        <v>204</v>
      </c>
      <c r="C23" s="12" t="s">
        <v>205</v>
      </c>
      <c r="D23" s="18" t="s">
        <v>39</v>
      </c>
      <c r="E23" s="18" t="s">
        <v>30</v>
      </c>
      <c r="F23" s="12" t="s">
        <v>31</v>
      </c>
      <c r="G23" s="24">
        <v>34495</v>
      </c>
      <c r="H23" s="19">
        <v>18.88</v>
      </c>
      <c r="I23" s="18"/>
      <c r="J23" s="18"/>
      <c r="K23" s="18"/>
      <c r="L23" s="18">
        <v>2</v>
      </c>
      <c r="M23" s="18">
        <v>11</v>
      </c>
      <c r="N23" s="18">
        <v>26</v>
      </c>
      <c r="O23" s="20"/>
      <c r="P23" s="20"/>
      <c r="Q23" s="20"/>
      <c r="R23" s="20"/>
      <c r="S23" s="15" t="s">
        <v>32</v>
      </c>
      <c r="T23" s="11" t="s">
        <v>33</v>
      </c>
      <c r="U23" s="16">
        <f>IF(OR(ISBLANK(#REF!),$E23="ΌΧΙ"),"",IF(F23="ΤΕΕ-ΤΕΛ-ΕΠΛ-ΕΠΑΛ",IF(H23&gt;15,0.5*INT(H23-15),0),IF(F23="ΙΕΚ",IF(H23&gt;12,0.5*INT(H23-12),0))))</f>
        <v>1.5</v>
      </c>
      <c r="V23" s="16">
        <f>IF(OR(ISBLANK(#REF!),$E23="ΌΧΙ"),"",MIN(3,0.5*INT((I23*12+J23+ROUND(K23/30,0))/6)))</f>
        <v>0</v>
      </c>
      <c r="W23" s="16">
        <f>IF(OR(ISBLANK(#REF!),$E23="ΌΧΙ"),"",0.2*(L23*12+M23+ROUND(N23/30,0)))</f>
        <v>7.2</v>
      </c>
      <c r="X23" s="17">
        <f>IF(OR(ISBLANK(#REF!),$E23="ΌΧΙ"),"",IF(O23&gt;80%,4,IF(AND(O23&gt;=67%,O23&lt;=80%),3,0)))</f>
        <v>0</v>
      </c>
      <c r="Y23" s="17">
        <f>IF(OR(ISBLANK(#REF!),$E23="ΌΧΙ"),"",IF(COUNTIFS(P23:R23,"&gt;=67%")=1,2,IF(COUNTIFS(P23:R23,"&gt;=67%")=2,5,IF(COUNTIFS(P23:R23,"&gt;=67%")=3,10,0))))</f>
        <v>0</v>
      </c>
      <c r="Z23" s="17">
        <f>IF(OR(ISBLANK(#REF!),$E23="ΌΧΙ"),"",IF(S23="ΠΟΛΥΤΕΚΝΟΣ",2,IF(S23="ΤΡΙΤΕΚΝΟΣ",1,0)))</f>
        <v>0</v>
      </c>
      <c r="AA23" s="17">
        <f>IF(OR(ISBLANK(#REF!),$E23="ΌΧΙ"),"",SUM(U23:Z23))</f>
        <v>8.6999999999999993</v>
      </c>
    </row>
    <row r="24" spans="1:27" x14ac:dyDescent="0.25">
      <c r="A24" s="10">
        <v>23</v>
      </c>
      <c r="B24" s="18" t="s">
        <v>202</v>
      </c>
      <c r="C24" s="12" t="s">
        <v>148</v>
      </c>
      <c r="D24" s="18" t="s">
        <v>42</v>
      </c>
      <c r="E24" s="18" t="s">
        <v>30</v>
      </c>
      <c r="F24" s="12" t="s">
        <v>47</v>
      </c>
      <c r="G24" s="24">
        <v>37084</v>
      </c>
      <c r="H24" s="19">
        <v>11</v>
      </c>
      <c r="I24" s="18"/>
      <c r="J24" s="18"/>
      <c r="K24" s="18"/>
      <c r="L24" s="18">
        <v>3</v>
      </c>
      <c r="M24" s="18">
        <v>7</v>
      </c>
      <c r="N24" s="18">
        <v>3</v>
      </c>
      <c r="O24" s="20"/>
      <c r="P24" s="20"/>
      <c r="Q24" s="20"/>
      <c r="R24" s="20"/>
      <c r="S24" s="15" t="s">
        <v>32</v>
      </c>
      <c r="T24" s="11" t="s">
        <v>33</v>
      </c>
      <c r="U24" s="16">
        <f>IF(OR(ISBLANK(#REF!),$E24="ΌΧΙ"),"",IF(F24="ΤΕΕ-ΤΕΛ-ΕΠΛ-ΕΠΑΛ",IF(H24&gt;15,0.5*INT(H24-15),0),IF(F24="ΙΕΚ",IF(H24&gt;12,0.5*INT(H24-12),0))))</f>
        <v>0</v>
      </c>
      <c r="V24" s="16">
        <f>IF(OR(ISBLANK(#REF!),$E24="ΌΧΙ"),"",MIN(3,0.5*INT((I24*12+J24+ROUND(K24/30,0))/6)))</f>
        <v>0</v>
      </c>
      <c r="W24" s="16">
        <f>IF(OR(ISBLANK(#REF!),$E24="ΌΧΙ"),"",0.2*(L24*12+M24+ROUND(N24/30,0)))</f>
        <v>8.6</v>
      </c>
      <c r="X24" s="17">
        <f>IF(OR(ISBLANK(#REF!),$E24="ΌΧΙ"),"",IF(O24&gt;80%,4,IF(AND(O24&gt;=67%,O24&lt;=80%),3,0)))</f>
        <v>0</v>
      </c>
      <c r="Y24" s="17">
        <f>IF(OR(ISBLANK(#REF!),$E24="ΌΧΙ"),"",IF(COUNTIFS(P24:R24,"&gt;=67%")=1,2,IF(COUNTIFS(P24:R24,"&gt;=67%")=2,5,IF(COUNTIFS(P24:R24,"&gt;=67%")=3,10,0))))</f>
        <v>0</v>
      </c>
      <c r="Z24" s="17">
        <f>IF(OR(ISBLANK(#REF!),$E24="ΌΧΙ"),"",IF(S24="ΠΟΛΥΤΕΚΝΟΣ",2,IF(S24="ΤΡΙΤΕΚΝΟΣ",1,0)))</f>
        <v>0</v>
      </c>
      <c r="AA24" s="17">
        <f>IF(OR(ISBLANK(#REF!),$E24="ΌΧΙ"),"",SUM(U24:Z24))</f>
        <v>8.6</v>
      </c>
    </row>
    <row r="25" spans="1:27" x14ac:dyDescent="0.25">
      <c r="A25" s="10">
        <v>24</v>
      </c>
      <c r="B25" s="12" t="s">
        <v>187</v>
      </c>
      <c r="C25" s="12" t="s">
        <v>188</v>
      </c>
      <c r="D25" s="12" t="s">
        <v>77</v>
      </c>
      <c r="E25" s="12" t="s">
        <v>30</v>
      </c>
      <c r="F25" s="12" t="s">
        <v>31</v>
      </c>
      <c r="G25" s="23">
        <v>33049</v>
      </c>
      <c r="H25" s="19">
        <v>18.600000000000001</v>
      </c>
      <c r="I25" s="12"/>
      <c r="J25" s="12"/>
      <c r="K25" s="12"/>
      <c r="L25" s="12">
        <v>2</v>
      </c>
      <c r="M25" s="12">
        <v>6</v>
      </c>
      <c r="N25" s="12">
        <v>21</v>
      </c>
      <c r="O25" s="14"/>
      <c r="P25" s="14"/>
      <c r="Q25" s="14"/>
      <c r="R25" s="14"/>
      <c r="S25" s="15" t="s">
        <v>32</v>
      </c>
      <c r="T25" s="11" t="s">
        <v>33</v>
      </c>
      <c r="U25" s="16">
        <f>IF(OR(ISBLANK(#REF!),$E25="ΌΧΙ"),"",IF(F25="ΤΕΕ-ΤΕΛ-ΕΠΛ-ΕΠΑΛ",IF(H25&gt;15,0.5*INT(H25-15),0),IF(F25="ΙΕΚ",IF(H25&gt;12,0.5*INT(H25-12),0))))</f>
        <v>1.5</v>
      </c>
      <c r="V25" s="16">
        <f>IF(OR(ISBLANK(#REF!),$E25="ΌΧΙ"),"",MIN(3,0.5*INT((I25*12+J25+ROUND(K25/30,0))/6)))</f>
        <v>0</v>
      </c>
      <c r="W25" s="16">
        <f>IF(OR(ISBLANK(#REF!),$E25="ΌΧΙ"),"",0.2*(L25*12+M25+ROUND(N25/30,0)))</f>
        <v>6.2</v>
      </c>
      <c r="X25" s="17">
        <f>IF(OR(ISBLANK(#REF!),$E25="ΌΧΙ"),"",IF(O25&gt;80%,4,IF(AND(O25&gt;=67%,O25&lt;=80%),3,0)))</f>
        <v>0</v>
      </c>
      <c r="Y25" s="17">
        <f>IF(OR(ISBLANK(#REF!),$E25="ΌΧΙ"),"",IF(COUNTIFS(P25:R25,"&gt;=67%")=1,2,IF(COUNTIFS(P25:R25,"&gt;=67%")=2,5,IF(COUNTIFS(P25:R25,"&gt;=67%")=3,10,0))))</f>
        <v>0</v>
      </c>
      <c r="Z25" s="17">
        <f>IF(OR(ISBLANK(#REF!),$E25="ΌΧΙ"),"",IF(S25="ΠΟΛΥΤΕΚΝΟΣ",2,IF(S25="ΤΡΙΤΕΚΝΟΣ",1,0)))</f>
        <v>0</v>
      </c>
      <c r="AA25" s="17">
        <f>IF(OR(ISBLANK(#REF!),$E25="ΌΧΙ"),"",SUM(U25:Z25))</f>
        <v>7.7</v>
      </c>
    </row>
    <row r="26" spans="1:27" x14ac:dyDescent="0.25">
      <c r="A26" s="10">
        <v>25</v>
      </c>
      <c r="B26" s="18" t="s">
        <v>94</v>
      </c>
      <c r="C26" s="12" t="s">
        <v>95</v>
      </c>
      <c r="D26" s="18" t="s">
        <v>92</v>
      </c>
      <c r="E26" s="18" t="s">
        <v>30</v>
      </c>
      <c r="F26" s="12" t="s">
        <v>31</v>
      </c>
      <c r="G26" s="24">
        <v>35957</v>
      </c>
      <c r="H26" s="19">
        <v>16.329999999999998</v>
      </c>
      <c r="I26" s="18"/>
      <c r="J26" s="18"/>
      <c r="K26" s="18"/>
      <c r="L26" s="18">
        <v>3</v>
      </c>
      <c r="M26" s="18"/>
      <c r="N26" s="18">
        <v>7</v>
      </c>
      <c r="O26" s="20"/>
      <c r="P26" s="20"/>
      <c r="Q26" s="20"/>
      <c r="R26" s="20"/>
      <c r="S26" s="15" t="s">
        <v>32</v>
      </c>
      <c r="T26" s="11" t="s">
        <v>33</v>
      </c>
      <c r="U26" s="16">
        <f>IF(OR(ISBLANK(#REF!),$E26="ΌΧΙ"),"",IF(F26="ΤΕΕ-ΤΕΛ-ΕΠΛ-ΕΠΑΛ",IF(H26&gt;15,0.5*INT(H26-15),0),IF(F26="ΙΕΚ",IF(H26&gt;12,0.5*INT(H26-12),0))))</f>
        <v>0.5</v>
      </c>
      <c r="V26" s="16">
        <f>IF(OR(ISBLANK(#REF!),$E26="ΌΧΙ"),"",MIN(3,0.5*INT((I26*12+J26+ROUND(K26/30,0))/6)))</f>
        <v>0</v>
      </c>
      <c r="W26" s="16">
        <f>IF(OR(ISBLANK(#REF!),$E26="ΌΧΙ"),"",0.2*(L26*12+M26+ROUND(N26/30,0)))</f>
        <v>7.2</v>
      </c>
      <c r="X26" s="17">
        <f>IF(OR(ISBLANK(#REF!),$E26="ΌΧΙ"),"",IF(O26&gt;80%,4,IF(AND(O26&gt;=67%,O26&lt;=80%),3,0)))</f>
        <v>0</v>
      </c>
      <c r="Y26" s="17">
        <f>IF(OR(ISBLANK(#REF!),$E26="ΌΧΙ"),"",IF(COUNTIFS(P26:R26,"&gt;=67%")=1,2,IF(COUNTIFS(P26:R26,"&gt;=67%")=2,5,IF(COUNTIFS(P26:R26,"&gt;=67%")=3,10,0))))</f>
        <v>0</v>
      </c>
      <c r="Z26" s="17">
        <f>IF(OR(ISBLANK(#REF!),$E26="ΌΧΙ"),"",IF(S26="ΠΟΛΥΤΕΚΝΟΣ",2,IF(S26="ΤΡΙΤΕΚΝΟΣ",1,0)))</f>
        <v>0</v>
      </c>
      <c r="AA26" s="17">
        <f>IF(OR(ISBLANK(#REF!),$E26="ΌΧΙ"),"",SUM(U26:Z26))</f>
        <v>7.7</v>
      </c>
    </row>
    <row r="27" spans="1:27" x14ac:dyDescent="0.25">
      <c r="A27" s="10">
        <v>26</v>
      </c>
      <c r="B27" s="12" t="s">
        <v>105</v>
      </c>
      <c r="C27" s="12" t="s">
        <v>34</v>
      </c>
      <c r="D27" s="12" t="s">
        <v>106</v>
      </c>
      <c r="E27" s="12" t="s">
        <v>30</v>
      </c>
      <c r="F27" s="12" t="s">
        <v>31</v>
      </c>
      <c r="G27" s="23">
        <v>36326</v>
      </c>
      <c r="H27" s="19">
        <v>17.86</v>
      </c>
      <c r="I27" s="12"/>
      <c r="J27" s="12"/>
      <c r="K27" s="12"/>
      <c r="L27" s="12">
        <v>2</v>
      </c>
      <c r="M27" s="12"/>
      <c r="N27" s="12">
        <v>29</v>
      </c>
      <c r="O27" s="14"/>
      <c r="P27" s="14"/>
      <c r="Q27" s="14"/>
      <c r="R27" s="14"/>
      <c r="S27" s="15" t="s">
        <v>78</v>
      </c>
      <c r="T27" s="11" t="s">
        <v>33</v>
      </c>
      <c r="U27" s="16">
        <f>IF(OR(ISBLANK(#REF!),$E27="ΌΧΙ"),"",IF(F27="ΤΕΕ-ΤΕΛ-ΕΠΛ-ΕΠΑΛ",IF(H27&gt;15,0.5*INT(H27-15),0),IF(F27="ΙΕΚ",IF(H27&gt;12,0.5*INT(H27-12),0))))</f>
        <v>1</v>
      </c>
      <c r="V27" s="16">
        <f>IF(OR(ISBLANK(#REF!),$E27="ΌΧΙ"),"",MIN(3,0.5*INT((I27*12+J27+ROUND(K27/30,0))/6)))</f>
        <v>0</v>
      </c>
      <c r="W27" s="16">
        <f>IF(OR(ISBLANK(#REF!),$E27="ΌΧΙ"),"",0.2*(L27*12+M27+ROUND(N27/30,0)))</f>
        <v>5</v>
      </c>
      <c r="X27" s="17">
        <f>IF(OR(ISBLANK(#REF!),$E27="ΌΧΙ"),"",IF(O27&gt;80%,4,IF(AND(O27&gt;=67%,O27&lt;=80%),3,0)))</f>
        <v>0</v>
      </c>
      <c r="Y27" s="17">
        <f>IF(OR(ISBLANK(#REF!),$E27="ΌΧΙ"),"",IF(COUNTIFS(P27:R27,"&gt;=67%")=1,2,IF(COUNTIFS(P27:R27,"&gt;=67%")=2,5,IF(COUNTIFS(P27:R27,"&gt;=67%")=3,10,0))))</f>
        <v>0</v>
      </c>
      <c r="Z27" s="17">
        <f>IF(OR(ISBLANK(#REF!),$E27="ΌΧΙ"),"",IF(S27="ΠΟΛΥΤΕΚΝΟΣ",2,IF(S27="ΤΡΙΤΕΚΝΟΣ",1,0)))</f>
        <v>1</v>
      </c>
      <c r="AA27" s="17">
        <f>IF(OR(ISBLANK(#REF!),$E27="ΌΧΙ"),"",SUM(U27:Z27))</f>
        <v>7</v>
      </c>
    </row>
    <row r="28" spans="1:27" x14ac:dyDescent="0.25">
      <c r="A28" s="10">
        <v>27</v>
      </c>
      <c r="B28" s="12" t="s">
        <v>124</v>
      </c>
      <c r="C28" s="12" t="s">
        <v>125</v>
      </c>
      <c r="D28" s="12" t="s">
        <v>126</v>
      </c>
      <c r="E28" s="12" t="s">
        <v>30</v>
      </c>
      <c r="F28" s="12" t="s">
        <v>47</v>
      </c>
      <c r="G28" s="23">
        <v>38560</v>
      </c>
      <c r="H28" s="13">
        <v>11</v>
      </c>
      <c r="I28" s="12"/>
      <c r="J28" s="12"/>
      <c r="K28" s="12"/>
      <c r="L28" s="12">
        <v>2</v>
      </c>
      <c r="M28" s="12">
        <v>9</v>
      </c>
      <c r="N28" s="12">
        <v>17</v>
      </c>
      <c r="O28" s="14"/>
      <c r="P28" s="14"/>
      <c r="Q28" s="14"/>
      <c r="R28" s="14"/>
      <c r="S28" s="15" t="s">
        <v>32</v>
      </c>
      <c r="T28" s="11" t="s">
        <v>33</v>
      </c>
      <c r="U28" s="16">
        <f>IF(OR(ISBLANK(#REF!),$E28="ΌΧΙ"),"",IF(F28="ΤΕΕ-ΤΕΛ-ΕΠΛ-ΕΠΑΛ",IF(H28&gt;15,0.5*INT(H28-15),0),IF(F28="ΙΕΚ",IF(H28&gt;12,0.5*INT(H28-12),0))))</f>
        <v>0</v>
      </c>
      <c r="V28" s="16">
        <f>IF(OR(ISBLANK(#REF!),$E28="ΌΧΙ"),"",MIN(3,0.5*INT((I28*12+J28+ROUND(K28/30,0))/6)))</f>
        <v>0</v>
      </c>
      <c r="W28" s="16">
        <f>IF(OR(ISBLANK(#REF!),$E28="ΌΧΙ"),"",0.2*(L28*12+M28+ROUND(N28/30,0)))</f>
        <v>6.8000000000000007</v>
      </c>
      <c r="X28" s="17">
        <f>IF(OR(ISBLANK(#REF!),$E28="ΌΧΙ"),"",IF(O28&gt;80%,4,IF(AND(O28&gt;=67%,O28&lt;=80%),3,0)))</f>
        <v>0</v>
      </c>
      <c r="Y28" s="17">
        <f>IF(OR(ISBLANK(#REF!),$E28="ΌΧΙ"),"",IF(COUNTIFS(P28:R28,"&gt;=67%")=1,2,IF(COUNTIFS(P28:R28,"&gt;=67%")=2,5,IF(COUNTIFS(P28:R28,"&gt;=67%")=3,10,0))))</f>
        <v>0</v>
      </c>
      <c r="Z28" s="17">
        <f>IF(OR(ISBLANK(#REF!),$E28="ΌΧΙ"),"",IF(S28="ΠΟΛΥΤΕΚΝΟΣ",2,IF(S28="ΤΡΙΤΕΚΝΟΣ",1,0)))</f>
        <v>0</v>
      </c>
      <c r="AA28" s="17">
        <f>IF(OR(ISBLANK(#REF!),$E28="ΌΧΙ"),"",SUM(U28:Z28))</f>
        <v>6.8000000000000007</v>
      </c>
    </row>
    <row r="29" spans="1:27" x14ac:dyDescent="0.25">
      <c r="A29" s="10">
        <v>28</v>
      </c>
      <c r="B29" s="12" t="s">
        <v>167</v>
      </c>
      <c r="C29" s="12" t="s">
        <v>150</v>
      </c>
      <c r="D29" s="12" t="s">
        <v>110</v>
      </c>
      <c r="E29" s="12" t="s">
        <v>30</v>
      </c>
      <c r="F29" s="12" t="s">
        <v>31</v>
      </c>
      <c r="G29" s="23">
        <v>36700</v>
      </c>
      <c r="H29" s="19">
        <v>18.84</v>
      </c>
      <c r="I29" s="12"/>
      <c r="J29" s="12"/>
      <c r="K29" s="12"/>
      <c r="L29" s="12">
        <v>2</v>
      </c>
      <c r="M29" s="12">
        <v>1</v>
      </c>
      <c r="N29" s="12">
        <v>8</v>
      </c>
      <c r="O29" s="14"/>
      <c r="P29" s="14"/>
      <c r="Q29" s="14"/>
      <c r="R29" s="14"/>
      <c r="S29" s="15"/>
      <c r="T29" s="11" t="s">
        <v>33</v>
      </c>
      <c r="U29" s="16">
        <f>IF(OR(ISBLANK(#REF!),$E29="ΌΧΙ"),"",IF(F29="ΤΕΕ-ΤΕΛ-ΕΠΛ-ΕΠΑΛ",IF(H29&gt;15,0.5*INT(H29-15),0),IF(F29="ΙΕΚ",IF(H29&gt;12,0.5*INT(H29-12),0))))</f>
        <v>1.5</v>
      </c>
      <c r="V29" s="16">
        <f>IF(OR(ISBLANK(#REF!),$E29="ΌΧΙ"),"",MIN(3,0.5*INT((I29*12+J29+ROUND(K29/30,0))/6)))</f>
        <v>0</v>
      </c>
      <c r="W29" s="16">
        <f>IF(OR(ISBLANK(#REF!),$E29="ΌΧΙ"),"",0.2*(L29*12+M29+ROUND(N29/30,0)))</f>
        <v>5</v>
      </c>
      <c r="X29" s="17">
        <f>IF(OR(ISBLANK(#REF!),$E29="ΌΧΙ"),"",IF(O29&gt;80%,4,IF(AND(O29&gt;=67%,O29&lt;=80%),3,0)))</f>
        <v>0</v>
      </c>
      <c r="Y29" s="17">
        <f>IF(OR(ISBLANK(#REF!),$E29="ΌΧΙ"),"",IF(COUNTIFS(P29:R29,"&gt;=67%")=1,2,IF(COUNTIFS(P29:R29,"&gt;=67%")=2,5,IF(COUNTIFS(P29:R29,"&gt;=67%")=3,10,0))))</f>
        <v>0</v>
      </c>
      <c r="Z29" s="17">
        <f>IF(OR(ISBLANK(#REF!),$E29="ΌΧΙ"),"",IF(S29="ΠΟΛΥΤΕΚΝΟΣ",2,IF(S29="ΤΡΙΤΕΚΝΟΣ",1,0)))</f>
        <v>0</v>
      </c>
      <c r="AA29" s="17">
        <f>IF(OR(ISBLANK(#REF!),$E29="ΌΧΙ"),"",SUM(U29:Z29))</f>
        <v>6.5</v>
      </c>
    </row>
    <row r="30" spans="1:27" x14ac:dyDescent="0.25">
      <c r="A30" s="10">
        <v>29</v>
      </c>
      <c r="B30" s="12" t="s">
        <v>206</v>
      </c>
      <c r="C30" s="12" t="s">
        <v>45</v>
      </c>
      <c r="D30" s="12" t="s">
        <v>46</v>
      </c>
      <c r="E30" s="12" t="s">
        <v>30</v>
      </c>
      <c r="F30" s="12" t="s">
        <v>47</v>
      </c>
      <c r="G30" s="23">
        <v>41263</v>
      </c>
      <c r="H30" s="13">
        <v>17</v>
      </c>
      <c r="I30" s="12"/>
      <c r="J30" s="12"/>
      <c r="K30" s="12"/>
      <c r="L30" s="12">
        <v>1</v>
      </c>
      <c r="M30" s="12">
        <v>4</v>
      </c>
      <c r="N30" s="12">
        <v>18</v>
      </c>
      <c r="O30" s="14"/>
      <c r="P30" s="14"/>
      <c r="Q30" s="14"/>
      <c r="R30" s="14"/>
      <c r="S30" s="15" t="s">
        <v>32</v>
      </c>
      <c r="T30" s="11" t="s">
        <v>33</v>
      </c>
      <c r="U30" s="16">
        <f>IF(OR(ISBLANK(#REF!),$E30="ΌΧΙ"),"",IF(F30="ΤΕΕ-ΤΕΛ-ΕΠΛ-ΕΠΑΛ",IF(H30&gt;15,0.5*INT(H30-15),0),IF(F30="ΙΕΚ",IF(H30&gt;12,0.5*INT(H30-12),0))))</f>
        <v>2.5</v>
      </c>
      <c r="V30" s="16">
        <f>IF(OR(ISBLANK(#REF!),$E30="ΌΧΙ"),"",MIN(3,0.5*INT((I30*12+J30+ROUND(K30/30,0))/6)))</f>
        <v>0</v>
      </c>
      <c r="W30" s="16">
        <f>IF(OR(ISBLANK(#REF!),$E30="ΌΧΙ"),"",0.2*(L30*12+M30+ROUND(N30/30,0)))</f>
        <v>3.4000000000000004</v>
      </c>
      <c r="X30" s="17">
        <f>IF(OR(ISBLANK(#REF!),$E30="ΌΧΙ"),"",IF(O30&gt;80%,4,IF(AND(O30&gt;=67%,O30&lt;=80%),3,0)))</f>
        <v>0</v>
      </c>
      <c r="Y30" s="17">
        <f>IF(OR(ISBLANK(#REF!),$E30="ΌΧΙ"),"",IF(COUNTIFS(P30:R30,"&gt;=67%")=1,2,IF(COUNTIFS(P30:R30,"&gt;=67%")=2,5,IF(COUNTIFS(P30:R30,"&gt;=67%")=3,10,0))))</f>
        <v>0</v>
      </c>
      <c r="Z30" s="17">
        <f>IF(OR(ISBLANK(#REF!),$E30="ΌΧΙ"),"",IF(S30="ΠΟΛΥΤΕΚΝΟΣ",2,IF(S30="ΤΡΙΤΕΚΝΟΣ",1,0)))</f>
        <v>0</v>
      </c>
      <c r="AA30" s="17">
        <f>IF(OR(ISBLANK(#REF!),$E30="ΌΧΙ"),"",SUM(U30:Z30))</f>
        <v>5.9</v>
      </c>
    </row>
    <row r="31" spans="1:27" x14ac:dyDescent="0.25">
      <c r="A31" s="10">
        <v>30</v>
      </c>
      <c r="B31" s="12" t="s">
        <v>59</v>
      </c>
      <c r="C31" s="12" t="s">
        <v>44</v>
      </c>
      <c r="D31" s="12" t="s">
        <v>29</v>
      </c>
      <c r="E31" s="12" t="s">
        <v>30</v>
      </c>
      <c r="F31" s="12" t="s">
        <v>31</v>
      </c>
      <c r="G31" s="23">
        <v>37412</v>
      </c>
      <c r="H31" s="19">
        <v>18.09</v>
      </c>
      <c r="I31" s="12"/>
      <c r="J31" s="12"/>
      <c r="K31" s="12"/>
      <c r="L31" s="12">
        <v>1</v>
      </c>
      <c r="M31" s="12">
        <v>8</v>
      </c>
      <c r="N31" s="12">
        <v>23</v>
      </c>
      <c r="O31" s="14"/>
      <c r="P31" s="14"/>
      <c r="Q31" s="14"/>
      <c r="R31" s="14"/>
      <c r="S31" s="15" t="s">
        <v>32</v>
      </c>
      <c r="T31" s="11" t="s">
        <v>33</v>
      </c>
      <c r="U31" s="16">
        <f>IF(OR(ISBLANK(#REF!),$E31="ΌΧΙ"),"",IF(F31="ΤΕΕ-ΤΕΛ-ΕΠΛ-ΕΠΑΛ",IF(H31&gt;15,0.5*INT(H31-15),0),IF(F31="ΙΕΚ",IF(H31&gt;12,0.5*INT(H31-12),0))))</f>
        <v>1.5</v>
      </c>
      <c r="V31" s="16">
        <f>IF(OR(ISBLANK(#REF!),$E31="ΌΧΙ"),"",MIN(3,0.5*INT((I31*12+J31+ROUND(K31/30,0))/6)))</f>
        <v>0</v>
      </c>
      <c r="W31" s="16">
        <f>IF(OR(ISBLANK(#REF!),$E31="ΌΧΙ"),"",0.2*(L31*12+M31+ROUND(N31/30,0)))</f>
        <v>4.2</v>
      </c>
      <c r="X31" s="17">
        <f>IF(OR(ISBLANK(#REF!),$E31="ΌΧΙ"),"",IF(O31&gt;80%,4,IF(AND(O31&gt;=67%,O31&lt;=80%),3,0)))</f>
        <v>0</v>
      </c>
      <c r="Y31" s="17">
        <f>IF(OR(ISBLANK(#REF!),$E31="ΌΧΙ"),"",IF(COUNTIFS(P31:R31,"&gt;=67%")=1,2,IF(COUNTIFS(P31:R31,"&gt;=67%")=2,5,IF(COUNTIFS(P31:R31,"&gt;=67%")=3,10,0))))</f>
        <v>0</v>
      </c>
      <c r="Z31" s="17">
        <f>IF(OR(ISBLANK(#REF!),$E31="ΌΧΙ"),"",IF(S31="ΠΟΛΥΤΕΚΝΟΣ",2,IF(S31="ΤΡΙΤΕΚΝΟΣ",1,0)))</f>
        <v>0</v>
      </c>
      <c r="AA31" s="17">
        <f>IF(OR(ISBLANK(#REF!),$E31="ΌΧΙ"),"",SUM(U31:Z31))</f>
        <v>5.7</v>
      </c>
    </row>
    <row r="32" spans="1:27" x14ac:dyDescent="0.25">
      <c r="A32" s="10">
        <v>31</v>
      </c>
      <c r="B32" s="12" t="s">
        <v>88</v>
      </c>
      <c r="C32" s="12" t="s">
        <v>55</v>
      </c>
      <c r="D32" s="12" t="s">
        <v>89</v>
      </c>
      <c r="E32" s="12" t="s">
        <v>30</v>
      </c>
      <c r="F32" s="12" t="s">
        <v>31</v>
      </c>
      <c r="G32" s="23">
        <v>35601</v>
      </c>
      <c r="H32" s="19">
        <v>17.73</v>
      </c>
      <c r="I32" s="12"/>
      <c r="J32" s="12"/>
      <c r="K32" s="12"/>
      <c r="L32" s="12">
        <v>1</v>
      </c>
      <c r="M32" s="12">
        <v>7</v>
      </c>
      <c r="N32" s="12">
        <v>3</v>
      </c>
      <c r="O32" s="14"/>
      <c r="P32" s="14"/>
      <c r="Q32" s="14"/>
      <c r="R32" s="14"/>
      <c r="S32" s="15" t="s">
        <v>32</v>
      </c>
      <c r="T32" s="11" t="s">
        <v>33</v>
      </c>
      <c r="U32" s="16">
        <f>IF(OR(ISBLANK(#REF!),$E32="ΌΧΙ"),"",IF(F32="ΤΕΕ-ΤΕΛ-ΕΠΛ-ΕΠΑΛ",IF(H32&gt;15,0.5*INT(H32-15),0),IF(F32="ΙΕΚ",IF(H32&gt;12,0.5*INT(H32-12),0))))</f>
        <v>1</v>
      </c>
      <c r="V32" s="16">
        <f>IF(OR(ISBLANK(#REF!),$E32="ΌΧΙ"),"",MIN(3,0.5*INT((I32*12+J32+ROUND(K32/30,0))/6)))</f>
        <v>0</v>
      </c>
      <c r="W32" s="16">
        <f>IF(OR(ISBLANK(#REF!),$E32="ΌΧΙ"),"",0.2*(L32*12+M32+ROUND(N32/30,0)))</f>
        <v>3.8000000000000003</v>
      </c>
      <c r="X32" s="17">
        <f>IF(OR(ISBLANK(#REF!),$E32="ΌΧΙ"),"",IF(O32&gt;80%,4,IF(AND(O32&gt;=67%,O32&lt;=80%),3,0)))</f>
        <v>0</v>
      </c>
      <c r="Y32" s="17">
        <f>IF(OR(ISBLANK(#REF!),$E32="ΌΧΙ"),"",IF(COUNTIFS(P32:R32,"&gt;=67%")=1,2,IF(COUNTIFS(P32:R32,"&gt;=67%")=2,5,IF(COUNTIFS(P32:R32,"&gt;=67%")=3,10,0))))</f>
        <v>0</v>
      </c>
      <c r="Z32" s="17">
        <f>IF(OR(ISBLANK(#REF!),$E32="ΌΧΙ"),"",IF(S32="ΠΟΛΥΤΕΚΝΟΣ",2,IF(S32="ΤΡΙΤΕΚΝΟΣ",1,0)))</f>
        <v>0</v>
      </c>
      <c r="AA32" s="17">
        <f>IF(OR(ISBLANK(#REF!),$E32="ΌΧΙ"),"",SUM(U32:Z32))</f>
        <v>4.8000000000000007</v>
      </c>
    </row>
    <row r="33" spans="1:27" x14ac:dyDescent="0.25">
      <c r="A33" s="10">
        <v>32</v>
      </c>
      <c r="B33" s="12" t="s">
        <v>73</v>
      </c>
      <c r="C33" s="12" t="s">
        <v>74</v>
      </c>
      <c r="D33" s="12" t="s">
        <v>54</v>
      </c>
      <c r="E33" s="12" t="s">
        <v>30</v>
      </c>
      <c r="F33" s="12" t="s">
        <v>31</v>
      </c>
      <c r="G33" s="23">
        <v>35957</v>
      </c>
      <c r="H33" s="19">
        <v>17.13</v>
      </c>
      <c r="I33" s="12"/>
      <c r="J33" s="12"/>
      <c r="K33" s="12"/>
      <c r="L33" s="12">
        <v>1</v>
      </c>
      <c r="M33" s="12">
        <v>6</v>
      </c>
      <c r="N33" s="12">
        <v>15</v>
      </c>
      <c r="O33" s="14"/>
      <c r="P33" s="14"/>
      <c r="Q33" s="14"/>
      <c r="R33" s="14"/>
      <c r="S33" s="15" t="s">
        <v>32</v>
      </c>
      <c r="T33" s="11" t="s">
        <v>33</v>
      </c>
      <c r="U33" s="16">
        <f>IF(OR(ISBLANK(#REF!),$E33="ΌΧΙ"),"",IF(F33="ΤΕΕ-ΤΕΛ-ΕΠΛ-ΕΠΑΛ",IF(H33&gt;15,0.5*INT(H33-15),0),IF(F33="ΙΕΚ",IF(H33&gt;12,0.5*INT(H33-12),0))))</f>
        <v>1</v>
      </c>
      <c r="V33" s="16">
        <f>IF(OR(ISBLANK(#REF!),$E33="ΌΧΙ"),"",MIN(3,0.5*INT((I33*12+J33+ROUND(K33/30,0))/6)))</f>
        <v>0</v>
      </c>
      <c r="W33" s="16">
        <f>IF(OR(ISBLANK(#REF!),$E33="ΌΧΙ"),"",0.2*(L33*12+M33+ROUND(N33/30,0)))</f>
        <v>3.8000000000000003</v>
      </c>
      <c r="X33" s="17">
        <f>IF(OR(ISBLANK(#REF!),$E33="ΌΧΙ"),"",IF(O33&gt;80%,4,IF(AND(O33&gt;=67%,O33&lt;=80%),3,0)))</f>
        <v>0</v>
      </c>
      <c r="Y33" s="17">
        <f>IF(OR(ISBLANK(#REF!),$E33="ΌΧΙ"),"",IF(COUNTIFS(P33:R33,"&gt;=67%")=1,2,IF(COUNTIFS(P33:R33,"&gt;=67%")=2,5,IF(COUNTIFS(P33:R33,"&gt;=67%")=3,10,0))))</f>
        <v>0</v>
      </c>
      <c r="Z33" s="17">
        <f>IF(OR(ISBLANK(#REF!),$E33="ΌΧΙ"),"",IF(S33="ΠΟΛΥΤΕΚΝΟΣ",2,IF(S33="ΤΡΙΤΕΚΝΟΣ",1,0)))</f>
        <v>0</v>
      </c>
      <c r="AA33" s="17">
        <f>IF(OR(ISBLANK(#REF!),$E33="ΌΧΙ"),"",SUM(U33:Z33))</f>
        <v>4.8000000000000007</v>
      </c>
    </row>
    <row r="34" spans="1:27" x14ac:dyDescent="0.25">
      <c r="A34" s="10">
        <v>33</v>
      </c>
      <c r="B34" s="18" t="s">
        <v>156</v>
      </c>
      <c r="C34" s="12" t="s">
        <v>140</v>
      </c>
      <c r="D34" s="18" t="s">
        <v>35</v>
      </c>
      <c r="E34" s="18" t="s">
        <v>30</v>
      </c>
      <c r="F34" s="12" t="s">
        <v>31</v>
      </c>
      <c r="G34" s="24">
        <v>34508</v>
      </c>
      <c r="H34" s="19">
        <v>18</v>
      </c>
      <c r="I34" s="18"/>
      <c r="J34" s="18"/>
      <c r="K34" s="18"/>
      <c r="L34" s="18">
        <v>1</v>
      </c>
      <c r="M34" s="18">
        <v>3</v>
      </c>
      <c r="N34" s="18">
        <v>23</v>
      </c>
      <c r="O34" s="20"/>
      <c r="P34" s="20"/>
      <c r="Q34" s="20"/>
      <c r="R34" s="20"/>
      <c r="S34" s="15"/>
      <c r="T34" s="11" t="s">
        <v>33</v>
      </c>
      <c r="U34" s="16">
        <f>IF(OR(ISBLANK(#REF!),$E34="ΌΧΙ"),"",IF(F34="ΤΕΕ-ΤΕΛ-ΕΠΛ-ΕΠΑΛ",IF(H34&gt;15,0.5*INT(H34-15),0),IF(F34="ΙΕΚ",IF(H34&gt;12,0.5*INT(H34-12),0))))</f>
        <v>1.5</v>
      </c>
      <c r="V34" s="16">
        <f>IF(OR(ISBLANK(#REF!),$E34="ΌΧΙ"),"",MIN(3,0.5*INT((I34*12+J34+ROUND(K34/30,0))/6)))</f>
        <v>0</v>
      </c>
      <c r="W34" s="16">
        <f>IF(OR(ISBLANK(#REF!),$E34="ΌΧΙ"),"",0.2*(L34*12+M34+ROUND(N34/30,0)))</f>
        <v>3.2</v>
      </c>
      <c r="X34" s="17">
        <f>IF(OR(ISBLANK(#REF!),$E34="ΌΧΙ"),"",IF(O34&gt;80%,4,IF(AND(O34&gt;=67%,O34&lt;=80%),3,0)))</f>
        <v>0</v>
      </c>
      <c r="Y34" s="17">
        <f>IF(OR(ISBLANK(#REF!),$E34="ΌΧΙ"),"",IF(COUNTIFS(P34:R34,"&gt;=67%")=1,2,IF(COUNTIFS(P34:R34,"&gt;=67%")=2,5,IF(COUNTIFS(P34:R34,"&gt;=67%")=3,10,0))))</f>
        <v>0</v>
      </c>
      <c r="Z34" s="17">
        <f>IF(OR(ISBLANK(#REF!),$E34="ΌΧΙ"),"",IF(S34="ΠΟΛΥΤΕΚΝΟΣ",2,IF(S34="ΤΡΙΤΕΚΝΟΣ",1,0)))</f>
        <v>0</v>
      </c>
      <c r="AA34" s="17">
        <f>IF(OR(ISBLANK(#REF!),$E34="ΌΧΙ"),"",SUM(U34:Z34))</f>
        <v>4.7</v>
      </c>
    </row>
    <row r="35" spans="1:27" x14ac:dyDescent="0.25">
      <c r="A35" s="10">
        <v>34</v>
      </c>
      <c r="B35" s="12" t="s">
        <v>181</v>
      </c>
      <c r="C35" s="12" t="s">
        <v>153</v>
      </c>
      <c r="D35" s="12" t="s">
        <v>39</v>
      </c>
      <c r="E35" s="12" t="s">
        <v>30</v>
      </c>
      <c r="F35" s="12" t="s">
        <v>47</v>
      </c>
      <c r="G35" s="23">
        <v>39576</v>
      </c>
      <c r="H35" s="13">
        <v>10</v>
      </c>
      <c r="I35" s="12"/>
      <c r="J35" s="12"/>
      <c r="K35" s="12"/>
      <c r="L35" s="12">
        <v>1</v>
      </c>
      <c r="M35" s="12">
        <v>10</v>
      </c>
      <c r="N35" s="12">
        <v>24</v>
      </c>
      <c r="O35" s="14"/>
      <c r="P35" s="14"/>
      <c r="Q35" s="14"/>
      <c r="R35" s="14"/>
      <c r="S35" s="15" t="s">
        <v>32</v>
      </c>
      <c r="T35" s="11" t="s">
        <v>33</v>
      </c>
      <c r="U35" s="16">
        <f>IF(OR(ISBLANK(#REF!),$E35="ΌΧΙ"),"",IF(F35="ΤΕΕ-ΤΕΛ-ΕΠΛ-ΕΠΑΛ",IF(H35&gt;15,0.5*INT(H35-15),0),IF(F35="ΙΕΚ",IF(H35&gt;12,0.5*INT(H35-12),0))))</f>
        <v>0</v>
      </c>
      <c r="V35" s="16">
        <f>IF(OR(ISBLANK(#REF!),$E35="ΌΧΙ"),"",MIN(3,0.5*INT((I35*12+J35+ROUND(K35/30,0))/6)))</f>
        <v>0</v>
      </c>
      <c r="W35" s="16">
        <f>IF(OR(ISBLANK(#REF!),$E35="ΌΧΙ"),"",0.2*(L35*12+M35+ROUND(N35/30,0)))</f>
        <v>4.6000000000000005</v>
      </c>
      <c r="X35" s="17">
        <f>IF(OR(ISBLANK(#REF!),$E35="ΌΧΙ"),"",IF(O35&gt;80%,4,IF(AND(O35&gt;=67%,O35&lt;=80%),3,0)))</f>
        <v>0</v>
      </c>
      <c r="Y35" s="17">
        <f>IF(OR(ISBLANK(#REF!),$E35="ΌΧΙ"),"",IF(COUNTIFS(P35:R35,"&gt;=67%")=1,2,IF(COUNTIFS(P35:R35,"&gt;=67%")=2,5,IF(COUNTIFS(P35:R35,"&gt;=67%")=3,10,0))))</f>
        <v>0</v>
      </c>
      <c r="Z35" s="17">
        <f>IF(OR(ISBLANK(#REF!),$E35="ΌΧΙ"),"",IF(S35="ΠΟΛΥΤΕΚΝΟΣ",2,IF(S35="ΤΡΙΤΕΚΝΟΣ",1,0)))</f>
        <v>0</v>
      </c>
      <c r="AA35" s="17">
        <f>IF(OR(ISBLANK(#REF!),$E35="ΌΧΙ"),"",SUM(U35:Z35))</f>
        <v>4.6000000000000005</v>
      </c>
    </row>
    <row r="36" spans="1:27" x14ac:dyDescent="0.25">
      <c r="A36" s="10">
        <v>35</v>
      </c>
      <c r="B36" s="12" t="s">
        <v>104</v>
      </c>
      <c r="C36" s="12" t="s">
        <v>28</v>
      </c>
      <c r="D36" s="12" t="s">
        <v>103</v>
      </c>
      <c r="E36" s="12" t="s">
        <v>30</v>
      </c>
      <c r="F36" s="12" t="s">
        <v>47</v>
      </c>
      <c r="G36" s="23">
        <v>40865</v>
      </c>
      <c r="H36" s="13">
        <v>11</v>
      </c>
      <c r="I36" s="12"/>
      <c r="J36" s="12"/>
      <c r="K36" s="12"/>
      <c r="L36" s="12">
        <v>1</v>
      </c>
      <c r="M36" s="12">
        <v>9</v>
      </c>
      <c r="N36" s="12">
        <v>19</v>
      </c>
      <c r="O36" s="14"/>
      <c r="P36" s="14"/>
      <c r="Q36" s="14"/>
      <c r="R36" s="14"/>
      <c r="S36" s="15" t="s">
        <v>32</v>
      </c>
      <c r="T36" s="11" t="s">
        <v>33</v>
      </c>
      <c r="U36" s="16">
        <f>IF(OR(ISBLANK(#REF!),$E36="ΌΧΙ"),"",IF(F36="ΤΕΕ-ΤΕΛ-ΕΠΛ-ΕΠΑΛ",IF(H36&gt;15,0.5*INT(H36-15),0),IF(F36="ΙΕΚ",IF(H36&gt;12,0.5*INT(H36-12),0))))</f>
        <v>0</v>
      </c>
      <c r="V36" s="16">
        <f>IF(OR(ISBLANK(#REF!),$E36="ΌΧΙ"),"",MIN(3,0.5*INT((I36*12+J36+ROUND(K36/30,0))/6)))</f>
        <v>0</v>
      </c>
      <c r="W36" s="16">
        <f>IF(OR(ISBLANK(#REF!),$E36="ΌΧΙ"),"",0.2*(L36*12+M36+ROUND(N36/30,0)))</f>
        <v>4.4000000000000004</v>
      </c>
      <c r="X36" s="17">
        <f>IF(OR(ISBLANK(#REF!),$E36="ΌΧΙ"),"",IF(O36&gt;80%,4,IF(AND(O36&gt;=67%,O36&lt;=80%),3,0)))</f>
        <v>0</v>
      </c>
      <c r="Y36" s="17">
        <f>IF(OR(ISBLANK(#REF!),$E36="ΌΧΙ"),"",IF(COUNTIFS(P36:R36,"&gt;=67%")=1,2,IF(COUNTIFS(P36:R36,"&gt;=67%")=2,5,IF(COUNTIFS(P36:R36,"&gt;=67%")=3,10,0))))</f>
        <v>0</v>
      </c>
      <c r="Z36" s="17">
        <f>IF(OR(ISBLANK(#REF!),$E36="ΌΧΙ"),"",IF(S36="ΠΟΛΥΤΕΚΝΟΣ",2,IF(S36="ΤΡΙΤΕΚΝΟΣ",1,0)))</f>
        <v>0</v>
      </c>
      <c r="AA36" s="17">
        <f>IF(OR(ISBLANK(#REF!),$E36="ΌΧΙ"),"",SUM(U36:Z36))</f>
        <v>4.4000000000000004</v>
      </c>
    </row>
    <row r="37" spans="1:27" x14ac:dyDescent="0.25">
      <c r="A37" s="10">
        <v>36</v>
      </c>
      <c r="B37" s="12" t="s">
        <v>203</v>
      </c>
      <c r="C37" s="12" t="s">
        <v>125</v>
      </c>
      <c r="D37" s="12" t="s">
        <v>126</v>
      </c>
      <c r="E37" s="12" t="s">
        <v>30</v>
      </c>
      <c r="F37" s="12" t="s">
        <v>31</v>
      </c>
      <c r="G37" s="23">
        <v>34872</v>
      </c>
      <c r="H37" s="19">
        <v>19.66</v>
      </c>
      <c r="I37" s="12"/>
      <c r="J37" s="12"/>
      <c r="K37" s="12"/>
      <c r="L37" s="12"/>
      <c r="M37" s="12">
        <v>10</v>
      </c>
      <c r="N37" s="12">
        <v>1</v>
      </c>
      <c r="O37" s="14"/>
      <c r="P37" s="14"/>
      <c r="Q37" s="14"/>
      <c r="R37" s="14"/>
      <c r="S37" s="15" t="s">
        <v>32</v>
      </c>
      <c r="T37" s="11" t="s">
        <v>33</v>
      </c>
      <c r="U37" s="16">
        <f>IF(OR(ISBLANK(#REF!),$E37="ΌΧΙ"),"",IF(F37="ΤΕΕ-ΤΕΛ-ΕΠΛ-ΕΠΑΛ",IF(H37&gt;15,0.5*INT(H37-15),0),IF(F37="ΙΕΚ",IF(H37&gt;12,0.5*INT(H37-12),0))))</f>
        <v>2</v>
      </c>
      <c r="V37" s="16">
        <f>IF(OR(ISBLANK(#REF!),$E37="ΌΧΙ"),"",MIN(3,0.5*INT((I37*12+J37+ROUND(K37/30,0))/6)))</f>
        <v>0</v>
      </c>
      <c r="W37" s="16">
        <f>IF(OR(ISBLANK(#REF!),$E37="ΌΧΙ"),"",0.2*(L37*12+M37+ROUND(N37/30,0)))</f>
        <v>2</v>
      </c>
      <c r="X37" s="17">
        <f>IF(OR(ISBLANK(#REF!),$E37="ΌΧΙ"),"",IF(O37&gt;80%,4,IF(AND(O37&gt;=67%,O37&lt;=80%),3,0)))</f>
        <v>0</v>
      </c>
      <c r="Y37" s="17">
        <f>IF(OR(ISBLANK(#REF!),$E37="ΌΧΙ"),"",IF(COUNTIFS(P37:R37,"&gt;=67%")=1,2,IF(COUNTIFS(P37:R37,"&gt;=67%")=2,5,IF(COUNTIFS(P37:R37,"&gt;=67%")=3,10,0))))</f>
        <v>0</v>
      </c>
      <c r="Z37" s="17">
        <f>IF(OR(ISBLANK(#REF!),$E37="ΌΧΙ"),"",IF(S37="ΠΟΛΥΤΕΚΝΟΣ",2,IF(S37="ΤΡΙΤΕΚΝΟΣ",1,0)))</f>
        <v>0</v>
      </c>
      <c r="AA37" s="17">
        <f>IF(OR(ISBLANK(#REF!),$E37="ΌΧΙ"),"",SUM(U37:Z37))</f>
        <v>4</v>
      </c>
    </row>
    <row r="38" spans="1:27" x14ac:dyDescent="0.25">
      <c r="A38" s="10">
        <v>37</v>
      </c>
      <c r="B38" s="12" t="s">
        <v>183</v>
      </c>
      <c r="C38" s="12" t="s">
        <v>184</v>
      </c>
      <c r="D38" s="12" t="s">
        <v>89</v>
      </c>
      <c r="E38" s="12" t="s">
        <v>30</v>
      </c>
      <c r="F38" s="12" t="s">
        <v>47</v>
      </c>
      <c r="G38" s="23">
        <v>42062</v>
      </c>
      <c r="H38" s="13">
        <v>17</v>
      </c>
      <c r="I38" s="12"/>
      <c r="J38" s="12"/>
      <c r="K38" s="12"/>
      <c r="L38" s="12"/>
      <c r="M38" s="12"/>
      <c r="N38" s="12"/>
      <c r="O38" s="14"/>
      <c r="P38" s="14"/>
      <c r="Q38" s="14"/>
      <c r="R38" s="14"/>
      <c r="S38" s="15" t="s">
        <v>78</v>
      </c>
      <c r="T38" s="11" t="s">
        <v>33</v>
      </c>
      <c r="U38" s="16">
        <f>IF(OR(ISBLANK(#REF!),$E38="ΌΧΙ"),"",IF(F38="ΤΕΕ-ΤΕΛ-ΕΠΛ-ΕΠΑΛ",IF(H38&gt;15,0.5*INT(H38-15),0),IF(F38="ΙΕΚ",IF(H38&gt;12,0.5*INT(H38-12),0))))</f>
        <v>2.5</v>
      </c>
      <c r="V38" s="16">
        <f>IF(OR(ISBLANK(#REF!),$E38="ΌΧΙ"),"",MIN(3,0.5*INT((I38*12+J38+ROUND(K38/30,0))/6)))</f>
        <v>0</v>
      </c>
      <c r="W38" s="16">
        <f>IF(OR(ISBLANK(#REF!),$E38="ΌΧΙ"),"",0.2*(L38*12+M38+ROUND(N38/30,0)))</f>
        <v>0</v>
      </c>
      <c r="X38" s="17">
        <f>IF(OR(ISBLANK(#REF!),$E38="ΌΧΙ"),"",IF(O38&gt;80%,4,IF(AND(O38&gt;=67%,O38&lt;=80%),3,0)))</f>
        <v>0</v>
      </c>
      <c r="Y38" s="17">
        <f>IF(OR(ISBLANK(#REF!),$E38="ΌΧΙ"),"",IF(COUNTIFS(P38:R38,"&gt;=67%")=1,2,IF(COUNTIFS(P38:R38,"&gt;=67%")=2,5,IF(COUNTIFS(P38:R38,"&gt;=67%")=3,10,0))))</f>
        <v>0</v>
      </c>
      <c r="Z38" s="17">
        <f>IF(OR(ISBLANK(#REF!),$E38="ΌΧΙ"),"",IF(S38="ΠΟΛΥΤΕΚΝΟΣ",2,IF(S38="ΤΡΙΤΕΚΝΟΣ",1,0)))</f>
        <v>1</v>
      </c>
      <c r="AA38" s="17">
        <f>IF(OR(ISBLANK(#REF!),$E38="ΌΧΙ"),"",SUM(U38:Z38))</f>
        <v>3.5</v>
      </c>
    </row>
    <row r="39" spans="1:27" x14ac:dyDescent="0.25">
      <c r="A39" s="10">
        <v>38</v>
      </c>
      <c r="B39" s="12" t="s">
        <v>75</v>
      </c>
      <c r="C39" s="12" t="s">
        <v>76</v>
      </c>
      <c r="D39" s="12" t="s">
        <v>77</v>
      </c>
      <c r="E39" s="12" t="s">
        <v>30</v>
      </c>
      <c r="F39" s="12" t="s">
        <v>31</v>
      </c>
      <c r="G39" s="23">
        <v>35241</v>
      </c>
      <c r="H39" s="13">
        <v>16.07</v>
      </c>
      <c r="I39" s="12"/>
      <c r="J39" s="12"/>
      <c r="K39" s="12"/>
      <c r="L39" s="12"/>
      <c r="M39" s="12"/>
      <c r="N39" s="12"/>
      <c r="O39" s="14"/>
      <c r="P39" s="14">
        <v>0.67</v>
      </c>
      <c r="Q39" s="14"/>
      <c r="R39" s="14"/>
      <c r="S39" s="15" t="s">
        <v>78</v>
      </c>
      <c r="T39" s="11" t="s">
        <v>33</v>
      </c>
      <c r="U39" s="16">
        <f>IF(OR(ISBLANK(#REF!),$E39="ΌΧΙ"),"",IF(F39="ΤΕΕ-ΤΕΛ-ΕΠΛ-ΕΠΑΛ",IF(H39&gt;15,0.5*INT(H39-15),0),IF(F39="ΙΕΚ",IF(H39&gt;12,0.5*INT(H39-12),0))))</f>
        <v>0.5</v>
      </c>
      <c r="V39" s="16">
        <f>IF(OR(ISBLANK(#REF!),$E39="ΌΧΙ"),"",MIN(3,0.5*INT((I39*12+J39+ROUND(K39/30,0))/6)))</f>
        <v>0</v>
      </c>
      <c r="W39" s="16">
        <f>IF(OR(ISBLANK(#REF!),$E39="ΌΧΙ"),"",0.2*(L39*12+M39+ROUND(N39/30,0)))</f>
        <v>0</v>
      </c>
      <c r="X39" s="17">
        <f>IF(OR(ISBLANK(#REF!),$E39="ΌΧΙ"),"",IF(O39&gt;80%,4,IF(AND(O39&gt;=67%,O39&lt;=80%),3,0)))</f>
        <v>0</v>
      </c>
      <c r="Y39" s="17">
        <f>IF(OR(ISBLANK(#REF!),$E39="ΌΧΙ"),"",IF(COUNTIFS(P39:R39,"&gt;=67%")=1,2,IF(COUNTIFS(P39:R39,"&gt;=67%")=2,5,IF(COUNTIFS(P39:R39,"&gt;=67%")=3,10,0))))</f>
        <v>2</v>
      </c>
      <c r="Z39" s="17">
        <f>IF(OR(ISBLANK(#REF!),$E39="ΌΧΙ"),"",IF(S39="ΠΟΛΥΤΕΚΝΟΣ",2,IF(S39="ΤΡΙΤΕΚΝΟΣ",1,0)))</f>
        <v>1</v>
      </c>
      <c r="AA39" s="17">
        <f>IF(OR(ISBLANK(#REF!),$E39="ΌΧΙ"),"",SUM(U39:Z39))</f>
        <v>3.5</v>
      </c>
    </row>
    <row r="40" spans="1:27" x14ac:dyDescent="0.25">
      <c r="A40" s="10">
        <v>39</v>
      </c>
      <c r="B40" s="12" t="s">
        <v>179</v>
      </c>
      <c r="C40" s="12" t="s">
        <v>148</v>
      </c>
      <c r="D40" s="12" t="s">
        <v>87</v>
      </c>
      <c r="E40" s="12" t="s">
        <v>30</v>
      </c>
      <c r="F40" s="12" t="s">
        <v>31</v>
      </c>
      <c r="G40" s="23">
        <v>33408</v>
      </c>
      <c r="H40" s="13">
        <v>19.22</v>
      </c>
      <c r="I40" s="12"/>
      <c r="J40" s="12">
        <v>4</v>
      </c>
      <c r="K40" s="12">
        <v>3</v>
      </c>
      <c r="L40" s="12"/>
      <c r="M40" s="12">
        <v>6</v>
      </c>
      <c r="N40" s="12">
        <v>13</v>
      </c>
      <c r="O40" s="14"/>
      <c r="P40" s="14"/>
      <c r="Q40" s="14"/>
      <c r="R40" s="14"/>
      <c r="S40" s="15" t="s">
        <v>32</v>
      </c>
      <c r="T40" s="11" t="s">
        <v>33</v>
      </c>
      <c r="U40" s="16">
        <f>IF(OR(ISBLANK(#REF!),$E40="ΌΧΙ"),"",IF(F40="ΤΕΕ-ΤΕΛ-ΕΠΛ-ΕΠΑΛ",IF(H40&gt;15,0.5*INT(H40-15),0),IF(F40="ΙΕΚ",IF(H40&gt;12,0.5*INT(H40-12),0))))</f>
        <v>2</v>
      </c>
      <c r="V40" s="16">
        <f>IF(OR(ISBLANK(#REF!),$E40="ΌΧΙ"),"",MIN(3,0.5*INT((I40*12+J40+ROUND(K40/30,0))/6)))</f>
        <v>0</v>
      </c>
      <c r="W40" s="16">
        <f>IF(OR(ISBLANK(#REF!),$E40="ΌΧΙ"),"",0.2*(L40*12+M40+ROUND(N40/30,0)))</f>
        <v>1.2000000000000002</v>
      </c>
      <c r="X40" s="17">
        <f>IF(OR(ISBLANK(#REF!),$E40="ΌΧΙ"),"",IF(O40&gt;80%,4,IF(AND(O40&gt;=67%,O40&lt;=80%),3,0)))</f>
        <v>0</v>
      </c>
      <c r="Y40" s="17">
        <f>IF(OR(ISBLANK(#REF!),$E40="ΌΧΙ"),"",IF(COUNTIFS(P40:R40,"&gt;=67%")=1,2,IF(COUNTIFS(P40:R40,"&gt;=67%")=2,5,IF(COUNTIFS(P40:R40,"&gt;=67%")=3,10,0))))</f>
        <v>0</v>
      </c>
      <c r="Z40" s="17">
        <f>IF(OR(ISBLANK(#REF!),$E40="ΌΧΙ"),"",IF(S40="ΠΟΛΥΤΕΚΝΟΣ",2,IF(S40="ΤΡΙΤΕΚΝΟΣ",1,0)))</f>
        <v>0</v>
      </c>
      <c r="AA40" s="17">
        <f>IF(OR(ISBLANK(#REF!),$E40="ΌΧΙ"),"",SUM(U40:Z40))</f>
        <v>3.2</v>
      </c>
    </row>
    <row r="41" spans="1:27" x14ac:dyDescent="0.25">
      <c r="A41" s="10">
        <v>40</v>
      </c>
      <c r="B41" s="12" t="s">
        <v>145</v>
      </c>
      <c r="C41" s="12" t="s">
        <v>55</v>
      </c>
      <c r="D41" s="12" t="s">
        <v>62</v>
      </c>
      <c r="E41" s="12" t="s">
        <v>30</v>
      </c>
      <c r="F41" s="12" t="s">
        <v>47</v>
      </c>
      <c r="G41" s="23">
        <v>42062</v>
      </c>
      <c r="H41" s="13">
        <v>18</v>
      </c>
      <c r="I41" s="12"/>
      <c r="J41" s="12"/>
      <c r="K41" s="12"/>
      <c r="L41" s="12"/>
      <c r="M41" s="12"/>
      <c r="N41" s="12"/>
      <c r="O41" s="14"/>
      <c r="P41" s="14"/>
      <c r="Q41" s="14"/>
      <c r="R41" s="14"/>
      <c r="S41" s="15" t="s">
        <v>32</v>
      </c>
      <c r="T41" s="11" t="s">
        <v>33</v>
      </c>
      <c r="U41" s="16">
        <f>IF(OR(ISBLANK(#REF!),$E41="ΌΧΙ"),"",IF(F41="ΤΕΕ-ΤΕΛ-ΕΠΛ-ΕΠΑΛ",IF(H41&gt;15,0.5*INT(H41-15),0),IF(F41="ΙΕΚ",IF(H41&gt;12,0.5*INT(H41-12),0))))</f>
        <v>3</v>
      </c>
      <c r="V41" s="16">
        <f>IF(OR(ISBLANK(#REF!),$E41="ΌΧΙ"),"",MIN(3,0.5*INT((I41*12+J41+ROUND(K41/30,0))/6)))</f>
        <v>0</v>
      </c>
      <c r="W41" s="16">
        <f>IF(OR(ISBLANK(#REF!),$E41="ΌΧΙ"),"",0.2*(L41*12+M41+ROUND(N41/30,0)))</f>
        <v>0</v>
      </c>
      <c r="X41" s="17">
        <f>IF(OR(ISBLANK(#REF!),$E41="ΌΧΙ"),"",IF(O41&gt;80%,4,IF(AND(O41&gt;=67%,O41&lt;=80%),3,0)))</f>
        <v>0</v>
      </c>
      <c r="Y41" s="17">
        <f>IF(OR(ISBLANK(#REF!),$E41="ΌΧΙ"),"",IF(COUNTIFS(P41:R41,"&gt;=67%")=1,2,IF(COUNTIFS(P41:R41,"&gt;=67%")=2,5,IF(COUNTIFS(P41:R41,"&gt;=67%")=3,10,0))))</f>
        <v>0</v>
      </c>
      <c r="Z41" s="17">
        <f>IF(OR(ISBLANK(#REF!),$E41="ΌΧΙ"),"",IF(S41="ΠΟΛΥΤΕΚΝΟΣ",2,IF(S41="ΤΡΙΤΕΚΝΟΣ",1,0)))</f>
        <v>0</v>
      </c>
      <c r="AA41" s="17">
        <f>IF(OR(ISBLANK(#REF!),$E41="ΌΧΙ"),"",SUM(U41:Z41))</f>
        <v>3</v>
      </c>
    </row>
    <row r="42" spans="1:27" x14ac:dyDescent="0.25">
      <c r="A42" s="10">
        <v>41</v>
      </c>
      <c r="B42" s="12" t="s">
        <v>131</v>
      </c>
      <c r="C42" s="12" t="s">
        <v>132</v>
      </c>
      <c r="D42" s="12" t="s">
        <v>133</v>
      </c>
      <c r="E42" s="12" t="s">
        <v>30</v>
      </c>
      <c r="F42" s="12" t="s">
        <v>31</v>
      </c>
      <c r="G42" s="23">
        <v>39234</v>
      </c>
      <c r="H42" s="19">
        <v>12.54</v>
      </c>
      <c r="I42" s="12"/>
      <c r="J42" s="12">
        <v>4</v>
      </c>
      <c r="K42" s="12">
        <v>4</v>
      </c>
      <c r="L42" s="12">
        <v>1</v>
      </c>
      <c r="M42" s="12">
        <v>2</v>
      </c>
      <c r="N42" s="12">
        <v>29</v>
      </c>
      <c r="O42" s="14"/>
      <c r="P42" s="14"/>
      <c r="Q42" s="14"/>
      <c r="R42" s="14"/>
      <c r="S42" s="15" t="s">
        <v>32</v>
      </c>
      <c r="T42" s="11" t="s">
        <v>33</v>
      </c>
      <c r="U42" s="16">
        <f>IF(OR(ISBLANK(#REF!),$E42="ΌΧΙ"),"",IF(F42="ΤΕΕ-ΤΕΛ-ΕΠΛ-ΕΠΑΛ",IF(H42&gt;15,0.5*INT(H42-15),0),IF(F42="ΙΕΚ",IF(H42&gt;12,0.5*INT(H42-12),0))))</f>
        <v>0</v>
      </c>
      <c r="V42" s="16">
        <f>IF(OR(ISBLANK(#REF!),$E42="ΌΧΙ"),"",MIN(3,0.5*INT((I42*12+J42+ROUND(K42/30,0))/6)))</f>
        <v>0</v>
      </c>
      <c r="W42" s="16">
        <f>IF(OR(ISBLANK(#REF!),$E42="ΌΧΙ"),"",0.2*(L42*12+M42+ROUND(N42/30,0)))</f>
        <v>3</v>
      </c>
      <c r="X42" s="17">
        <f>IF(OR(ISBLANK(#REF!),$E42="ΌΧΙ"),"",IF(O42&gt;80%,4,IF(AND(O42&gt;=67%,O42&lt;=80%),3,0)))</f>
        <v>0</v>
      </c>
      <c r="Y42" s="17">
        <f>IF(OR(ISBLANK(#REF!),$E42="ΌΧΙ"),"",IF(COUNTIFS(P42:R42,"&gt;=67%")=1,2,IF(COUNTIFS(P42:R42,"&gt;=67%")=2,5,IF(COUNTIFS(P42:R42,"&gt;=67%")=3,10,0))))</f>
        <v>0</v>
      </c>
      <c r="Z42" s="17">
        <f>IF(OR(ISBLANK(#REF!),$E42="ΌΧΙ"),"",IF(S42="ΠΟΛΥΤΕΚΝΟΣ",2,IF(S42="ΤΡΙΤΕΚΝΟΣ",1,0)))</f>
        <v>0</v>
      </c>
      <c r="AA42" s="17">
        <f>IF(OR(ISBLANK(#REF!),$E42="ΌΧΙ"),"",SUM(U42:Z42))</f>
        <v>3</v>
      </c>
    </row>
    <row r="43" spans="1:27" x14ac:dyDescent="0.25">
      <c r="A43" s="10">
        <v>42</v>
      </c>
      <c r="B43" s="12" t="s">
        <v>183</v>
      </c>
      <c r="C43" s="12" t="s">
        <v>153</v>
      </c>
      <c r="D43" s="12" t="s">
        <v>89</v>
      </c>
      <c r="E43" s="12" t="s">
        <v>30</v>
      </c>
      <c r="F43" s="12" t="s">
        <v>47</v>
      </c>
      <c r="G43" s="23">
        <v>39890</v>
      </c>
      <c r="H43" s="13">
        <v>15</v>
      </c>
      <c r="I43" s="12"/>
      <c r="J43" s="12"/>
      <c r="K43" s="12"/>
      <c r="L43" s="12"/>
      <c r="M43" s="12">
        <v>6</v>
      </c>
      <c r="N43" s="12">
        <v>22</v>
      </c>
      <c r="O43" s="14"/>
      <c r="P43" s="14"/>
      <c r="Q43" s="14"/>
      <c r="R43" s="14"/>
      <c r="S43" s="15" t="s">
        <v>32</v>
      </c>
      <c r="T43" s="11" t="s">
        <v>33</v>
      </c>
      <c r="U43" s="16">
        <f>IF(OR(ISBLANK(#REF!),$E43="ΌΧΙ"),"",IF(F43="ΤΕΕ-ΤΕΛ-ΕΠΛ-ΕΠΑΛ",IF(H43&gt;15,0.5*INT(H43-15),0),IF(F43="ΙΕΚ",IF(H43&gt;12,0.5*INT(H43-12),0))))</f>
        <v>1.5</v>
      </c>
      <c r="V43" s="16">
        <f>IF(OR(ISBLANK(#REF!),$E43="ΌΧΙ"),"",MIN(3,0.5*INT((I43*12+J43+ROUND(K43/30,0))/6)))</f>
        <v>0</v>
      </c>
      <c r="W43" s="16">
        <f>IF(OR(ISBLANK(#REF!),$E43="ΌΧΙ"),"",0.2*(L43*12+M43+ROUND(N43/30,0)))</f>
        <v>1.4000000000000001</v>
      </c>
      <c r="X43" s="17">
        <f>IF(OR(ISBLANK(#REF!),$E43="ΌΧΙ"),"",IF(O43&gt;80%,4,IF(AND(O43&gt;=67%,O43&lt;=80%),3,0)))</f>
        <v>0</v>
      </c>
      <c r="Y43" s="17">
        <f>IF(OR(ISBLANK(#REF!),$E43="ΌΧΙ"),"",IF(COUNTIFS(P43:R43,"&gt;=67%")=1,2,IF(COUNTIFS(P43:R43,"&gt;=67%")=2,5,IF(COUNTIFS(P43:R43,"&gt;=67%")=3,10,0))))</f>
        <v>0</v>
      </c>
      <c r="Z43" s="17">
        <f>IF(OR(ISBLANK(#REF!),$E43="ΌΧΙ"),"",IF(S43="ΠΟΛΥΤΕΚΝΟΣ",2,IF(S43="ΤΡΙΤΕΚΝΟΣ",1,0)))</f>
        <v>0</v>
      </c>
      <c r="AA43" s="17">
        <f>IF(OR(ISBLANK(#REF!),$E43="ΌΧΙ"),"",SUM(U43:Z43))</f>
        <v>2.9000000000000004</v>
      </c>
    </row>
    <row r="44" spans="1:27" x14ac:dyDescent="0.25">
      <c r="A44" s="10">
        <v>43</v>
      </c>
      <c r="B44" s="12" t="s">
        <v>168</v>
      </c>
      <c r="C44" s="12" t="s">
        <v>169</v>
      </c>
      <c r="D44" s="12" t="s">
        <v>160</v>
      </c>
      <c r="E44" s="12" t="s">
        <v>30</v>
      </c>
      <c r="F44" s="12" t="s">
        <v>47</v>
      </c>
      <c r="G44" s="23">
        <v>42062</v>
      </c>
      <c r="H44" s="19">
        <v>15</v>
      </c>
      <c r="I44" s="12"/>
      <c r="J44" s="12"/>
      <c r="K44" s="12"/>
      <c r="L44" s="12"/>
      <c r="M44" s="12">
        <v>6</v>
      </c>
      <c r="N44" s="12">
        <v>22</v>
      </c>
      <c r="O44" s="14"/>
      <c r="P44" s="14"/>
      <c r="Q44" s="14"/>
      <c r="R44" s="14"/>
      <c r="S44" s="15"/>
      <c r="T44" s="11" t="s">
        <v>33</v>
      </c>
      <c r="U44" s="16">
        <f>IF(OR(ISBLANK(#REF!),$E44="ΌΧΙ"),"",IF(F44="ΤΕΕ-ΤΕΛ-ΕΠΛ-ΕΠΑΛ",IF(H44&gt;15,0.5*INT(H44-15),0),IF(F44="ΙΕΚ",IF(H44&gt;12,0.5*INT(H44-12),0))))</f>
        <v>1.5</v>
      </c>
      <c r="V44" s="16">
        <f>IF(OR(ISBLANK(#REF!),$E44="ΌΧΙ"),"",MIN(3,0.5*INT((I44*12+J44+ROUND(K44/30,0))/6)))</f>
        <v>0</v>
      </c>
      <c r="W44" s="16">
        <f>IF(OR(ISBLANK(#REF!),$E44="ΌΧΙ"),"",0.2*(L44*12+M44+ROUND(N44/30,0)))</f>
        <v>1.4000000000000001</v>
      </c>
      <c r="X44" s="17">
        <f>IF(OR(ISBLANK(#REF!),$E44="ΌΧΙ"),"",IF(O44&gt;80%,4,IF(AND(O44&gt;=67%,O44&lt;=80%),3,0)))</f>
        <v>0</v>
      </c>
      <c r="Y44" s="17">
        <f>IF(OR(ISBLANK(#REF!),$E44="ΌΧΙ"),"",IF(COUNTIFS(P44:R44,"&gt;=67%")=1,2,IF(COUNTIFS(P44:R44,"&gt;=67%")=2,5,IF(COUNTIFS(P44:R44,"&gt;=67%")=3,10,0))))</f>
        <v>0</v>
      </c>
      <c r="Z44" s="17">
        <f>IF(OR(ISBLANK(#REF!),$E44="ΌΧΙ"),"",IF(S44="ΠΟΛΥΤΕΚΝΟΣ",2,IF(S44="ΤΡΙΤΕΚΝΟΣ",1,0)))</f>
        <v>0</v>
      </c>
      <c r="AA44" s="17">
        <f>IF(OR(ISBLANK(#REF!),$E44="ΌΧΙ"),"",SUM(U44:Z44))</f>
        <v>2.9000000000000004</v>
      </c>
    </row>
    <row r="45" spans="1:27" x14ac:dyDescent="0.25">
      <c r="A45" s="10">
        <v>44</v>
      </c>
      <c r="B45" s="12" t="s">
        <v>134</v>
      </c>
      <c r="C45" s="12" t="s">
        <v>84</v>
      </c>
      <c r="D45" s="12" t="s">
        <v>135</v>
      </c>
      <c r="E45" s="12" t="s">
        <v>30</v>
      </c>
      <c r="F45" s="12" t="s">
        <v>31</v>
      </c>
      <c r="G45" s="23">
        <v>34507</v>
      </c>
      <c r="H45" s="19">
        <v>19.77</v>
      </c>
      <c r="I45" s="12"/>
      <c r="J45" s="12">
        <v>5</v>
      </c>
      <c r="K45" s="12">
        <v>7</v>
      </c>
      <c r="L45" s="12"/>
      <c r="M45" s="12">
        <v>3</v>
      </c>
      <c r="N45" s="12">
        <v>19</v>
      </c>
      <c r="O45" s="14"/>
      <c r="P45" s="14"/>
      <c r="Q45" s="14"/>
      <c r="R45" s="14"/>
      <c r="S45" s="15" t="s">
        <v>32</v>
      </c>
      <c r="T45" s="11" t="s">
        <v>33</v>
      </c>
      <c r="U45" s="16">
        <f>IF(OR(ISBLANK(#REF!),$E45="ΌΧΙ"),"",IF(F45="ΤΕΕ-ΤΕΛ-ΕΠΛ-ΕΠΑΛ",IF(H45&gt;15,0.5*INT(H45-15),0),IF(F45="ΙΕΚ",IF(H45&gt;12,0.5*INT(H45-12),0))))</f>
        <v>2</v>
      </c>
      <c r="V45" s="16">
        <f>IF(OR(ISBLANK(#REF!),$E45="ΌΧΙ"),"",MIN(3,0.5*INT((I45*12+J45+ROUND(K45/30,0))/6)))</f>
        <v>0</v>
      </c>
      <c r="W45" s="16">
        <f>IF(OR(ISBLANK(#REF!),$E45="ΌΧΙ"),"",0.2*(L45*12+M45+ROUND(N45/30,0)))</f>
        <v>0.8</v>
      </c>
      <c r="X45" s="17">
        <f>IF(OR(ISBLANK(#REF!),$E45="ΌΧΙ"),"",IF(O45&gt;80%,4,IF(AND(O45&gt;=67%,O45&lt;=80%),3,0)))</f>
        <v>0</v>
      </c>
      <c r="Y45" s="17">
        <f>IF(OR(ISBLANK(#REF!),$E45="ΌΧΙ"),"",IF(COUNTIFS(P45:R45,"&gt;=67%")=1,2,IF(COUNTIFS(P45:R45,"&gt;=67%")=2,5,IF(COUNTIFS(P45:R45,"&gt;=67%")=3,10,0))))</f>
        <v>0</v>
      </c>
      <c r="Z45" s="17">
        <f>IF(OR(ISBLANK(#REF!),$E45="ΌΧΙ"),"",IF(S45="ΠΟΛΥΤΕΚΝΟΣ",2,IF(S45="ΤΡΙΤΕΚΝΟΣ",1,0)))</f>
        <v>0</v>
      </c>
      <c r="AA45" s="17">
        <f>IF(OR(ISBLANK(#REF!),$E45="ΌΧΙ"),"",SUM(U45:Z45))</f>
        <v>2.8</v>
      </c>
    </row>
    <row r="46" spans="1:27" x14ac:dyDescent="0.25">
      <c r="A46" s="10">
        <v>45</v>
      </c>
      <c r="B46" s="18" t="s">
        <v>57</v>
      </c>
      <c r="C46" s="12" t="s">
        <v>58</v>
      </c>
      <c r="D46" s="18" t="s">
        <v>39</v>
      </c>
      <c r="E46" s="18" t="s">
        <v>30</v>
      </c>
      <c r="F46" s="12" t="s">
        <v>31</v>
      </c>
      <c r="G46" s="24">
        <v>35683</v>
      </c>
      <c r="H46" s="19">
        <v>15.44</v>
      </c>
      <c r="I46" s="18"/>
      <c r="J46" s="18"/>
      <c r="K46" s="18"/>
      <c r="L46" s="18">
        <v>1</v>
      </c>
      <c r="M46" s="18">
        <v>2</v>
      </c>
      <c r="N46" s="18">
        <v>4</v>
      </c>
      <c r="O46" s="20"/>
      <c r="P46" s="20"/>
      <c r="Q46" s="20"/>
      <c r="R46" s="20"/>
      <c r="S46" s="18"/>
      <c r="T46" s="11" t="s">
        <v>33</v>
      </c>
      <c r="U46" s="16">
        <f>IF(OR(ISBLANK(#REF!),$E46="ΌΧΙ"),"",IF(F46="ΤΕΕ-ΤΕΛ-ΕΠΛ-ΕΠΑΛ",IF(H46&gt;15,0.5*INT(H46-15),0),IF(F46="ΙΕΚ",IF(H46&gt;12,0.5*INT(H46-12),0))))</f>
        <v>0</v>
      </c>
      <c r="V46" s="16">
        <f>IF(OR(ISBLANK(#REF!),$E46="ΌΧΙ"),"",MIN(3,0.5*INT((I46*12+J46+ROUND(K46/30,0))/6)))</f>
        <v>0</v>
      </c>
      <c r="W46" s="16">
        <f>IF(OR(ISBLANK(#REF!),$E46="ΌΧΙ"),"",0.2*(L46*12+M46+ROUND(N46/30,0)))</f>
        <v>2.8000000000000003</v>
      </c>
      <c r="X46" s="17">
        <f>IF(OR(ISBLANK(#REF!),$E46="ΌΧΙ"),"",IF(O46&gt;80%,4,IF(AND(O46&gt;=67%,O46&lt;=80%),3,0)))</f>
        <v>0</v>
      </c>
      <c r="Y46" s="17">
        <f>IF(OR(ISBLANK(#REF!),$E46="ΌΧΙ"),"",IF(COUNTIFS(P46:R46,"&gt;=67%")=1,2,IF(COUNTIFS(P46:R46,"&gt;=67%")=2,5,IF(COUNTIFS(P46:R46,"&gt;=67%")=3,10,0))))</f>
        <v>0</v>
      </c>
      <c r="Z46" s="17">
        <f>IF(OR(ISBLANK(#REF!),$E46="ΌΧΙ"),"",IF(S46="ΠΟΛΥΤΕΚΝΟΣ",2,IF(S46="ΤΡΙΤΕΚΝΟΣ",1,0)))</f>
        <v>0</v>
      </c>
      <c r="AA46" s="17">
        <f>IF(OR(ISBLANK(#REF!),$E46="ΌΧΙ"),"",SUM(U46:Z46))</f>
        <v>2.8000000000000003</v>
      </c>
    </row>
    <row r="47" spans="1:27" x14ac:dyDescent="0.25">
      <c r="A47" s="10">
        <v>46</v>
      </c>
      <c r="B47" s="12" t="s">
        <v>71</v>
      </c>
      <c r="C47" s="12" t="s">
        <v>72</v>
      </c>
      <c r="D47" s="12" t="s">
        <v>42</v>
      </c>
      <c r="E47" s="12" t="s">
        <v>30</v>
      </c>
      <c r="F47" s="12" t="s">
        <v>31</v>
      </c>
      <c r="G47" s="23">
        <v>34872</v>
      </c>
      <c r="H47" s="19">
        <v>18.5</v>
      </c>
      <c r="I47" s="12"/>
      <c r="J47" s="12"/>
      <c r="K47" s="12"/>
      <c r="L47" s="12"/>
      <c r="M47" s="12">
        <v>6</v>
      </c>
      <c r="N47" s="12">
        <v>13</v>
      </c>
      <c r="O47" s="14"/>
      <c r="P47" s="14"/>
      <c r="Q47" s="14"/>
      <c r="R47" s="14"/>
      <c r="S47" s="15" t="s">
        <v>32</v>
      </c>
      <c r="T47" s="11" t="s">
        <v>33</v>
      </c>
      <c r="U47" s="16">
        <f>IF(OR(ISBLANK(#REF!),$E47="ΌΧΙ"),"",IF(F47="ΤΕΕ-ΤΕΛ-ΕΠΛ-ΕΠΑΛ",IF(H47&gt;15,0.5*INT(H47-15),0),IF(F47="ΙΕΚ",IF(H47&gt;12,0.5*INT(H47-12),0))))</f>
        <v>1.5</v>
      </c>
      <c r="V47" s="16">
        <f>IF(OR(ISBLANK(#REF!),$E47="ΌΧΙ"),"",MIN(3,0.5*INT((I47*12+J47+ROUND(K47/30,0))/6)))</f>
        <v>0</v>
      </c>
      <c r="W47" s="16">
        <f>IF(OR(ISBLANK(#REF!),$E47="ΌΧΙ"),"",0.2*(L47*12+M47+ROUND(N47/30,0)))</f>
        <v>1.2000000000000002</v>
      </c>
      <c r="X47" s="17">
        <f>IF(OR(ISBLANK(#REF!),$E47="ΌΧΙ"),"",IF(O47&gt;80%,4,IF(AND(O47&gt;=67%,O47&lt;=80%),3,0)))</f>
        <v>0</v>
      </c>
      <c r="Y47" s="17">
        <f>IF(OR(ISBLANK(#REF!),$E47="ΌΧΙ"),"",IF(COUNTIFS(P47:R47,"&gt;=67%")=1,2,IF(COUNTIFS(P47:R47,"&gt;=67%")=2,5,IF(COUNTIFS(P47:R47,"&gt;=67%")=3,10,0))))</f>
        <v>0</v>
      </c>
      <c r="Z47" s="17">
        <f>IF(OR(ISBLANK(#REF!),$E47="ΌΧΙ"),"",IF(S47="ΠΟΛΥΤΕΚΝΟΣ",2,IF(S47="ΤΡΙΤΕΚΝΟΣ",1,0)))</f>
        <v>0</v>
      </c>
      <c r="AA47" s="17">
        <f>IF(OR(ISBLANK(#REF!),$E47="ΌΧΙ"),"",SUM(U47:Z47))</f>
        <v>2.7</v>
      </c>
    </row>
    <row r="48" spans="1:27" x14ac:dyDescent="0.25">
      <c r="A48" s="10">
        <v>47</v>
      </c>
      <c r="B48" s="12" t="s">
        <v>159</v>
      </c>
      <c r="C48" s="12" t="s">
        <v>150</v>
      </c>
      <c r="D48" s="12" t="s">
        <v>42</v>
      </c>
      <c r="E48" s="12" t="s">
        <v>30</v>
      </c>
      <c r="F48" s="12" t="s">
        <v>31</v>
      </c>
      <c r="G48" s="23">
        <v>38870</v>
      </c>
      <c r="H48" s="19">
        <v>18.72</v>
      </c>
      <c r="I48" s="12"/>
      <c r="J48" s="12"/>
      <c r="K48" s="12"/>
      <c r="L48" s="12"/>
      <c r="M48" s="12">
        <v>6</v>
      </c>
      <c r="N48" s="12">
        <v>13</v>
      </c>
      <c r="O48" s="14"/>
      <c r="P48" s="14"/>
      <c r="Q48" s="14"/>
      <c r="R48" s="14"/>
      <c r="S48" s="15"/>
      <c r="T48" s="11" t="s">
        <v>33</v>
      </c>
      <c r="U48" s="16">
        <f>IF(OR(ISBLANK(#REF!),$E48="ΌΧΙ"),"",IF(F48="ΤΕΕ-ΤΕΛ-ΕΠΛ-ΕΠΑΛ",IF(H48&gt;15,0.5*INT(H48-15),0),IF(F48="ΙΕΚ",IF(H48&gt;12,0.5*INT(H48-12),0))))</f>
        <v>1.5</v>
      </c>
      <c r="V48" s="16">
        <f>IF(OR(ISBLANK(#REF!),$E48="ΌΧΙ"),"",MIN(3,0.5*INT((I48*12+J48+ROUND(K48/30,0))/6)))</f>
        <v>0</v>
      </c>
      <c r="W48" s="16">
        <f>IF(OR(ISBLANK(#REF!),$E48="ΌΧΙ"),"",0.2*(L48*12+M48+ROUND(N48/30,0)))</f>
        <v>1.2000000000000002</v>
      </c>
      <c r="X48" s="17">
        <f>IF(OR(ISBLANK(#REF!),$E48="ΌΧΙ"),"",IF(O48&gt;80%,4,IF(AND(O48&gt;=67%,O48&lt;=80%),3,0)))</f>
        <v>0</v>
      </c>
      <c r="Y48" s="17">
        <f>IF(OR(ISBLANK(#REF!),$E48="ΌΧΙ"),"",IF(COUNTIFS(P48:R48,"&gt;=67%")=1,2,IF(COUNTIFS(P48:R48,"&gt;=67%")=2,5,IF(COUNTIFS(P48:R48,"&gt;=67%")=3,10,0))))</f>
        <v>0</v>
      </c>
      <c r="Z48" s="17">
        <f>IF(OR(ISBLANK(#REF!),$E48="ΌΧΙ"),"",IF(S48="ΠΟΛΥΤΕΚΝΟΣ",2,IF(S48="ΤΡΙΤΕΚΝΟΣ",1,0)))</f>
        <v>0</v>
      </c>
      <c r="AA48" s="17">
        <f>IF(OR(ISBLANK(#REF!),$E48="ΌΧΙ"),"",SUM(U48:Z48))</f>
        <v>2.7</v>
      </c>
    </row>
    <row r="49" spans="1:27" x14ac:dyDescent="0.25">
      <c r="A49" s="10">
        <v>48</v>
      </c>
      <c r="B49" s="12" t="s">
        <v>52</v>
      </c>
      <c r="C49" s="12" t="s">
        <v>53</v>
      </c>
      <c r="D49" s="12" t="s">
        <v>54</v>
      </c>
      <c r="E49" s="12" t="s">
        <v>30</v>
      </c>
      <c r="F49" s="12" t="s">
        <v>31</v>
      </c>
      <c r="G49" s="23">
        <v>34872</v>
      </c>
      <c r="H49" s="19">
        <v>16.46</v>
      </c>
      <c r="I49" s="12"/>
      <c r="J49" s="12"/>
      <c r="K49" s="12"/>
      <c r="L49" s="12"/>
      <c r="M49" s="12"/>
      <c r="N49" s="12"/>
      <c r="O49" s="14"/>
      <c r="P49" s="14">
        <v>0.67</v>
      </c>
      <c r="Q49" s="14"/>
      <c r="R49" s="14"/>
      <c r="S49" s="15" t="s">
        <v>32</v>
      </c>
      <c r="T49" s="11" t="s">
        <v>33</v>
      </c>
      <c r="U49" s="16">
        <f>IF(OR(ISBLANK(#REF!),$E49="ΌΧΙ"),"",IF(F49="ΤΕΕ-ΤΕΛ-ΕΠΛ-ΕΠΑΛ",IF(H49&gt;15,0.5*INT(H49-15),0),IF(F49="ΙΕΚ",IF(H49&gt;12,0.5*INT(H49-12),0))))</f>
        <v>0.5</v>
      </c>
      <c r="V49" s="16">
        <f>IF(OR(ISBLANK(#REF!),$E49="ΌΧΙ"),"",MIN(3,0.5*INT((I49*12+J49+ROUND(K49/30,0))/6)))</f>
        <v>0</v>
      </c>
      <c r="W49" s="16">
        <f>IF(OR(ISBLANK(#REF!),$E49="ΌΧΙ"),"",0.2*(L49*12+M49+ROUND(N49/30,0)))</f>
        <v>0</v>
      </c>
      <c r="X49" s="17">
        <f>IF(OR(ISBLANK(#REF!),$E49="ΌΧΙ"),"",IF(O49&gt;80%,4,IF(AND(O49&gt;=67%,O49&lt;=80%),3,0)))</f>
        <v>0</v>
      </c>
      <c r="Y49" s="17">
        <f>IF(OR(ISBLANK(#REF!),$E49="ΌΧΙ"),"",IF(COUNTIFS(P49:R49,"&gt;=67%")=1,2,IF(COUNTIFS(P49:R49,"&gt;=67%")=2,5,IF(COUNTIFS(P49:R49,"&gt;=67%")=3,10,0))))</f>
        <v>2</v>
      </c>
      <c r="Z49" s="17">
        <f>IF(OR(ISBLANK(#REF!),$E49="ΌΧΙ"),"",IF(S49="ΠΟΛΥΤΕΚΝΟΣ",2,IF(S49="ΤΡΙΤΕΚΝΟΣ",1,0)))</f>
        <v>0</v>
      </c>
      <c r="AA49" s="17">
        <f>IF(OR(ISBLANK(#REF!),$E49="ΌΧΙ"),"",SUM(U49:Z49))</f>
        <v>2.5</v>
      </c>
    </row>
    <row r="50" spans="1:27" x14ac:dyDescent="0.25">
      <c r="A50" s="10">
        <v>49</v>
      </c>
      <c r="B50" s="12" t="s">
        <v>60</v>
      </c>
      <c r="C50" s="12" t="s">
        <v>61</v>
      </c>
      <c r="D50" s="12" t="s">
        <v>62</v>
      </c>
      <c r="E50" s="12" t="s">
        <v>30</v>
      </c>
      <c r="F50" s="12" t="s">
        <v>31</v>
      </c>
      <c r="G50" s="23">
        <v>36327</v>
      </c>
      <c r="H50" s="19">
        <v>19.3</v>
      </c>
      <c r="I50" s="12"/>
      <c r="J50" s="12">
        <v>10</v>
      </c>
      <c r="K50" s="12"/>
      <c r="L50" s="12"/>
      <c r="M50" s="12"/>
      <c r="N50" s="12"/>
      <c r="O50" s="14"/>
      <c r="P50" s="14"/>
      <c r="Q50" s="14"/>
      <c r="R50" s="14"/>
      <c r="S50" s="15" t="s">
        <v>32</v>
      </c>
      <c r="T50" s="11" t="s">
        <v>33</v>
      </c>
      <c r="U50" s="16">
        <f>IF(OR(ISBLANK(#REF!),$E50="ΌΧΙ"),"",IF(F50="ΤΕΕ-ΤΕΛ-ΕΠΛ-ΕΠΑΛ",IF(H50&gt;15,0.5*INT(H50-15),0),IF(F50="ΙΕΚ",IF(H50&gt;12,0.5*INT(H50-12),0))))</f>
        <v>2</v>
      </c>
      <c r="V50" s="16">
        <f>IF(OR(ISBLANK(#REF!),$E50="ΌΧΙ"),"",MIN(3,0.5*INT((I50*12+J50+ROUND(K50/30,0))/6)))</f>
        <v>0.5</v>
      </c>
      <c r="W50" s="16">
        <f>IF(OR(ISBLANK(#REF!),$E50="ΌΧΙ"),"",0.2*(L50*12+M50+ROUND(N50/30,0)))</f>
        <v>0</v>
      </c>
      <c r="X50" s="17">
        <f>IF(OR(ISBLANK(#REF!),$E50="ΌΧΙ"),"",IF(O50&gt;80%,4,IF(AND(O50&gt;=67%,O50&lt;=80%),3,0)))</f>
        <v>0</v>
      </c>
      <c r="Y50" s="17">
        <f>IF(OR(ISBLANK(#REF!),$E50="ΌΧΙ"),"",IF(COUNTIFS(P50:R50,"&gt;=67%")=1,2,IF(COUNTIFS(P50:R50,"&gt;=67%")=2,5,IF(COUNTIFS(P50:R50,"&gt;=67%")=3,10,0))))</f>
        <v>0</v>
      </c>
      <c r="Z50" s="17">
        <f>IF(OR(ISBLANK(#REF!),$E50="ΌΧΙ"),"",IF(S50="ΠΟΛΥΤΕΚΝΟΣ",2,IF(S50="ΤΡΙΤΕΚΝΟΣ",1,0)))</f>
        <v>0</v>
      </c>
      <c r="AA50" s="17">
        <f>IF(OR(ISBLANK(#REF!),$E50="ΌΧΙ"),"",SUM(U50:Z50))</f>
        <v>2.5</v>
      </c>
    </row>
    <row r="51" spans="1:27" x14ac:dyDescent="0.25">
      <c r="A51" s="10">
        <v>50</v>
      </c>
      <c r="B51" s="12" t="s">
        <v>36</v>
      </c>
      <c r="C51" s="12" t="s">
        <v>37</v>
      </c>
      <c r="D51" s="12" t="s">
        <v>35</v>
      </c>
      <c r="E51" s="12" t="s">
        <v>30</v>
      </c>
      <c r="F51" s="12" t="s">
        <v>31</v>
      </c>
      <c r="G51" s="23">
        <v>36707</v>
      </c>
      <c r="H51" s="19">
        <v>16.84</v>
      </c>
      <c r="I51" s="12"/>
      <c r="J51" s="12"/>
      <c r="K51" s="12"/>
      <c r="L51" s="12"/>
      <c r="M51" s="12"/>
      <c r="N51" s="12"/>
      <c r="O51" s="14"/>
      <c r="P51" s="14"/>
      <c r="Q51" s="14"/>
      <c r="R51" s="14"/>
      <c r="S51" s="15" t="s">
        <v>38</v>
      </c>
      <c r="T51" s="11" t="s">
        <v>30</v>
      </c>
      <c r="U51" s="16">
        <f>IF(OR(ISBLANK(#REF!),$E51="ΌΧΙ"),"",IF(F51="ΤΕΕ-ΤΕΛ-ΕΠΛ-ΕΠΑΛ",IF(H51&gt;15,0.5*INT(H51-15),0),IF(F51="ΙΕΚ",IF(H51&gt;12,0.5*INT(H51-12),0))))</f>
        <v>0.5</v>
      </c>
      <c r="V51" s="16">
        <f>IF(OR(ISBLANK(#REF!),$E51="ΌΧΙ"),"",MIN(3,0.5*INT((I51*12+J51+ROUND(K51/30,0))/6)))</f>
        <v>0</v>
      </c>
      <c r="W51" s="16">
        <f>IF(OR(ISBLANK(#REF!),$E51="ΌΧΙ"),"",0.2*(L51*12+M51+ROUND(N51/30,0)))</f>
        <v>0</v>
      </c>
      <c r="X51" s="17">
        <f>IF(OR(ISBLANK(#REF!),$E51="ΌΧΙ"),"",IF(O51&gt;80%,4,IF(AND(O51&gt;=67%,O51&lt;=80%),3,0)))</f>
        <v>0</v>
      </c>
      <c r="Y51" s="17">
        <f>IF(OR(ISBLANK(#REF!),$E51="ΌΧΙ"),"",IF(COUNTIFS(P51:R51,"&gt;=67%")=1,2,IF(COUNTIFS(P51:R51,"&gt;=67%")=2,5,IF(COUNTIFS(P51:R51,"&gt;=67%")=3,10,0))))</f>
        <v>0</v>
      </c>
      <c r="Z51" s="17">
        <f>IF(OR(ISBLANK(#REF!),$E51="ΌΧΙ"),"",IF(S51="ΠΟΛΥΤΕΚΝΟΣ",2,IF(S51="ΤΡΙΤΕΚΝΟΣ",1,0)))</f>
        <v>2</v>
      </c>
      <c r="AA51" s="17">
        <f>IF(OR(ISBLANK(#REF!),$E51="ΌΧΙ"),"",SUM(U51:Z51))</f>
        <v>2.5</v>
      </c>
    </row>
    <row r="52" spans="1:27" x14ac:dyDescent="0.25">
      <c r="A52" s="10">
        <v>51</v>
      </c>
      <c r="B52" s="12" t="s">
        <v>149</v>
      </c>
      <c r="C52" s="12" t="s">
        <v>150</v>
      </c>
      <c r="D52" s="12" t="s">
        <v>151</v>
      </c>
      <c r="E52" s="12" t="s">
        <v>30</v>
      </c>
      <c r="F52" s="12" t="s">
        <v>31</v>
      </c>
      <c r="G52" s="23">
        <v>34872</v>
      </c>
      <c r="H52" s="19">
        <v>15.1</v>
      </c>
      <c r="I52" s="12"/>
      <c r="J52" s="12"/>
      <c r="K52" s="12"/>
      <c r="L52" s="12">
        <v>1</v>
      </c>
      <c r="M52" s="12"/>
      <c r="N52" s="12">
        <v>9</v>
      </c>
      <c r="O52" s="14"/>
      <c r="P52" s="14"/>
      <c r="Q52" s="14"/>
      <c r="R52" s="14"/>
      <c r="S52" s="15" t="s">
        <v>32</v>
      </c>
      <c r="T52" s="11" t="s">
        <v>33</v>
      </c>
      <c r="U52" s="16">
        <f>IF(OR(ISBLANK(#REF!),$E52="ΌΧΙ"),"",IF(F52="ΤΕΕ-ΤΕΛ-ΕΠΛ-ΕΠΑΛ",IF(H52&gt;15,0.5*INT(H52-15),0),IF(F52="ΙΕΚ",IF(H52&gt;12,0.5*INT(H52-12),0))))</f>
        <v>0</v>
      </c>
      <c r="V52" s="16">
        <f>IF(OR(ISBLANK(#REF!),$E52="ΌΧΙ"),"",MIN(3,0.5*INT((I52*12+J52+ROUND(K52/30,0))/6)))</f>
        <v>0</v>
      </c>
      <c r="W52" s="16">
        <f>IF(OR(ISBLANK(#REF!),$E52="ΌΧΙ"),"",0.2*(L52*12+M52+ROUND(N52/30,0)))</f>
        <v>2.4000000000000004</v>
      </c>
      <c r="X52" s="17">
        <f>IF(OR(ISBLANK(#REF!),$E52="ΌΧΙ"),"",IF(O52&gt;80%,4,IF(AND(O52&gt;=67%,O52&lt;=80%),3,0)))</f>
        <v>0</v>
      </c>
      <c r="Y52" s="17">
        <f>IF(OR(ISBLANK(#REF!),$E52="ΌΧΙ"),"",IF(COUNTIFS(P52:R52,"&gt;=67%")=1,2,IF(COUNTIFS(P52:R52,"&gt;=67%")=2,5,IF(COUNTIFS(P52:R52,"&gt;=67%")=3,10,0))))</f>
        <v>0</v>
      </c>
      <c r="Z52" s="17">
        <f>IF(OR(ISBLANK(#REF!),$E52="ΌΧΙ"),"",IF(S52="ΠΟΛΥΤΕΚΝΟΣ",2,IF(S52="ΤΡΙΤΕΚΝΟΣ",1,0)))</f>
        <v>0</v>
      </c>
      <c r="AA52" s="17">
        <f>IF(OR(ISBLANK(#REF!),$E52="ΌΧΙ"),"",SUM(U52:Z52))</f>
        <v>2.4000000000000004</v>
      </c>
    </row>
    <row r="53" spans="1:27" x14ac:dyDescent="0.25">
      <c r="A53" s="10">
        <v>52</v>
      </c>
      <c r="B53" s="12" t="s">
        <v>79</v>
      </c>
      <c r="C53" s="12" t="s">
        <v>58</v>
      </c>
      <c r="D53" s="12" t="s">
        <v>80</v>
      </c>
      <c r="E53" s="12" t="s">
        <v>30</v>
      </c>
      <c r="F53" s="12" t="s">
        <v>47</v>
      </c>
      <c r="G53" s="23">
        <v>42062</v>
      </c>
      <c r="H53" s="13">
        <v>14</v>
      </c>
      <c r="I53" s="12"/>
      <c r="J53" s="12"/>
      <c r="K53" s="12"/>
      <c r="L53" s="12"/>
      <c r="M53" s="12">
        <v>6</v>
      </c>
      <c r="N53" s="12">
        <v>13</v>
      </c>
      <c r="O53" s="14"/>
      <c r="P53" s="14"/>
      <c r="Q53" s="14"/>
      <c r="R53" s="14"/>
      <c r="S53" s="15" t="s">
        <v>32</v>
      </c>
      <c r="T53" s="11" t="s">
        <v>33</v>
      </c>
      <c r="U53" s="16">
        <f>IF(OR(ISBLANK(#REF!),$E53="ΌΧΙ"),"",IF(F53="ΤΕΕ-ΤΕΛ-ΕΠΛ-ΕΠΑΛ",IF(H53&gt;15,0.5*INT(H53-15),0),IF(F53="ΙΕΚ",IF(H53&gt;12,0.5*INT(H53-12),0))))</f>
        <v>1</v>
      </c>
      <c r="V53" s="16">
        <f>IF(OR(ISBLANK(#REF!),$E53="ΌΧΙ"),"",MIN(3,0.5*INT((I53*12+J53+ROUND(K53/30,0))/6)))</f>
        <v>0</v>
      </c>
      <c r="W53" s="16">
        <f>IF(OR(ISBLANK(#REF!),$E53="ΌΧΙ"),"",0.2*(L53*12+M53+ROUND(N53/30,0)))</f>
        <v>1.2000000000000002</v>
      </c>
      <c r="X53" s="17">
        <f>IF(OR(ISBLANK(#REF!),$E53="ΌΧΙ"),"",IF(O53&gt;80%,4,IF(AND(O53&gt;=67%,O53&lt;=80%),3,0)))</f>
        <v>0</v>
      </c>
      <c r="Y53" s="17">
        <f>IF(OR(ISBLANK(#REF!),$E53="ΌΧΙ"),"",IF(COUNTIFS(P53:R53,"&gt;=67%")=1,2,IF(COUNTIFS(P53:R53,"&gt;=67%")=2,5,IF(COUNTIFS(P53:R53,"&gt;=67%")=3,10,0))))</f>
        <v>0</v>
      </c>
      <c r="Z53" s="17">
        <f>IF(OR(ISBLANK(#REF!),$E53="ΌΧΙ"),"",IF(S53="ΠΟΛΥΤΕΚΝΟΣ",2,IF(S53="ΤΡΙΤΕΚΝΟΣ",1,0)))</f>
        <v>0</v>
      </c>
      <c r="AA53" s="17">
        <f>IF(OR(ISBLANK(#REF!),$E53="ΌΧΙ"),"",SUM(U53:Z53))</f>
        <v>2.2000000000000002</v>
      </c>
    </row>
    <row r="54" spans="1:27" x14ac:dyDescent="0.25">
      <c r="A54" s="10">
        <v>53</v>
      </c>
      <c r="B54" s="12" t="s">
        <v>83</v>
      </c>
      <c r="C54" s="12" t="s">
        <v>84</v>
      </c>
      <c r="D54" s="12" t="s">
        <v>85</v>
      </c>
      <c r="E54" s="12" t="s">
        <v>30</v>
      </c>
      <c r="F54" s="12" t="s">
        <v>31</v>
      </c>
      <c r="G54" s="23">
        <v>35957</v>
      </c>
      <c r="H54" s="19">
        <v>17.600000000000001</v>
      </c>
      <c r="I54" s="12"/>
      <c r="J54" s="12"/>
      <c r="K54" s="12"/>
      <c r="L54" s="12"/>
      <c r="M54" s="12">
        <v>6</v>
      </c>
      <c r="N54" s="12">
        <v>13</v>
      </c>
      <c r="O54" s="14"/>
      <c r="P54" s="14"/>
      <c r="Q54" s="14"/>
      <c r="R54" s="14"/>
      <c r="S54" s="15" t="s">
        <v>32</v>
      </c>
      <c r="T54" s="11" t="s">
        <v>33</v>
      </c>
      <c r="U54" s="16">
        <f>IF(OR(ISBLANK(#REF!),$E54="ΌΧΙ"),"",IF(F54="ΤΕΕ-ΤΕΛ-ΕΠΛ-ΕΠΑΛ",IF(H54&gt;15,0.5*INT(H54-15),0),IF(F54="ΙΕΚ",IF(H54&gt;12,0.5*INT(H54-12),0))))</f>
        <v>1</v>
      </c>
      <c r="V54" s="16">
        <f>IF(OR(ISBLANK(#REF!),$E54="ΌΧΙ"),"",MIN(3,0.5*INT((I54*12+J54+ROUND(K54/30,0))/6)))</f>
        <v>0</v>
      </c>
      <c r="W54" s="16">
        <f>IF(OR(ISBLANK(#REF!),$E54="ΌΧΙ"),"",0.2*(L54*12+M54+ROUND(N54/30,0)))</f>
        <v>1.2000000000000002</v>
      </c>
      <c r="X54" s="17">
        <f>IF(OR(ISBLANK(#REF!),$E54="ΌΧΙ"),"",IF(O54&gt;80%,4,IF(AND(O54&gt;=67%,O54&lt;=80%),3,0)))</f>
        <v>0</v>
      </c>
      <c r="Y54" s="17">
        <f>IF(OR(ISBLANK(#REF!),$E54="ΌΧΙ"),"",IF(COUNTIFS(P54:R54,"&gt;=67%")=1,2,IF(COUNTIFS(P54:R54,"&gt;=67%")=2,5,IF(COUNTIFS(P54:R54,"&gt;=67%")=3,10,0))))</f>
        <v>0</v>
      </c>
      <c r="Z54" s="17">
        <f>IF(OR(ISBLANK(#REF!),$E54="ΌΧΙ"),"",IF(S54="ΠΟΛΥΤΕΚΝΟΣ",2,IF(S54="ΤΡΙΤΕΚΝΟΣ",1,0)))</f>
        <v>0</v>
      </c>
      <c r="AA54" s="17">
        <f>IF(OR(ISBLANK(#REF!),$E54="ΌΧΙ"),"",SUM(U54:Z54))</f>
        <v>2.2000000000000002</v>
      </c>
    </row>
    <row r="55" spans="1:27" x14ac:dyDescent="0.25">
      <c r="A55" s="10">
        <v>54</v>
      </c>
      <c r="B55" s="12" t="s">
        <v>43</v>
      </c>
      <c r="C55" s="12" t="s">
        <v>44</v>
      </c>
      <c r="D55" s="12" t="s">
        <v>39</v>
      </c>
      <c r="E55" s="12" t="s">
        <v>30</v>
      </c>
      <c r="F55" s="12" t="s">
        <v>31</v>
      </c>
      <c r="G55" s="23">
        <v>36707</v>
      </c>
      <c r="H55" s="19">
        <v>17.149999999999999</v>
      </c>
      <c r="I55" s="12"/>
      <c r="J55" s="12">
        <v>5</v>
      </c>
      <c r="K55" s="12">
        <v>12</v>
      </c>
      <c r="L55" s="12"/>
      <c r="M55" s="12">
        <v>6</v>
      </c>
      <c r="N55" s="12">
        <v>13</v>
      </c>
      <c r="O55" s="14"/>
      <c r="P55" s="14"/>
      <c r="Q55" s="14"/>
      <c r="R55" s="14"/>
      <c r="S55" s="15" t="s">
        <v>32</v>
      </c>
      <c r="T55" s="11" t="s">
        <v>33</v>
      </c>
      <c r="U55" s="16">
        <f>IF(OR(ISBLANK(#REF!),$E55="ΌΧΙ"),"",IF(F55="ΤΕΕ-ΤΕΛ-ΕΠΛ-ΕΠΑΛ",IF(H55&gt;15,0.5*INT(H55-15),0),IF(F55="ΙΕΚ",IF(H55&gt;12,0.5*INT(H55-12),0))))</f>
        <v>1</v>
      </c>
      <c r="V55" s="16">
        <f>IF(OR(ISBLANK(#REF!),$E55="ΌΧΙ"),"",MIN(3,0.5*INT((I55*12+J55+ROUND(K55/30,0))/6)))</f>
        <v>0</v>
      </c>
      <c r="W55" s="16">
        <f>IF(OR(ISBLANK(#REF!),$E55="ΌΧΙ"),"",0.2*(L55*12+M55+ROUND(N55/30,0)))</f>
        <v>1.2000000000000002</v>
      </c>
      <c r="X55" s="17">
        <f>IF(OR(ISBLANK(#REF!),$E55="ΌΧΙ"),"",IF(O55&gt;80%,4,IF(AND(O55&gt;=67%,O55&lt;=80%),3,0)))</f>
        <v>0</v>
      </c>
      <c r="Y55" s="17">
        <f>IF(OR(ISBLANK(#REF!),$E55="ΌΧΙ"),"",IF(COUNTIFS(P55:R55,"&gt;=67%")=1,2,IF(COUNTIFS(P55:R55,"&gt;=67%")=2,5,IF(COUNTIFS(P55:R55,"&gt;=67%")=3,10,0))))</f>
        <v>0</v>
      </c>
      <c r="Z55" s="17">
        <f>IF(OR(ISBLANK(#REF!),$E55="ΌΧΙ"),"",IF(S55="ΠΟΛΥΤΕΚΝΟΣ",2,IF(S55="ΤΡΙΤΕΚΝΟΣ",1,0)))</f>
        <v>0</v>
      </c>
      <c r="AA55" s="17">
        <f>IF(OR(ISBLANK(#REF!),$E55="ΌΧΙ"),"",SUM(U55:Z55))</f>
        <v>2.2000000000000002</v>
      </c>
    </row>
    <row r="56" spans="1:27" x14ac:dyDescent="0.25">
      <c r="A56" s="10">
        <v>55</v>
      </c>
      <c r="B56" s="12" t="s">
        <v>66</v>
      </c>
      <c r="C56" s="12" t="s">
        <v>55</v>
      </c>
      <c r="D56" s="12" t="s">
        <v>54</v>
      </c>
      <c r="E56" s="12" t="s">
        <v>30</v>
      </c>
      <c r="F56" s="12" t="s">
        <v>47</v>
      </c>
      <c r="G56" s="23">
        <v>42062</v>
      </c>
      <c r="H56" s="13">
        <v>16</v>
      </c>
      <c r="I56" s="12"/>
      <c r="J56" s="12"/>
      <c r="K56" s="12"/>
      <c r="L56" s="12"/>
      <c r="M56" s="12"/>
      <c r="N56" s="12"/>
      <c r="O56" s="14"/>
      <c r="P56" s="14"/>
      <c r="Q56" s="14"/>
      <c r="R56" s="14"/>
      <c r="S56" s="15" t="s">
        <v>32</v>
      </c>
      <c r="T56" s="11" t="s">
        <v>33</v>
      </c>
      <c r="U56" s="16">
        <f>IF(OR(ISBLANK(#REF!),$E56="ΌΧΙ"),"",IF(F56="ΤΕΕ-ΤΕΛ-ΕΠΛ-ΕΠΑΛ",IF(H56&gt;15,0.5*INT(H56-15),0),IF(F56="ΙΕΚ",IF(H56&gt;12,0.5*INT(H56-12),0))))</f>
        <v>2</v>
      </c>
      <c r="V56" s="16">
        <f>IF(OR(ISBLANK(#REF!),$E56="ΌΧΙ"),"",MIN(3,0.5*INT((I56*12+J56+ROUND(K56/30,0))/6)))</f>
        <v>0</v>
      </c>
      <c r="W56" s="16">
        <f>IF(OR(ISBLANK(#REF!),$E56="ΌΧΙ"),"",0.2*(L56*12+M56+ROUND(N56/30,0)))</f>
        <v>0</v>
      </c>
      <c r="X56" s="17">
        <f>IF(OR(ISBLANK(#REF!),$E56="ΌΧΙ"),"",IF(O56&gt;80%,4,IF(AND(O56&gt;=67%,O56&lt;=80%),3,0)))</f>
        <v>0</v>
      </c>
      <c r="Y56" s="17">
        <f>IF(OR(ISBLANK(#REF!),$E56="ΌΧΙ"),"",IF(COUNTIFS(P56:R56,"&gt;=67%")=1,2,IF(COUNTIFS(P56:R56,"&gt;=67%")=2,5,IF(COUNTIFS(P56:R56,"&gt;=67%")=3,10,0))))</f>
        <v>0</v>
      </c>
      <c r="Z56" s="17">
        <f>IF(OR(ISBLANK(#REF!),$E56="ΌΧΙ"),"",IF(S56="ΠΟΛΥΤΕΚΝΟΣ",2,IF(S56="ΤΡΙΤΕΚΝΟΣ",1,0)))</f>
        <v>0</v>
      </c>
      <c r="AA56" s="17">
        <f>IF(OR(ISBLANK(#REF!),$E56="ΌΧΙ"),"",SUM(U56:Z56))</f>
        <v>2</v>
      </c>
    </row>
    <row r="57" spans="1:27" x14ac:dyDescent="0.25">
      <c r="A57" s="10">
        <v>56</v>
      </c>
      <c r="B57" s="12" t="s">
        <v>175</v>
      </c>
      <c r="C57" s="12" t="s">
        <v>45</v>
      </c>
      <c r="D57" s="12" t="s">
        <v>87</v>
      </c>
      <c r="E57" s="12" t="s">
        <v>30</v>
      </c>
      <c r="F57" s="12" t="s">
        <v>47</v>
      </c>
      <c r="G57" s="23">
        <v>42262</v>
      </c>
      <c r="H57" s="13">
        <v>16</v>
      </c>
      <c r="I57" s="12"/>
      <c r="J57" s="12"/>
      <c r="K57" s="12"/>
      <c r="L57" s="12"/>
      <c r="M57" s="12"/>
      <c r="N57" s="12"/>
      <c r="O57" s="14"/>
      <c r="P57" s="14"/>
      <c r="Q57" s="14"/>
      <c r="R57" s="14"/>
      <c r="S57" s="15" t="s">
        <v>32</v>
      </c>
      <c r="T57" s="11" t="s">
        <v>33</v>
      </c>
      <c r="U57" s="16">
        <f>IF(OR(ISBLANK(#REF!),$E57="ΌΧΙ"),"",IF(F57="ΤΕΕ-ΤΕΛ-ΕΠΛ-ΕΠΑΛ",IF(H57&gt;15,0.5*INT(H57-15),0),IF(F57="ΙΕΚ",IF(H57&gt;12,0.5*INT(H57-12),0))))</f>
        <v>2</v>
      </c>
      <c r="V57" s="16">
        <f>IF(OR(ISBLANK(#REF!),$E57="ΌΧΙ"),"",MIN(3,0.5*INT((I57*12+J57+ROUND(K57/30,0))/6)))</f>
        <v>0</v>
      </c>
      <c r="W57" s="16">
        <f>IF(OR(ISBLANK(#REF!),$E57="ΌΧΙ"),"",0.2*(L57*12+M57+ROUND(N57/30,0)))</f>
        <v>0</v>
      </c>
      <c r="X57" s="17">
        <f>IF(OR(ISBLANK(#REF!),$E57="ΌΧΙ"),"",IF(O57&gt;80%,4,IF(AND(O57&gt;=67%,O57&lt;=80%),3,0)))</f>
        <v>0</v>
      </c>
      <c r="Y57" s="17">
        <f>IF(OR(ISBLANK(#REF!),$E57="ΌΧΙ"),"",IF(COUNTIFS(P57:R57,"&gt;=67%")=1,2,IF(COUNTIFS(P57:R57,"&gt;=67%")=2,5,IF(COUNTIFS(P57:R57,"&gt;=67%")=3,10,0))))</f>
        <v>0</v>
      </c>
      <c r="Z57" s="17">
        <f>IF(OR(ISBLANK(#REF!),$E57="ΌΧΙ"),"",IF(S57="ΠΟΛΥΤΕΚΝΟΣ",2,IF(S57="ΤΡΙΤΕΚΝΟΣ",1,0)))</f>
        <v>0</v>
      </c>
      <c r="AA57" s="17">
        <f>IF(OR(ISBLANK(#REF!),$E57="ΌΧΙ"),"",SUM(U57:Z57))</f>
        <v>2</v>
      </c>
    </row>
    <row r="58" spans="1:27" x14ac:dyDescent="0.25">
      <c r="A58" s="10">
        <v>57</v>
      </c>
      <c r="B58" s="12" t="s">
        <v>108</v>
      </c>
      <c r="C58" s="12" t="s">
        <v>109</v>
      </c>
      <c r="D58" s="12" t="s">
        <v>110</v>
      </c>
      <c r="E58" s="12" t="s">
        <v>30</v>
      </c>
      <c r="F58" s="12" t="s">
        <v>31</v>
      </c>
      <c r="G58" s="23">
        <v>34131</v>
      </c>
      <c r="H58" s="13">
        <v>19.55</v>
      </c>
      <c r="I58" s="12"/>
      <c r="J58" s="12">
        <v>5</v>
      </c>
      <c r="K58" s="12"/>
      <c r="L58" s="12"/>
      <c r="M58" s="12"/>
      <c r="N58" s="12"/>
      <c r="O58" s="14"/>
      <c r="P58" s="14"/>
      <c r="Q58" s="14"/>
      <c r="R58" s="14"/>
      <c r="S58" s="15" t="s">
        <v>32</v>
      </c>
      <c r="T58" s="11" t="s">
        <v>33</v>
      </c>
      <c r="U58" s="16">
        <f>IF(OR(ISBLANK(#REF!),$E58="ΌΧΙ"),"",IF(F58="ΤΕΕ-ΤΕΛ-ΕΠΛ-ΕΠΑΛ",IF(H58&gt;15,0.5*INT(H58-15),0),IF(F58="ΙΕΚ",IF(H58&gt;12,0.5*INT(H58-12),0))))</f>
        <v>2</v>
      </c>
      <c r="V58" s="16">
        <f>IF(OR(ISBLANK(#REF!),$E58="ΌΧΙ"),"",MIN(3,0.5*INT((I58*12+J58+ROUND(K58/30,0))/6)))</f>
        <v>0</v>
      </c>
      <c r="W58" s="16">
        <f>IF(OR(ISBLANK(#REF!),$E58="ΌΧΙ"),"",0.2*(L58*12+M58+ROUND(N58/30,0)))</f>
        <v>0</v>
      </c>
      <c r="X58" s="17">
        <f>IF(OR(ISBLANK(#REF!),$E58="ΌΧΙ"),"",IF(O58&gt;80%,4,IF(AND(O58&gt;=67%,O58&lt;=80%),3,0)))</f>
        <v>0</v>
      </c>
      <c r="Y58" s="17">
        <f>IF(OR(ISBLANK(#REF!),$E58="ΌΧΙ"),"",IF(COUNTIFS(P58:R58,"&gt;=67%")=1,2,IF(COUNTIFS(P58:R58,"&gt;=67%")=2,5,IF(COUNTIFS(P58:R58,"&gt;=67%")=3,10,0))))</f>
        <v>0</v>
      </c>
      <c r="Z58" s="17">
        <f>IF(OR(ISBLANK(#REF!),$E58="ΌΧΙ"),"",IF(S58="ΠΟΛΥΤΕΚΝΟΣ",2,IF(S58="ΤΡΙΤΕΚΝΟΣ",1,0)))</f>
        <v>0</v>
      </c>
      <c r="AA58" s="17">
        <f>IF(OR(ISBLANK(#REF!),$E58="ΌΧΙ"),"",SUM(U58:Z58))</f>
        <v>2</v>
      </c>
    </row>
    <row r="59" spans="1:27" x14ac:dyDescent="0.25">
      <c r="A59" s="10">
        <v>58</v>
      </c>
      <c r="B59" s="12" t="s">
        <v>81</v>
      </c>
      <c r="C59" s="12" t="s">
        <v>28</v>
      </c>
      <c r="D59" s="12" t="s">
        <v>82</v>
      </c>
      <c r="E59" s="12" t="s">
        <v>30</v>
      </c>
      <c r="F59" s="12" t="s">
        <v>31</v>
      </c>
      <c r="G59" s="23">
        <v>34138</v>
      </c>
      <c r="H59" s="19">
        <v>19.88</v>
      </c>
      <c r="I59" s="12"/>
      <c r="J59" s="12"/>
      <c r="K59" s="12"/>
      <c r="L59" s="12"/>
      <c r="M59" s="12"/>
      <c r="N59" s="12"/>
      <c r="O59" s="14"/>
      <c r="P59" s="14"/>
      <c r="Q59" s="14"/>
      <c r="R59" s="14"/>
      <c r="S59" s="15" t="s">
        <v>32</v>
      </c>
      <c r="T59" s="11" t="s">
        <v>33</v>
      </c>
      <c r="U59" s="16">
        <f>IF(OR(ISBLANK(#REF!),$E59="ΌΧΙ"),"",IF(F59="ΤΕΕ-ΤΕΛ-ΕΠΛ-ΕΠΑΛ",IF(H59&gt;15,0.5*INT(H59-15),0),IF(F59="ΙΕΚ",IF(H59&gt;12,0.5*INT(H59-12),0))))</f>
        <v>2</v>
      </c>
      <c r="V59" s="16">
        <f>IF(OR(ISBLANK(#REF!),$E59="ΌΧΙ"),"",MIN(3,0.5*INT((I59*12+J59+ROUND(K59/30,0))/6)))</f>
        <v>0</v>
      </c>
      <c r="W59" s="16">
        <f>IF(OR(ISBLANK(#REF!),$E59="ΌΧΙ"),"",0.2*(L59*12+M59+ROUND(N59/30,0)))</f>
        <v>0</v>
      </c>
      <c r="X59" s="17">
        <f>IF(OR(ISBLANK(#REF!),$E59="ΌΧΙ"),"",IF(O59&gt;80%,4,IF(AND(O59&gt;=67%,O59&lt;=80%),3,0)))</f>
        <v>0</v>
      </c>
      <c r="Y59" s="17">
        <f>IF(OR(ISBLANK(#REF!),$E59="ΌΧΙ"),"",IF(COUNTIFS(P59:R59,"&gt;=67%")=1,2,IF(COUNTIFS(P59:R59,"&gt;=67%")=2,5,IF(COUNTIFS(P59:R59,"&gt;=67%")=3,10,0))))</f>
        <v>0</v>
      </c>
      <c r="Z59" s="17">
        <f>IF(OR(ISBLANK(#REF!),$E59="ΌΧΙ"),"",IF(S59="ΠΟΛΥΤΕΚΝΟΣ",2,IF(S59="ΤΡΙΤΕΚΝΟΣ",1,0)))</f>
        <v>0</v>
      </c>
      <c r="AA59" s="17">
        <f>IF(OR(ISBLANK(#REF!),$E59="ΌΧΙ"),"",SUM(U59:Z59))</f>
        <v>2</v>
      </c>
    </row>
    <row r="60" spans="1:27" x14ac:dyDescent="0.25">
      <c r="A60" s="10">
        <v>59</v>
      </c>
      <c r="B60" s="12" t="s">
        <v>114</v>
      </c>
      <c r="C60" s="12" t="s">
        <v>115</v>
      </c>
      <c r="D60" s="12" t="s">
        <v>39</v>
      </c>
      <c r="E60" s="12" t="s">
        <v>30</v>
      </c>
      <c r="F60" s="12" t="s">
        <v>31</v>
      </c>
      <c r="G60" s="23">
        <v>36327</v>
      </c>
      <c r="H60" s="13">
        <v>19.399999999999999</v>
      </c>
      <c r="I60" s="12"/>
      <c r="J60" s="12"/>
      <c r="K60" s="12"/>
      <c r="L60" s="12"/>
      <c r="M60" s="12"/>
      <c r="N60" s="12"/>
      <c r="O60" s="14"/>
      <c r="P60" s="14"/>
      <c r="Q60" s="14"/>
      <c r="R60" s="14"/>
      <c r="S60" s="15" t="s">
        <v>32</v>
      </c>
      <c r="T60" s="11" t="s">
        <v>33</v>
      </c>
      <c r="U60" s="16">
        <f>IF(OR(ISBLANK(#REF!),$E60="ΌΧΙ"),"",IF(F60="ΤΕΕ-ΤΕΛ-ΕΠΛ-ΕΠΑΛ",IF(H60&gt;15,0.5*INT(H60-15),0),IF(F60="ΙΕΚ",IF(H60&gt;12,0.5*INT(H60-12),0))))</f>
        <v>2</v>
      </c>
      <c r="V60" s="16">
        <f>IF(OR(ISBLANK(#REF!),$E60="ΌΧΙ"),"",MIN(3,0.5*INT((I60*12+J60+ROUND(K60/30,0))/6)))</f>
        <v>0</v>
      </c>
      <c r="W60" s="16">
        <f>IF(OR(ISBLANK(#REF!),$E60="ΌΧΙ"),"",0.2*(L60*12+M60+ROUND(N60/30,0)))</f>
        <v>0</v>
      </c>
      <c r="X60" s="17">
        <f>IF(OR(ISBLANK(#REF!),$E60="ΌΧΙ"),"",IF(O60&gt;80%,4,IF(AND(O60&gt;=67%,O60&lt;=80%),3,0)))</f>
        <v>0</v>
      </c>
      <c r="Y60" s="17">
        <f>IF(OR(ISBLANK(#REF!),$E60="ΌΧΙ"),"",IF(COUNTIFS(P60:R60,"&gt;=67%")=1,2,IF(COUNTIFS(P60:R60,"&gt;=67%")=2,5,IF(COUNTIFS(P60:R60,"&gt;=67%")=3,10,0))))</f>
        <v>0</v>
      </c>
      <c r="Z60" s="17">
        <f>IF(OR(ISBLANK(#REF!),$E60="ΌΧΙ"),"",IF(S60="ΠΟΛΥΤΕΚΝΟΣ",2,IF(S60="ΤΡΙΤΕΚΝΟΣ",1,0)))</f>
        <v>0</v>
      </c>
      <c r="AA60" s="17">
        <f>IF(OR(ISBLANK(#REF!),$E60="ΌΧΙ"),"",SUM(U60:Z60))</f>
        <v>2</v>
      </c>
    </row>
    <row r="61" spans="1:27" x14ac:dyDescent="0.25">
      <c r="A61" s="10">
        <v>60</v>
      </c>
      <c r="B61" s="12" t="s">
        <v>93</v>
      </c>
      <c r="C61" s="12" t="s">
        <v>44</v>
      </c>
      <c r="D61" s="12" t="s">
        <v>39</v>
      </c>
      <c r="E61" s="12" t="s">
        <v>30</v>
      </c>
      <c r="F61" s="12" t="s">
        <v>47</v>
      </c>
      <c r="G61" s="23">
        <v>36194</v>
      </c>
      <c r="H61" s="19">
        <v>13</v>
      </c>
      <c r="I61" s="12"/>
      <c r="J61" s="12"/>
      <c r="K61" s="12"/>
      <c r="L61" s="12"/>
      <c r="M61" s="12">
        <v>6</v>
      </c>
      <c r="N61" s="12">
        <v>13</v>
      </c>
      <c r="O61" s="14"/>
      <c r="P61" s="14"/>
      <c r="Q61" s="14"/>
      <c r="R61" s="14"/>
      <c r="S61" s="15" t="s">
        <v>32</v>
      </c>
      <c r="T61" s="11" t="s">
        <v>33</v>
      </c>
      <c r="U61" s="16">
        <f>IF(OR(ISBLANK(#REF!),$E61="ΌΧΙ"),"",IF(F61="ΤΕΕ-ΤΕΛ-ΕΠΛ-ΕΠΑΛ",IF(H61&gt;15,0.5*INT(H61-15),0),IF(F61="ΙΕΚ",IF(H61&gt;12,0.5*INT(H61-12),0))))</f>
        <v>0.5</v>
      </c>
      <c r="V61" s="16">
        <f>IF(OR(ISBLANK(#REF!),$E61="ΌΧΙ"),"",MIN(3,0.5*INT((I61*12+J61+ROUND(K61/30,0))/6)))</f>
        <v>0</v>
      </c>
      <c r="W61" s="16">
        <f>IF(OR(ISBLANK(#REF!),$E61="ΌΧΙ"),"",0.2*(L61*12+M61+ROUND(N61/30,0)))</f>
        <v>1.2000000000000002</v>
      </c>
      <c r="X61" s="17">
        <f>IF(OR(ISBLANK(#REF!),$E61="ΌΧΙ"),"",IF(O61&gt;80%,4,IF(AND(O61&gt;=67%,O61&lt;=80%),3,0)))</f>
        <v>0</v>
      </c>
      <c r="Y61" s="17">
        <f>IF(OR(ISBLANK(#REF!),$E61="ΌΧΙ"),"",IF(COUNTIFS(P61:R61,"&gt;=67%")=1,2,IF(COUNTIFS(P61:R61,"&gt;=67%")=2,5,IF(COUNTIFS(P61:R61,"&gt;=67%")=3,10,0))))</f>
        <v>0</v>
      </c>
      <c r="Z61" s="17">
        <f>IF(OR(ISBLANK(#REF!),$E61="ΌΧΙ"),"",IF(S61="ΠΟΛΥΤΕΚΝΟΣ",2,IF(S61="ΤΡΙΤΕΚΝΟΣ",1,0)))</f>
        <v>0</v>
      </c>
      <c r="AA61" s="17">
        <f>IF(OR(ISBLANK(#REF!),$E61="ΌΧΙ"),"",SUM(U61:Z61))</f>
        <v>1.7000000000000002</v>
      </c>
    </row>
    <row r="62" spans="1:27" x14ac:dyDescent="0.25">
      <c r="A62" s="10">
        <v>61</v>
      </c>
      <c r="B62" s="12" t="s">
        <v>52</v>
      </c>
      <c r="C62" s="12" t="s">
        <v>56</v>
      </c>
      <c r="D62" s="12" t="s">
        <v>39</v>
      </c>
      <c r="E62" s="12" t="s">
        <v>30</v>
      </c>
      <c r="F62" s="12" t="s">
        <v>47</v>
      </c>
      <c r="G62" s="23">
        <v>36916</v>
      </c>
      <c r="H62" s="19">
        <v>13</v>
      </c>
      <c r="I62" s="12"/>
      <c r="J62" s="12">
        <v>4</v>
      </c>
      <c r="K62" s="12">
        <v>8</v>
      </c>
      <c r="L62" s="12"/>
      <c r="M62" s="12">
        <v>6</v>
      </c>
      <c r="N62" s="12">
        <v>13</v>
      </c>
      <c r="O62" s="14"/>
      <c r="P62" s="14"/>
      <c r="Q62" s="14"/>
      <c r="R62" s="14"/>
      <c r="S62" s="15" t="s">
        <v>32</v>
      </c>
      <c r="T62" s="11" t="s">
        <v>33</v>
      </c>
      <c r="U62" s="16">
        <f>IF(OR(ISBLANK(#REF!),$E62="ΌΧΙ"),"",IF(F62="ΤΕΕ-ΤΕΛ-ΕΠΛ-ΕΠΑΛ",IF(H62&gt;15,0.5*INT(H62-15),0),IF(F62="ΙΕΚ",IF(H62&gt;12,0.5*INT(H62-12),0))))</f>
        <v>0.5</v>
      </c>
      <c r="V62" s="16">
        <f>IF(OR(ISBLANK(#REF!),$E62="ΌΧΙ"),"",MIN(3,0.5*INT((I62*12+J62+ROUND(K62/30,0))/6)))</f>
        <v>0</v>
      </c>
      <c r="W62" s="16">
        <f>IF(OR(ISBLANK(#REF!),$E62="ΌΧΙ"),"",0.2*(L62*12+M62+ROUND(N62/30,0)))</f>
        <v>1.2000000000000002</v>
      </c>
      <c r="X62" s="17">
        <f>IF(OR(ISBLANK(#REF!),$E62="ΌΧΙ"),"",IF(O62&gt;80%,4,IF(AND(O62&gt;=67%,O62&lt;=80%),3,0)))</f>
        <v>0</v>
      </c>
      <c r="Y62" s="17">
        <f>IF(OR(ISBLANK(#REF!),$E62="ΌΧΙ"),"",IF(COUNTIFS(P62:R62,"&gt;=67%")=1,2,IF(COUNTIFS(P62:R62,"&gt;=67%")=2,5,IF(COUNTIFS(P62:R62,"&gt;=67%")=3,10,0))))</f>
        <v>0</v>
      </c>
      <c r="Z62" s="17">
        <f>IF(OR(ISBLANK(#REF!),$E62="ΌΧΙ"),"",IF(S62="ΠΟΛΥΤΕΚΝΟΣ",2,IF(S62="ΤΡΙΤΕΚΝΟΣ",1,0)))</f>
        <v>0</v>
      </c>
      <c r="AA62" s="17">
        <f>IF(OR(ISBLANK(#REF!),$E62="ΌΧΙ"),"",SUM(U62:Z62))</f>
        <v>1.7000000000000002</v>
      </c>
    </row>
    <row r="63" spans="1:27" x14ac:dyDescent="0.25">
      <c r="A63" s="10">
        <v>62</v>
      </c>
      <c r="B63" s="12" t="s">
        <v>43</v>
      </c>
      <c r="C63" s="12" t="s">
        <v>45</v>
      </c>
      <c r="D63" s="12" t="s">
        <v>46</v>
      </c>
      <c r="E63" s="12" t="s">
        <v>30</v>
      </c>
      <c r="F63" s="12" t="s">
        <v>47</v>
      </c>
      <c r="G63" s="23">
        <v>40865</v>
      </c>
      <c r="H63" s="13">
        <v>10</v>
      </c>
      <c r="I63" s="12"/>
      <c r="J63" s="12"/>
      <c r="K63" s="12"/>
      <c r="L63" s="12"/>
      <c r="M63" s="12">
        <v>7</v>
      </c>
      <c r="N63" s="12">
        <v>18</v>
      </c>
      <c r="O63" s="14"/>
      <c r="P63" s="14"/>
      <c r="Q63" s="14"/>
      <c r="R63" s="14"/>
      <c r="S63" s="15" t="s">
        <v>32</v>
      </c>
      <c r="T63" s="11" t="s">
        <v>33</v>
      </c>
      <c r="U63" s="16">
        <f>IF(OR(ISBLANK(#REF!),$E63="ΌΧΙ"),"",IF(F63="ΤΕΕ-ΤΕΛ-ΕΠΛ-ΕΠΑΛ",IF(H63&gt;15,0.5*INT(H63-15),0),IF(F63="ΙΕΚ",IF(H63&gt;12,0.5*INT(H63-12),0))))</f>
        <v>0</v>
      </c>
      <c r="V63" s="16">
        <f>IF(OR(ISBLANK(#REF!),$E63="ΌΧΙ"),"",MIN(3,0.5*INT((I63*12+J63+ROUND(K63/30,0))/6)))</f>
        <v>0</v>
      </c>
      <c r="W63" s="16">
        <f>IF(OR(ISBLANK(#REF!),$E63="ΌΧΙ"),"",0.2*(L63*12+M63+ROUND(N63/30,0)))</f>
        <v>1.6</v>
      </c>
      <c r="X63" s="17">
        <f>IF(OR(ISBLANK(#REF!),$E63="ΌΧΙ"),"",IF(O63&gt;80%,4,IF(AND(O63&gt;=67%,O63&lt;=80%),3,0)))</f>
        <v>0</v>
      </c>
      <c r="Y63" s="17">
        <f>IF(OR(ISBLANK(#REF!),$E63="ΌΧΙ"),"",IF(COUNTIFS(P63:R63,"&gt;=67%")=1,2,IF(COUNTIFS(P63:R63,"&gt;=67%")=2,5,IF(COUNTIFS(P63:R63,"&gt;=67%")=3,10,0))))</f>
        <v>0</v>
      </c>
      <c r="Z63" s="17">
        <f>IF(OR(ISBLANK(#REF!),$E63="ΌΧΙ"),"",IF(S63="ΠΟΛΥΤΕΚΝΟΣ",2,IF(S63="ΤΡΙΤΕΚΝΟΣ",1,0)))</f>
        <v>0</v>
      </c>
      <c r="AA63" s="17">
        <f>IF(OR(ISBLANK(#REF!),$E63="ΌΧΙ"),"",SUM(U63:Z63))</f>
        <v>1.6</v>
      </c>
    </row>
    <row r="64" spans="1:27" x14ac:dyDescent="0.25">
      <c r="A64" s="10">
        <v>63</v>
      </c>
      <c r="B64" s="12" t="s">
        <v>159</v>
      </c>
      <c r="C64" s="12" t="s">
        <v>58</v>
      </c>
      <c r="D64" s="12" t="s">
        <v>39</v>
      </c>
      <c r="E64" s="12" t="s">
        <v>30</v>
      </c>
      <c r="F64" s="12" t="s">
        <v>47</v>
      </c>
      <c r="G64" s="23">
        <v>37826</v>
      </c>
      <c r="H64" s="13">
        <v>14</v>
      </c>
      <c r="I64" s="12"/>
      <c r="J64" s="12">
        <v>10</v>
      </c>
      <c r="K64" s="12">
        <v>9</v>
      </c>
      <c r="L64" s="12"/>
      <c r="M64" s="12"/>
      <c r="N64" s="12"/>
      <c r="O64" s="14"/>
      <c r="P64" s="14"/>
      <c r="Q64" s="14"/>
      <c r="R64" s="14"/>
      <c r="S64" s="15" t="s">
        <v>32</v>
      </c>
      <c r="T64" s="11" t="s">
        <v>33</v>
      </c>
      <c r="U64" s="16">
        <f>IF(OR(ISBLANK(#REF!),$E64="ΌΧΙ"),"",IF(F64="ΤΕΕ-ΤΕΛ-ΕΠΛ-ΕΠΑΛ",IF(H64&gt;15,0.5*INT(H64-15),0),IF(F64="ΙΕΚ",IF(H64&gt;12,0.5*INT(H64-12),0))))</f>
        <v>1</v>
      </c>
      <c r="V64" s="16">
        <f>IF(OR(ISBLANK(#REF!),$E64="ΌΧΙ"),"",MIN(3,0.5*INT((I64*12+J64+ROUND(K64/30,0))/6)))</f>
        <v>0.5</v>
      </c>
      <c r="W64" s="16">
        <f>IF(OR(ISBLANK(#REF!),$E64="ΌΧΙ"),"",0.2*(L64*12+M64+ROUND(N64/30,0)))</f>
        <v>0</v>
      </c>
      <c r="X64" s="17">
        <f>IF(OR(ISBLANK(#REF!),$E64="ΌΧΙ"),"",IF(O64&gt;80%,4,IF(AND(O64&gt;=67%,O64&lt;=80%),3,0)))</f>
        <v>0</v>
      </c>
      <c r="Y64" s="17">
        <f>IF(OR(ISBLANK(#REF!),$E64="ΌΧΙ"),"",IF(COUNTIFS(P64:R64,"&gt;=67%")=1,2,IF(COUNTIFS(P64:R64,"&gt;=67%")=2,5,IF(COUNTIFS(P64:R64,"&gt;=67%")=3,10,0))))</f>
        <v>0</v>
      </c>
      <c r="Z64" s="17">
        <f>IF(OR(ISBLANK(#REF!),$E64="ΌΧΙ"),"",IF(S64="ΠΟΛΥΤΕΚΝΟΣ",2,IF(S64="ΤΡΙΤΕΚΝΟΣ",1,0)))</f>
        <v>0</v>
      </c>
      <c r="AA64" s="17">
        <f>IF(OR(ISBLANK(#REF!),$E64="ΌΧΙ"),"",SUM(U64:Z64))</f>
        <v>1.5</v>
      </c>
    </row>
    <row r="65" spans="1:27" x14ac:dyDescent="0.25">
      <c r="A65" s="10">
        <v>64</v>
      </c>
      <c r="B65" s="12" t="s">
        <v>173</v>
      </c>
      <c r="C65" s="12" t="s">
        <v>174</v>
      </c>
      <c r="D65" s="12" t="s">
        <v>160</v>
      </c>
      <c r="E65" s="12" t="s">
        <v>30</v>
      </c>
      <c r="F65" s="12" t="s">
        <v>47</v>
      </c>
      <c r="G65" s="23">
        <v>40865</v>
      </c>
      <c r="H65" s="13">
        <v>15</v>
      </c>
      <c r="I65" s="12"/>
      <c r="J65" s="12"/>
      <c r="K65" s="12"/>
      <c r="L65" s="12"/>
      <c r="M65" s="12"/>
      <c r="N65" s="12"/>
      <c r="O65" s="14"/>
      <c r="P65" s="14"/>
      <c r="Q65" s="14"/>
      <c r="R65" s="14"/>
      <c r="S65" s="15" t="s">
        <v>32</v>
      </c>
      <c r="T65" s="11" t="s">
        <v>33</v>
      </c>
      <c r="U65" s="16">
        <f>IF(OR(ISBLANK(#REF!),$E65="ΌΧΙ"),"",IF(F65="ΤΕΕ-ΤΕΛ-ΕΠΛ-ΕΠΑΛ",IF(H65&gt;15,0.5*INT(H65-15),0),IF(F65="ΙΕΚ",IF(H65&gt;12,0.5*INT(H65-12),0))))</f>
        <v>1.5</v>
      </c>
      <c r="V65" s="16">
        <f>IF(OR(ISBLANK(#REF!),$E65="ΌΧΙ"),"",MIN(3,0.5*INT((I65*12+J65+ROUND(K65/30,0))/6)))</f>
        <v>0</v>
      </c>
      <c r="W65" s="16">
        <f>IF(OR(ISBLANK(#REF!),$E65="ΌΧΙ"),"",0.2*(L65*12+M65+ROUND(N65/30,0)))</f>
        <v>0</v>
      </c>
      <c r="X65" s="17">
        <f>IF(OR(ISBLANK(#REF!),$E65="ΌΧΙ"),"",IF(O65&gt;80%,4,IF(AND(O65&gt;=67%,O65&lt;=80%),3,0)))</f>
        <v>0</v>
      </c>
      <c r="Y65" s="17">
        <f>IF(OR(ISBLANK(#REF!),$E65="ΌΧΙ"),"",IF(COUNTIFS(P65:R65,"&gt;=67%")=1,2,IF(COUNTIFS(P65:R65,"&gt;=67%")=2,5,IF(COUNTIFS(P65:R65,"&gt;=67%")=3,10,0))))</f>
        <v>0</v>
      </c>
      <c r="Z65" s="17">
        <f>IF(OR(ISBLANK(#REF!),$E65="ΌΧΙ"),"",IF(S65="ΠΟΛΥΤΕΚΝΟΣ",2,IF(S65="ΤΡΙΤΕΚΝΟΣ",1,0)))</f>
        <v>0</v>
      </c>
      <c r="AA65" s="17">
        <f>IF(OR(ISBLANK(#REF!),$E65="ΌΧΙ"),"",SUM(U65:Z65))</f>
        <v>1.5</v>
      </c>
    </row>
    <row r="66" spans="1:27" x14ac:dyDescent="0.25">
      <c r="A66" s="10">
        <v>65</v>
      </c>
      <c r="B66" s="12" t="s">
        <v>161</v>
      </c>
      <c r="C66" s="12" t="s">
        <v>95</v>
      </c>
      <c r="D66" s="12" t="s">
        <v>92</v>
      </c>
      <c r="E66" s="12" t="s">
        <v>30</v>
      </c>
      <c r="F66" s="12" t="s">
        <v>47</v>
      </c>
      <c r="G66" s="23">
        <v>42062</v>
      </c>
      <c r="H66" s="19">
        <v>15</v>
      </c>
      <c r="I66" s="12"/>
      <c r="J66" s="12"/>
      <c r="K66" s="12"/>
      <c r="L66" s="12"/>
      <c r="M66" s="12"/>
      <c r="N66" s="12"/>
      <c r="O66" s="14"/>
      <c r="P66" s="14"/>
      <c r="Q66" s="14"/>
      <c r="R66" s="14"/>
      <c r="S66" s="15"/>
      <c r="T66" s="11" t="s">
        <v>33</v>
      </c>
      <c r="U66" s="16">
        <f>IF(OR(ISBLANK(#REF!),$E66="ΌΧΙ"),"",IF(F66="ΤΕΕ-ΤΕΛ-ΕΠΛ-ΕΠΑΛ",IF(H66&gt;15,0.5*INT(H66-15),0),IF(F66="ΙΕΚ",IF(H66&gt;12,0.5*INT(H66-12),0))))</f>
        <v>1.5</v>
      </c>
      <c r="V66" s="16">
        <f>IF(OR(ISBLANK(#REF!),$E66="ΌΧΙ"),"",MIN(3,0.5*INT((I66*12+J66+ROUND(K66/30,0))/6)))</f>
        <v>0</v>
      </c>
      <c r="W66" s="16">
        <f>IF(OR(ISBLANK(#REF!),$E66="ΌΧΙ"),"",0.2*(L66*12+M66+ROUND(N66/30,0)))</f>
        <v>0</v>
      </c>
      <c r="X66" s="17">
        <f>IF(OR(ISBLANK(#REF!),$E66="ΌΧΙ"),"",IF(O66&gt;80%,4,IF(AND(O66&gt;=67%,O66&lt;=80%),3,0)))</f>
        <v>0</v>
      </c>
      <c r="Y66" s="17">
        <f>IF(OR(ISBLANK(#REF!),$E66="ΌΧΙ"),"",IF(COUNTIFS(P66:R66,"&gt;=67%")=1,2,IF(COUNTIFS(P66:R66,"&gt;=67%")=2,5,IF(COUNTIFS(P66:R66,"&gt;=67%")=3,10,0))))</f>
        <v>0</v>
      </c>
      <c r="Z66" s="17">
        <f>IF(OR(ISBLANK(#REF!),$E66="ΌΧΙ"),"",IF(S66="ΠΟΛΥΤΕΚΝΟΣ",2,IF(S66="ΤΡΙΤΕΚΝΟΣ",1,0)))</f>
        <v>0</v>
      </c>
      <c r="AA66" s="17">
        <f>IF(OR(ISBLANK(#REF!),$E66="ΌΧΙ"),"",SUM(U66:Z66))</f>
        <v>1.5</v>
      </c>
    </row>
    <row r="67" spans="1:27" x14ac:dyDescent="0.25">
      <c r="A67" s="10">
        <v>66</v>
      </c>
      <c r="B67" s="12" t="s">
        <v>40</v>
      </c>
      <c r="C67" s="12" t="s">
        <v>41</v>
      </c>
      <c r="D67" s="12" t="s">
        <v>42</v>
      </c>
      <c r="E67" s="12" t="s">
        <v>30</v>
      </c>
      <c r="F67" s="12" t="s">
        <v>31</v>
      </c>
      <c r="G67" s="23">
        <v>33049</v>
      </c>
      <c r="H67" s="13">
        <v>18.29</v>
      </c>
      <c r="I67" s="12"/>
      <c r="J67" s="12"/>
      <c r="K67" s="12"/>
      <c r="L67" s="12"/>
      <c r="M67" s="12"/>
      <c r="N67" s="12"/>
      <c r="O67" s="14"/>
      <c r="P67" s="14"/>
      <c r="Q67" s="14"/>
      <c r="R67" s="14"/>
      <c r="S67" s="15" t="s">
        <v>32</v>
      </c>
      <c r="T67" s="11" t="s">
        <v>33</v>
      </c>
      <c r="U67" s="16">
        <f>IF(OR(ISBLANK(#REF!),$E67="ΌΧΙ"),"",IF(F67="ΤΕΕ-ΤΕΛ-ΕΠΛ-ΕΠΑΛ",IF(H67&gt;15,0.5*INT(H67-15),0),IF(F67="ΙΕΚ",IF(H67&gt;12,0.5*INT(H67-12),0))))</f>
        <v>1.5</v>
      </c>
      <c r="V67" s="16">
        <f>IF(OR(ISBLANK(#REF!),$E67="ΌΧΙ"),"",MIN(3,0.5*INT((I67*12+J67+ROUND(K67/30,0))/6)))</f>
        <v>0</v>
      </c>
      <c r="W67" s="16">
        <f>IF(OR(ISBLANK(#REF!),$E67="ΌΧΙ"),"",0.2*(L67*12+M67+ROUND(N67/30,0)))</f>
        <v>0</v>
      </c>
      <c r="X67" s="17">
        <f>IF(OR(ISBLANK(#REF!),$E67="ΌΧΙ"),"",IF(O67&gt;80%,4,IF(AND(O67&gt;=67%,O67&lt;=80%),3,0)))</f>
        <v>0</v>
      </c>
      <c r="Y67" s="17">
        <f>IF(OR(ISBLANK(#REF!),$E67="ΌΧΙ"),"",IF(COUNTIFS(P67:R67,"&gt;=67%")=1,2,IF(COUNTIFS(P67:R67,"&gt;=67%")=2,5,IF(COUNTIFS(P67:R67,"&gt;=67%")=3,10,0))))</f>
        <v>0</v>
      </c>
      <c r="Z67" s="17">
        <f>IF(OR(ISBLANK(#REF!),$E67="ΌΧΙ"),"",IF(S67="ΠΟΛΥΤΕΚΝΟΣ",2,IF(S67="ΤΡΙΤΕΚΝΟΣ",1,0)))</f>
        <v>0</v>
      </c>
      <c r="AA67" s="17">
        <f>IF(OR(ISBLANK(#REF!),$E67="ΌΧΙ"),"",SUM(U67:Z67))</f>
        <v>1.5</v>
      </c>
    </row>
    <row r="68" spans="1:27" x14ac:dyDescent="0.25">
      <c r="A68" s="10">
        <v>67</v>
      </c>
      <c r="B68" s="12" t="s">
        <v>194</v>
      </c>
      <c r="C68" s="12" t="s">
        <v>129</v>
      </c>
      <c r="D68" s="12" t="s">
        <v>42</v>
      </c>
      <c r="E68" s="12" t="s">
        <v>30</v>
      </c>
      <c r="F68" s="12" t="s">
        <v>31</v>
      </c>
      <c r="G68" s="23">
        <v>35236</v>
      </c>
      <c r="H68" s="13">
        <v>17.28</v>
      </c>
      <c r="I68" s="12"/>
      <c r="J68" s="12">
        <v>8</v>
      </c>
      <c r="K68" s="12">
        <v>28</v>
      </c>
      <c r="L68" s="12"/>
      <c r="M68" s="12"/>
      <c r="N68" s="12"/>
      <c r="O68" s="14"/>
      <c r="P68" s="14"/>
      <c r="Q68" s="14"/>
      <c r="R68" s="14"/>
      <c r="S68" s="15" t="s">
        <v>32</v>
      </c>
      <c r="T68" s="11" t="s">
        <v>33</v>
      </c>
      <c r="U68" s="16">
        <f>IF(OR(ISBLANK(#REF!),$E68="ΌΧΙ"),"",IF(F68="ΤΕΕ-ΤΕΛ-ΕΠΛ-ΕΠΑΛ",IF(H68&gt;15,0.5*INT(H68-15),0),IF(F68="ΙΕΚ",IF(H68&gt;12,0.5*INT(H68-12),0))))</f>
        <v>1</v>
      </c>
      <c r="V68" s="16">
        <f>IF(OR(ISBLANK(#REF!),$E68="ΌΧΙ"),"",MIN(3,0.5*INT((I68*12+J68+ROUND(K68/30,0))/6)))</f>
        <v>0.5</v>
      </c>
      <c r="W68" s="16">
        <f>IF(OR(ISBLANK(#REF!),$E68="ΌΧΙ"),"",0.2*(L68*12+M68+ROUND(N68/30,0)))</f>
        <v>0</v>
      </c>
      <c r="X68" s="17">
        <f>IF(OR(ISBLANK(#REF!),$E68="ΌΧΙ"),"",IF(O68&gt;80%,4,IF(AND(O68&gt;=67%,O68&lt;=80%),3,0)))</f>
        <v>0</v>
      </c>
      <c r="Y68" s="17">
        <f>IF(OR(ISBLANK(#REF!),$E68="ΌΧΙ"),"",IF(COUNTIFS(P68:R68,"&gt;=67%")=1,2,IF(COUNTIFS(P68:R68,"&gt;=67%")=2,5,IF(COUNTIFS(P68:R68,"&gt;=67%")=3,10,0))))</f>
        <v>0</v>
      </c>
      <c r="Z68" s="17">
        <f>IF(OR(ISBLANK(#REF!),$E68="ΌΧΙ"),"",IF(S68="ΠΟΛΥΤΕΚΝΟΣ",2,IF(S68="ΤΡΙΤΕΚΝΟΣ",1,0)))</f>
        <v>0</v>
      </c>
      <c r="AA68" s="17">
        <f>IF(OR(ISBLANK(#REF!),$E68="ΌΧΙ"),"",SUM(U68:Z68))</f>
        <v>1.5</v>
      </c>
    </row>
    <row r="69" spans="1:27" x14ac:dyDescent="0.25">
      <c r="A69" s="10">
        <v>68</v>
      </c>
      <c r="B69" s="12" t="s">
        <v>195</v>
      </c>
      <c r="C69" s="12" t="s">
        <v>72</v>
      </c>
      <c r="D69" s="12" t="s">
        <v>62</v>
      </c>
      <c r="E69" s="12" t="s">
        <v>30</v>
      </c>
      <c r="F69" s="12" t="s">
        <v>31</v>
      </c>
      <c r="G69" s="23">
        <v>35604</v>
      </c>
      <c r="H69" s="13">
        <v>18.8</v>
      </c>
      <c r="I69" s="12"/>
      <c r="J69" s="12"/>
      <c r="K69" s="12"/>
      <c r="L69" s="12"/>
      <c r="M69" s="12"/>
      <c r="N69" s="12"/>
      <c r="O69" s="14"/>
      <c r="P69" s="14"/>
      <c r="Q69" s="14"/>
      <c r="R69" s="14"/>
      <c r="S69" s="15" t="s">
        <v>32</v>
      </c>
      <c r="T69" s="11" t="s">
        <v>33</v>
      </c>
      <c r="U69" s="16">
        <f>IF(OR(ISBLANK(#REF!),$E69="ΌΧΙ"),"",IF(F69="ΤΕΕ-ΤΕΛ-ΕΠΛ-ΕΠΑΛ",IF(H69&gt;15,0.5*INT(H69-15),0),IF(F69="ΙΕΚ",IF(H69&gt;12,0.5*INT(H69-12),0))))</f>
        <v>1.5</v>
      </c>
      <c r="V69" s="16">
        <f>IF(OR(ISBLANK(#REF!),$E69="ΌΧΙ"),"",MIN(3,0.5*INT((I69*12+J69+ROUND(K69/30,0))/6)))</f>
        <v>0</v>
      </c>
      <c r="W69" s="16">
        <f>IF(OR(ISBLANK(#REF!),$E69="ΌΧΙ"),"",0.2*(L69*12+M69+ROUND(N69/30,0)))</f>
        <v>0</v>
      </c>
      <c r="X69" s="17">
        <f>IF(OR(ISBLANK(#REF!),$E69="ΌΧΙ"),"",IF(O69&gt;80%,4,IF(AND(O69&gt;=67%,O69&lt;=80%),3,0)))</f>
        <v>0</v>
      </c>
      <c r="Y69" s="17">
        <f>IF(OR(ISBLANK(#REF!),$E69="ΌΧΙ"),"",IF(COUNTIFS(P69:R69,"&gt;=67%")=1,2,IF(COUNTIFS(P69:R69,"&gt;=67%")=2,5,IF(COUNTIFS(P69:R69,"&gt;=67%")=3,10,0))))</f>
        <v>0</v>
      </c>
      <c r="Z69" s="17">
        <f>IF(OR(ISBLANK(#REF!),$E69="ΌΧΙ"),"",IF(S69="ΠΟΛΥΤΕΚΝΟΣ",2,IF(S69="ΤΡΙΤΕΚΝΟΣ",1,0)))</f>
        <v>0</v>
      </c>
      <c r="AA69" s="17">
        <f>IF(OR(ISBLANK(#REF!),$E69="ΌΧΙ"),"",SUM(U69:Z69))</f>
        <v>1.5</v>
      </c>
    </row>
    <row r="70" spans="1:27" x14ac:dyDescent="0.25">
      <c r="A70" s="10">
        <v>69</v>
      </c>
      <c r="B70" s="12" t="s">
        <v>182</v>
      </c>
      <c r="C70" s="12" t="s">
        <v>55</v>
      </c>
      <c r="D70" s="12" t="s">
        <v>39</v>
      </c>
      <c r="E70" s="12" t="s">
        <v>30</v>
      </c>
      <c r="F70" s="12" t="s">
        <v>31</v>
      </c>
      <c r="G70" s="23">
        <v>39237</v>
      </c>
      <c r="H70" s="13">
        <v>18.45</v>
      </c>
      <c r="I70" s="12"/>
      <c r="J70" s="12"/>
      <c r="K70" s="12"/>
      <c r="L70" s="12"/>
      <c r="M70" s="12"/>
      <c r="N70" s="12"/>
      <c r="O70" s="14"/>
      <c r="P70" s="14"/>
      <c r="Q70" s="14"/>
      <c r="R70" s="14"/>
      <c r="S70" s="15" t="s">
        <v>32</v>
      </c>
      <c r="T70" s="11" t="s">
        <v>33</v>
      </c>
      <c r="U70" s="16">
        <f>IF(OR(ISBLANK(#REF!),$E70="ΌΧΙ"),"",IF(F70="ΤΕΕ-ΤΕΛ-ΕΠΛ-ΕΠΑΛ",IF(H70&gt;15,0.5*INT(H70-15),0),IF(F70="ΙΕΚ",IF(H70&gt;12,0.5*INT(H70-12),0))))</f>
        <v>1.5</v>
      </c>
      <c r="V70" s="16">
        <f>IF(OR(ISBLANK(#REF!),$E70="ΌΧΙ"),"",MIN(3,0.5*INT((I70*12+J70+ROUND(K70/30,0))/6)))</f>
        <v>0</v>
      </c>
      <c r="W70" s="16">
        <f>IF(OR(ISBLANK(#REF!),$E70="ΌΧΙ"),"",0.2*(L70*12+M70+ROUND(N70/30,0)))</f>
        <v>0</v>
      </c>
      <c r="X70" s="17">
        <f>IF(OR(ISBLANK(#REF!),$E70="ΌΧΙ"),"",IF(O70&gt;80%,4,IF(AND(O70&gt;=67%,O70&lt;=80%),3,0)))</f>
        <v>0</v>
      </c>
      <c r="Y70" s="17">
        <f>IF(OR(ISBLANK(#REF!),$E70="ΌΧΙ"),"",IF(COUNTIFS(P70:R70,"&gt;=67%")=1,2,IF(COUNTIFS(P70:R70,"&gt;=67%")=2,5,IF(COUNTIFS(P70:R70,"&gt;=67%")=3,10,0))))</f>
        <v>0</v>
      </c>
      <c r="Z70" s="17">
        <f>IF(OR(ISBLANK(#REF!),$E70="ΌΧΙ"),"",IF(S70="ΠΟΛΥΤΕΚΝΟΣ",2,IF(S70="ΤΡΙΤΕΚΝΟΣ",1,0)))</f>
        <v>0</v>
      </c>
      <c r="AA70" s="17">
        <f>IF(OR(ISBLANK(#REF!),$E70="ΌΧΙ"),"",SUM(U70:Z70))</f>
        <v>1.5</v>
      </c>
    </row>
    <row r="71" spans="1:27" x14ac:dyDescent="0.25">
      <c r="A71" s="10">
        <v>70</v>
      </c>
      <c r="B71" s="12" t="s">
        <v>136</v>
      </c>
      <c r="C71" s="12" t="s">
        <v>64</v>
      </c>
      <c r="D71" s="12" t="s">
        <v>42</v>
      </c>
      <c r="E71" s="12" t="s">
        <v>30</v>
      </c>
      <c r="F71" s="12" t="s">
        <v>31</v>
      </c>
      <c r="G71" s="23">
        <v>39993</v>
      </c>
      <c r="H71" s="13">
        <v>18.899999999999999</v>
      </c>
      <c r="I71" s="12"/>
      <c r="J71" s="12"/>
      <c r="K71" s="12"/>
      <c r="L71" s="12"/>
      <c r="M71" s="12"/>
      <c r="N71" s="12"/>
      <c r="O71" s="14"/>
      <c r="P71" s="14"/>
      <c r="Q71" s="14"/>
      <c r="R71" s="14"/>
      <c r="S71" s="15" t="s">
        <v>32</v>
      </c>
      <c r="T71" s="11" t="s">
        <v>33</v>
      </c>
      <c r="U71" s="16">
        <f>IF(OR(ISBLANK(#REF!),$E71="ΌΧΙ"),"",IF(F71="ΤΕΕ-ΤΕΛ-ΕΠΛ-ΕΠΑΛ",IF(H71&gt;15,0.5*INT(H71-15),0),IF(F71="ΙΕΚ",IF(H71&gt;12,0.5*INT(H71-12),0))))</f>
        <v>1.5</v>
      </c>
      <c r="V71" s="16">
        <f>IF(OR(ISBLANK(#REF!),$E71="ΌΧΙ"),"",MIN(3,0.5*INT((I71*12+J71+ROUND(K71/30,0))/6)))</f>
        <v>0</v>
      </c>
      <c r="W71" s="16">
        <f>IF(OR(ISBLANK(#REF!),$E71="ΌΧΙ"),"",0.2*(L71*12+M71+ROUND(N71/30,0)))</f>
        <v>0</v>
      </c>
      <c r="X71" s="17">
        <f>IF(OR(ISBLANK(#REF!),$E71="ΌΧΙ"),"",IF(O71&gt;80%,4,IF(AND(O71&gt;=67%,O71&lt;=80%),3,0)))</f>
        <v>0</v>
      </c>
      <c r="Y71" s="17">
        <f>IF(OR(ISBLANK(#REF!),$E71="ΌΧΙ"),"",IF(COUNTIFS(P71:R71,"&gt;=67%")=1,2,IF(COUNTIFS(P71:R71,"&gt;=67%")=2,5,IF(COUNTIFS(P71:R71,"&gt;=67%")=3,10,0))))</f>
        <v>0</v>
      </c>
      <c r="Z71" s="17">
        <f>IF(OR(ISBLANK(#REF!),$E71="ΌΧΙ"),"",IF(S71="ΠΟΛΥΤΕΚΝΟΣ",2,IF(S71="ΤΡΙΤΕΚΝΟΣ",1,0)))</f>
        <v>0</v>
      </c>
      <c r="AA71" s="17">
        <f>IF(OR(ISBLANK(#REF!),$E71="ΌΧΙ"),"",SUM(U71:Z71))</f>
        <v>1.5</v>
      </c>
    </row>
    <row r="72" spans="1:27" x14ac:dyDescent="0.25">
      <c r="A72" s="10">
        <v>71</v>
      </c>
      <c r="B72" s="12" t="s">
        <v>189</v>
      </c>
      <c r="C72" s="12" t="s">
        <v>190</v>
      </c>
      <c r="D72" s="12" t="s">
        <v>29</v>
      </c>
      <c r="E72" s="12" t="s">
        <v>30</v>
      </c>
      <c r="F72" s="12" t="s">
        <v>31</v>
      </c>
      <c r="G72" s="23">
        <v>35604</v>
      </c>
      <c r="H72" s="19">
        <v>15.42</v>
      </c>
      <c r="I72" s="12"/>
      <c r="J72" s="12"/>
      <c r="K72" s="12"/>
      <c r="L72" s="12"/>
      <c r="M72" s="12">
        <v>6</v>
      </c>
      <c r="N72" s="12">
        <v>22</v>
      </c>
      <c r="O72" s="14"/>
      <c r="P72" s="14"/>
      <c r="Q72" s="14"/>
      <c r="R72" s="14"/>
      <c r="S72" s="15" t="s">
        <v>32</v>
      </c>
      <c r="T72" s="11" t="s">
        <v>33</v>
      </c>
      <c r="U72" s="16">
        <f>IF(OR(ISBLANK(#REF!),$E72="ΌΧΙ"),"",IF(F72="ΤΕΕ-ΤΕΛ-ΕΠΛ-ΕΠΑΛ",IF(H72&gt;15,0.5*INT(H72-15),0),IF(F72="ΙΕΚ",IF(H72&gt;12,0.5*INT(H72-12),0))))</f>
        <v>0</v>
      </c>
      <c r="V72" s="16">
        <f>IF(OR(ISBLANK(#REF!),$E72="ΌΧΙ"),"",MIN(3,0.5*INT((I72*12+J72+ROUND(K72/30,0))/6)))</f>
        <v>0</v>
      </c>
      <c r="W72" s="16">
        <f>IF(OR(ISBLANK(#REF!),$E72="ΌΧΙ"),"",0.2*(L72*12+M72+ROUND(N72/30,0)))</f>
        <v>1.4000000000000001</v>
      </c>
      <c r="X72" s="17">
        <f>IF(OR(ISBLANK(#REF!),$E72="ΌΧΙ"),"",IF(O72&gt;80%,4,IF(AND(O72&gt;=67%,O72&lt;=80%),3,0)))</f>
        <v>0</v>
      </c>
      <c r="Y72" s="17">
        <f>IF(OR(ISBLANK(#REF!),$E72="ΌΧΙ"),"",IF(COUNTIFS(P72:R72,"&gt;=67%")=1,2,IF(COUNTIFS(P72:R72,"&gt;=67%")=2,5,IF(COUNTIFS(P72:R72,"&gt;=67%")=3,10,0))))</f>
        <v>0</v>
      </c>
      <c r="Z72" s="17">
        <f>IF(OR(ISBLANK(#REF!),$E72="ΌΧΙ"),"",IF(S72="ΠΟΛΥΤΕΚΝΟΣ",2,IF(S72="ΤΡΙΤΕΚΝΟΣ",1,0)))</f>
        <v>0</v>
      </c>
      <c r="AA72" s="17">
        <f>IF(OR(ISBLANK(#REF!),$E72="ΌΧΙ"),"",SUM(U72:Z72))</f>
        <v>1.4000000000000001</v>
      </c>
    </row>
    <row r="73" spans="1:27" x14ac:dyDescent="0.25">
      <c r="A73" s="10">
        <v>72</v>
      </c>
      <c r="B73" s="12" t="s">
        <v>177</v>
      </c>
      <c r="C73" s="12" t="s">
        <v>150</v>
      </c>
      <c r="D73" s="12" t="s">
        <v>39</v>
      </c>
      <c r="E73" s="12" t="s">
        <v>30</v>
      </c>
      <c r="F73" s="12" t="s">
        <v>31</v>
      </c>
      <c r="G73" s="23">
        <v>41446</v>
      </c>
      <c r="H73" s="13">
        <v>12.7</v>
      </c>
      <c r="I73" s="12"/>
      <c r="J73" s="12">
        <v>2</v>
      </c>
      <c r="K73" s="12">
        <v>23</v>
      </c>
      <c r="L73" s="12"/>
      <c r="M73" s="12">
        <v>7</v>
      </c>
      <c r="N73" s="12">
        <v>12</v>
      </c>
      <c r="O73" s="14"/>
      <c r="P73" s="14"/>
      <c r="Q73" s="14"/>
      <c r="R73" s="14"/>
      <c r="S73" s="15" t="s">
        <v>32</v>
      </c>
      <c r="T73" s="11" t="s">
        <v>33</v>
      </c>
      <c r="U73" s="16">
        <f>IF(OR(ISBLANK(#REF!),$E73="ΌΧΙ"),"",IF(F73="ΤΕΕ-ΤΕΛ-ΕΠΛ-ΕΠΑΛ",IF(H73&gt;15,0.5*INT(H73-15),0),IF(F73="ΙΕΚ",IF(H73&gt;12,0.5*INT(H73-12),0))))</f>
        <v>0</v>
      </c>
      <c r="V73" s="16">
        <f>IF(OR(ISBLANK(#REF!),$E73="ΌΧΙ"),"",MIN(3,0.5*INT((I73*12+J73+ROUND(K73/30,0))/6)))</f>
        <v>0</v>
      </c>
      <c r="W73" s="16">
        <f>IF(OR(ISBLANK(#REF!),$E73="ΌΧΙ"),"",0.2*(L73*12+M73+ROUND(N73/30,0)))</f>
        <v>1.4000000000000001</v>
      </c>
      <c r="X73" s="17">
        <f>IF(OR(ISBLANK(#REF!),$E73="ΌΧΙ"),"",IF(O73&gt;80%,4,IF(AND(O73&gt;=67%,O73&lt;=80%),3,0)))</f>
        <v>0</v>
      </c>
      <c r="Y73" s="17">
        <f>IF(OR(ISBLANK(#REF!),$E73="ΌΧΙ"),"",IF(COUNTIFS(P73:R73,"&gt;=67%")=1,2,IF(COUNTIFS(P73:R73,"&gt;=67%")=2,5,IF(COUNTIFS(P73:R73,"&gt;=67%")=3,10,0))))</f>
        <v>0</v>
      </c>
      <c r="Z73" s="17">
        <f>IF(OR(ISBLANK(#REF!),$E73="ΌΧΙ"),"",IF(S73="ΠΟΛΥΤΕΚΝΟΣ",2,IF(S73="ΤΡΙΤΕΚΝΟΣ",1,0)))</f>
        <v>0</v>
      </c>
      <c r="AA73" s="17">
        <f>IF(OR(ISBLANK(#REF!),$E73="ΌΧΙ"),"",SUM(U73:Z73))</f>
        <v>1.4000000000000001</v>
      </c>
    </row>
    <row r="74" spans="1:27" x14ac:dyDescent="0.25">
      <c r="A74" s="10">
        <v>73</v>
      </c>
      <c r="B74" s="12" t="s">
        <v>107</v>
      </c>
      <c r="C74" s="12" t="s">
        <v>95</v>
      </c>
      <c r="D74" s="12" t="s">
        <v>102</v>
      </c>
      <c r="E74" s="12" t="s">
        <v>30</v>
      </c>
      <c r="F74" s="12" t="s">
        <v>47</v>
      </c>
      <c r="G74" s="23">
        <v>37826</v>
      </c>
      <c r="H74" s="19">
        <v>12</v>
      </c>
      <c r="I74" s="12"/>
      <c r="J74" s="12">
        <v>5</v>
      </c>
      <c r="K74" s="12"/>
      <c r="L74" s="12"/>
      <c r="M74" s="12">
        <v>6</v>
      </c>
      <c r="N74" s="12">
        <v>13</v>
      </c>
      <c r="O74" s="14"/>
      <c r="P74" s="14"/>
      <c r="Q74" s="14"/>
      <c r="R74" s="14"/>
      <c r="S74" s="15" t="s">
        <v>32</v>
      </c>
      <c r="T74" s="11" t="s">
        <v>33</v>
      </c>
      <c r="U74" s="16">
        <f>IF(OR(ISBLANK(#REF!),$E74="ΌΧΙ"),"",IF(F74="ΤΕΕ-ΤΕΛ-ΕΠΛ-ΕΠΑΛ",IF(H74&gt;15,0.5*INT(H74-15),0),IF(F74="ΙΕΚ",IF(H74&gt;12,0.5*INT(H74-12),0))))</f>
        <v>0</v>
      </c>
      <c r="V74" s="16">
        <f>IF(OR(ISBLANK(#REF!),$E74="ΌΧΙ"),"",MIN(3,0.5*INT((I74*12+J74+ROUND(K74/30,0))/6)))</f>
        <v>0</v>
      </c>
      <c r="W74" s="16">
        <f>IF(OR(ISBLANK(#REF!),$E74="ΌΧΙ"),"",0.2*(L74*12+M74+ROUND(N74/30,0)))</f>
        <v>1.2000000000000002</v>
      </c>
      <c r="X74" s="17">
        <f>IF(OR(ISBLANK(#REF!),$E74="ΌΧΙ"),"",IF(O74&gt;80%,4,IF(AND(O74&gt;=67%,O74&lt;=80%),3,0)))</f>
        <v>0</v>
      </c>
      <c r="Y74" s="17">
        <f>IF(OR(ISBLANK(#REF!),$E74="ΌΧΙ"),"",IF(COUNTIFS(P74:R74,"&gt;=67%")=1,2,IF(COUNTIFS(P74:R74,"&gt;=67%")=2,5,IF(COUNTIFS(P74:R74,"&gt;=67%")=3,10,0))))</f>
        <v>0</v>
      </c>
      <c r="Z74" s="17">
        <f>IF(OR(ISBLANK(#REF!),$E74="ΌΧΙ"),"",IF(S74="ΠΟΛΥΤΕΚΝΟΣ",2,IF(S74="ΤΡΙΤΕΚΝΟΣ",1,0)))</f>
        <v>0</v>
      </c>
      <c r="AA74" s="17">
        <f>IF(OR(ISBLANK(#REF!),$E74="ΌΧΙ"),"",SUM(U74:Z74))</f>
        <v>1.2000000000000002</v>
      </c>
    </row>
    <row r="75" spans="1:27" x14ac:dyDescent="0.25">
      <c r="A75" s="10">
        <v>74</v>
      </c>
      <c r="B75" s="12" t="s">
        <v>162</v>
      </c>
      <c r="C75" s="12" t="s">
        <v>163</v>
      </c>
      <c r="D75" s="12" t="s">
        <v>92</v>
      </c>
      <c r="E75" s="12" t="s">
        <v>30</v>
      </c>
      <c r="F75" s="12" t="s">
        <v>47</v>
      </c>
      <c r="G75" s="23">
        <v>38008</v>
      </c>
      <c r="H75" s="19">
        <v>10</v>
      </c>
      <c r="I75" s="12"/>
      <c r="J75" s="12">
        <v>4</v>
      </c>
      <c r="K75" s="12">
        <v>4</v>
      </c>
      <c r="L75" s="12"/>
      <c r="M75" s="12">
        <v>6</v>
      </c>
      <c r="N75" s="12">
        <v>13</v>
      </c>
      <c r="O75" s="14"/>
      <c r="P75" s="14"/>
      <c r="Q75" s="14"/>
      <c r="R75" s="14"/>
      <c r="S75" s="15"/>
      <c r="T75" s="11" t="s">
        <v>33</v>
      </c>
      <c r="U75" s="16">
        <f>IF(OR(ISBLANK(#REF!),$E75="ΌΧΙ"),"",IF(F75="ΤΕΕ-ΤΕΛ-ΕΠΛ-ΕΠΑΛ",IF(H75&gt;15,0.5*INT(H75-15),0),IF(F75="ΙΕΚ",IF(H75&gt;12,0.5*INT(H75-12),0))))</f>
        <v>0</v>
      </c>
      <c r="V75" s="16">
        <f>IF(OR(ISBLANK(#REF!),$E75="ΌΧΙ"),"",MIN(3,0.5*INT((I75*12+J75+ROUND(K75/30,0))/6)))</f>
        <v>0</v>
      </c>
      <c r="W75" s="16">
        <f>IF(OR(ISBLANK(#REF!),$E75="ΌΧΙ"),"",0.2*(L75*12+M75+ROUND(N75/30,0)))</f>
        <v>1.2000000000000002</v>
      </c>
      <c r="X75" s="17">
        <f>IF(OR(ISBLANK(#REF!),$E75="ΌΧΙ"),"",IF(O75&gt;80%,4,IF(AND(O75&gt;=67%,O75&lt;=80%),3,0)))</f>
        <v>0</v>
      </c>
      <c r="Y75" s="17">
        <f>IF(OR(ISBLANK(#REF!),$E75="ΌΧΙ"),"",IF(COUNTIFS(P75:R75,"&gt;=67%")=1,2,IF(COUNTIFS(P75:R75,"&gt;=67%")=2,5,IF(COUNTIFS(P75:R75,"&gt;=67%")=3,10,0))))</f>
        <v>0</v>
      </c>
      <c r="Z75" s="17">
        <f>IF(OR(ISBLANK(#REF!),$E75="ΌΧΙ"),"",IF(S75="ΠΟΛΥΤΕΚΝΟΣ",2,IF(S75="ΤΡΙΤΕΚΝΟΣ",1,0)))</f>
        <v>0</v>
      </c>
      <c r="AA75" s="17">
        <f>IF(OR(ISBLANK(#REF!),$E75="ΌΧΙ"),"",SUM(U75:Z75))</f>
        <v>1.2000000000000002</v>
      </c>
    </row>
    <row r="76" spans="1:27" x14ac:dyDescent="0.25">
      <c r="A76" s="10">
        <v>75</v>
      </c>
      <c r="B76" s="12" t="s">
        <v>157</v>
      </c>
      <c r="C76" s="12" t="s">
        <v>28</v>
      </c>
      <c r="D76" s="12" t="s">
        <v>54</v>
      </c>
      <c r="E76" s="12" t="s">
        <v>30</v>
      </c>
      <c r="F76" s="12" t="s">
        <v>47</v>
      </c>
      <c r="G76" s="23">
        <v>42062</v>
      </c>
      <c r="H76" s="19">
        <v>11</v>
      </c>
      <c r="I76" s="12"/>
      <c r="J76" s="12"/>
      <c r="K76" s="12"/>
      <c r="L76" s="12"/>
      <c r="M76" s="12">
        <v>6</v>
      </c>
      <c r="N76" s="12">
        <v>13</v>
      </c>
      <c r="O76" s="14"/>
      <c r="P76" s="14"/>
      <c r="Q76" s="14"/>
      <c r="R76" s="14"/>
      <c r="S76" s="15"/>
      <c r="T76" s="11" t="s">
        <v>33</v>
      </c>
      <c r="U76" s="16">
        <f>IF(OR(ISBLANK(#REF!),$E76="ΌΧΙ"),"",IF(F76="ΤΕΕ-ΤΕΛ-ΕΠΛ-ΕΠΑΛ",IF(H76&gt;15,0.5*INT(H76-15),0),IF(F76="ΙΕΚ",IF(H76&gt;12,0.5*INT(H76-12),0))))</f>
        <v>0</v>
      </c>
      <c r="V76" s="16">
        <f>IF(OR(ISBLANK(#REF!),$E76="ΌΧΙ"),"",MIN(3,0.5*INT((I76*12+J76+ROUND(K76/30,0))/6)))</f>
        <v>0</v>
      </c>
      <c r="W76" s="16">
        <f>IF(OR(ISBLANK(#REF!),$E76="ΌΧΙ"),"",0.2*(L76*12+M76+ROUND(N76/30,0)))</f>
        <v>1.2000000000000002</v>
      </c>
      <c r="X76" s="17">
        <f>IF(OR(ISBLANK(#REF!),$E76="ΌΧΙ"),"",IF(O76&gt;80%,4,IF(AND(O76&gt;=67%,O76&lt;=80%),3,0)))</f>
        <v>0</v>
      </c>
      <c r="Y76" s="17">
        <f>IF(OR(ISBLANK(#REF!),$E76="ΌΧΙ"),"",IF(COUNTIFS(P76:R76,"&gt;=67%")=1,2,IF(COUNTIFS(P76:R76,"&gt;=67%")=2,5,IF(COUNTIFS(P76:R76,"&gt;=67%")=3,10,0))))</f>
        <v>0</v>
      </c>
      <c r="Z76" s="17">
        <f>IF(OR(ISBLANK(#REF!),$E76="ΌΧΙ"),"",IF(S76="ΠΟΛΥΤΕΚΝΟΣ",2,IF(S76="ΤΡΙΤΕΚΝΟΣ",1,0)))</f>
        <v>0</v>
      </c>
      <c r="AA76" s="17">
        <f>IF(OR(ISBLANK(#REF!),$E76="ΌΧΙ"),"",SUM(U76:Z76))</f>
        <v>1.2000000000000002</v>
      </c>
    </row>
    <row r="77" spans="1:27" x14ac:dyDescent="0.25">
      <c r="A77" s="10">
        <v>76</v>
      </c>
      <c r="B77" s="12" t="s">
        <v>141</v>
      </c>
      <c r="C77" s="12" t="s">
        <v>142</v>
      </c>
      <c r="D77" s="12" t="s">
        <v>62</v>
      </c>
      <c r="E77" s="12" t="s">
        <v>30</v>
      </c>
      <c r="F77" s="12" t="s">
        <v>31</v>
      </c>
      <c r="G77" s="23">
        <v>37048</v>
      </c>
      <c r="H77" s="13">
        <v>14.07</v>
      </c>
      <c r="I77" s="12"/>
      <c r="J77" s="12"/>
      <c r="K77" s="12"/>
      <c r="L77" s="12"/>
      <c r="M77" s="12">
        <v>6</v>
      </c>
      <c r="N77" s="12">
        <v>13</v>
      </c>
      <c r="O77" s="14"/>
      <c r="P77" s="14"/>
      <c r="Q77" s="14"/>
      <c r="R77" s="14"/>
      <c r="S77" s="15" t="s">
        <v>32</v>
      </c>
      <c r="T77" s="11" t="s">
        <v>33</v>
      </c>
      <c r="U77" s="16">
        <f>IF(OR(ISBLANK(#REF!),$E77="ΌΧΙ"),"",IF(F77="ΤΕΕ-ΤΕΛ-ΕΠΛ-ΕΠΑΛ",IF(H77&gt;15,0.5*INT(H77-15),0),IF(F77="ΙΕΚ",IF(H77&gt;12,0.5*INT(H77-12),0))))</f>
        <v>0</v>
      </c>
      <c r="V77" s="16">
        <f>IF(OR(ISBLANK(#REF!),$E77="ΌΧΙ"),"",MIN(3,0.5*INT((I77*12+J77+ROUND(K77/30,0))/6)))</f>
        <v>0</v>
      </c>
      <c r="W77" s="16">
        <f>IF(OR(ISBLANK(#REF!),$E77="ΌΧΙ"),"",0.2*(L77*12+M77+ROUND(N77/30,0)))</f>
        <v>1.2000000000000002</v>
      </c>
      <c r="X77" s="17">
        <f>IF(OR(ISBLANK(#REF!),$E77="ΌΧΙ"),"",IF(O77&gt;80%,4,IF(AND(O77&gt;=67%,O77&lt;=80%),3,0)))</f>
        <v>0</v>
      </c>
      <c r="Y77" s="17">
        <f>IF(OR(ISBLANK(#REF!),$E77="ΌΧΙ"),"",IF(COUNTIFS(P77:R77,"&gt;=67%")=1,2,IF(COUNTIFS(P77:R77,"&gt;=67%")=2,5,IF(COUNTIFS(P77:R77,"&gt;=67%")=3,10,0))))</f>
        <v>0</v>
      </c>
      <c r="Z77" s="17">
        <f>IF(OR(ISBLANK(#REF!),$E77="ΌΧΙ"),"",IF(S77="ΠΟΛΥΤΕΚΝΟΣ",2,IF(S77="ΤΡΙΤΕΚΝΟΣ",1,0)))</f>
        <v>0</v>
      </c>
      <c r="AA77" s="17">
        <f>IF(OR(ISBLANK(#REF!),$E77="ΌΧΙ"),"",SUM(U77:Z77))</f>
        <v>1.2000000000000002</v>
      </c>
    </row>
    <row r="78" spans="1:27" x14ac:dyDescent="0.25">
      <c r="A78" s="10">
        <v>77</v>
      </c>
      <c r="B78" s="12" t="s">
        <v>101</v>
      </c>
      <c r="C78" s="12" t="s">
        <v>45</v>
      </c>
      <c r="D78" s="12" t="s">
        <v>102</v>
      </c>
      <c r="E78" s="12" t="s">
        <v>30</v>
      </c>
      <c r="F78" s="12" t="s">
        <v>31</v>
      </c>
      <c r="G78" s="23">
        <v>37050</v>
      </c>
      <c r="H78" s="13">
        <v>15.3</v>
      </c>
      <c r="I78" s="12"/>
      <c r="J78" s="12"/>
      <c r="K78" s="12"/>
      <c r="L78" s="12"/>
      <c r="M78" s="12">
        <v>6</v>
      </c>
      <c r="N78" s="12">
        <v>13</v>
      </c>
      <c r="O78" s="14"/>
      <c r="P78" s="14"/>
      <c r="Q78" s="14"/>
      <c r="R78" s="14"/>
      <c r="S78" s="15" t="s">
        <v>32</v>
      </c>
      <c r="T78" s="11" t="s">
        <v>33</v>
      </c>
      <c r="U78" s="16">
        <f>IF(OR(ISBLANK(#REF!),$E78="ΌΧΙ"),"",IF(F78="ΤΕΕ-ΤΕΛ-ΕΠΛ-ΕΠΑΛ",IF(H78&gt;15,0.5*INT(H78-15),0),IF(F78="ΙΕΚ",IF(H78&gt;12,0.5*INT(H78-12),0))))</f>
        <v>0</v>
      </c>
      <c r="V78" s="16">
        <f>IF(OR(ISBLANK(#REF!),$E78="ΌΧΙ"),"",MIN(3,0.5*INT((I78*12+J78+ROUND(K78/30,0))/6)))</f>
        <v>0</v>
      </c>
      <c r="W78" s="16">
        <f>IF(OR(ISBLANK(#REF!),$E78="ΌΧΙ"),"",0.2*(L78*12+M78+ROUND(N78/30,0)))</f>
        <v>1.2000000000000002</v>
      </c>
      <c r="X78" s="17">
        <f>IF(OR(ISBLANK(#REF!),$E78="ΌΧΙ"),"",IF(O78&gt;80%,4,IF(AND(O78&gt;=67%,O78&lt;=80%),3,0)))</f>
        <v>0</v>
      </c>
      <c r="Y78" s="17">
        <f>IF(OR(ISBLANK(#REF!),$E78="ΌΧΙ"),"",IF(COUNTIFS(P78:R78,"&gt;=67%")=1,2,IF(COUNTIFS(P78:R78,"&gt;=67%")=2,5,IF(COUNTIFS(P78:R78,"&gt;=67%")=3,10,0))))</f>
        <v>0</v>
      </c>
      <c r="Z78" s="17">
        <f>IF(OR(ISBLANK(#REF!),$E78="ΌΧΙ"),"",IF(S78="ΠΟΛΥΤΕΚΝΟΣ",2,IF(S78="ΤΡΙΤΕΚΝΟΣ",1,0)))</f>
        <v>0</v>
      </c>
      <c r="AA78" s="17">
        <f>IF(OR(ISBLANK(#REF!),$E78="ΌΧΙ"),"",SUM(U78:Z78))</f>
        <v>1.2000000000000002</v>
      </c>
    </row>
    <row r="79" spans="1:27" x14ac:dyDescent="0.25">
      <c r="A79" s="10">
        <v>78</v>
      </c>
      <c r="B79" s="18" t="s">
        <v>155</v>
      </c>
      <c r="C79" s="12" t="s">
        <v>34</v>
      </c>
      <c r="D79" s="18" t="s">
        <v>62</v>
      </c>
      <c r="E79" s="18" t="s">
        <v>30</v>
      </c>
      <c r="F79" s="12" t="s">
        <v>31</v>
      </c>
      <c r="G79" s="24">
        <v>38139</v>
      </c>
      <c r="H79" s="19">
        <v>13.54</v>
      </c>
      <c r="I79" s="18"/>
      <c r="J79" s="18"/>
      <c r="K79" s="18"/>
      <c r="L79" s="18"/>
      <c r="M79" s="18">
        <v>6</v>
      </c>
      <c r="N79" s="18">
        <v>13</v>
      </c>
      <c r="O79" s="20"/>
      <c r="P79" s="20"/>
      <c r="Q79" s="20"/>
      <c r="R79" s="20"/>
      <c r="S79" s="15"/>
      <c r="T79" s="11" t="s">
        <v>33</v>
      </c>
      <c r="U79" s="16">
        <f>IF(OR(ISBLANK(#REF!),$E79="ΌΧΙ"),"",IF(F79="ΤΕΕ-ΤΕΛ-ΕΠΛ-ΕΠΑΛ",IF(H79&gt;15,0.5*INT(H79-15),0),IF(F79="ΙΕΚ",IF(H79&gt;12,0.5*INT(H79-12),0))))</f>
        <v>0</v>
      </c>
      <c r="V79" s="16">
        <f>IF(OR(ISBLANK(#REF!),$E79="ΌΧΙ"),"",MIN(3,0.5*INT((I79*12+J79+ROUND(K79/30,0))/6)))</f>
        <v>0</v>
      </c>
      <c r="W79" s="16">
        <f>IF(OR(ISBLANK(#REF!),$E79="ΌΧΙ"),"",0.2*(L79*12+M79+ROUND(N79/30,0)))</f>
        <v>1.2000000000000002</v>
      </c>
      <c r="X79" s="17">
        <f>IF(OR(ISBLANK(#REF!),$E79="ΌΧΙ"),"",IF(O79&gt;80%,4,IF(AND(O79&gt;=67%,O79&lt;=80%),3,0)))</f>
        <v>0</v>
      </c>
      <c r="Y79" s="17">
        <f>IF(OR(ISBLANK(#REF!),$E79="ΌΧΙ"),"",IF(COUNTIFS(P79:R79,"&gt;=67%")=1,2,IF(COUNTIFS(P79:R79,"&gt;=67%")=2,5,IF(COUNTIFS(P79:R79,"&gt;=67%")=3,10,0))))</f>
        <v>0</v>
      </c>
      <c r="Z79" s="17">
        <f>IF(OR(ISBLANK(#REF!),$E79="ΌΧΙ"),"",IF(S79="ΠΟΛΥΤΕΚΝΟΣ",2,IF(S79="ΤΡΙΤΕΚΝΟΣ",1,0)))</f>
        <v>0</v>
      </c>
      <c r="AA79" s="17">
        <f>IF(OR(ISBLANK(#REF!),$E79="ΌΧΙ"),"",SUM(U79:Z79))</f>
        <v>1.2000000000000002</v>
      </c>
    </row>
    <row r="80" spans="1:27" x14ac:dyDescent="0.25">
      <c r="A80" s="10">
        <v>79</v>
      </c>
      <c r="B80" s="12" t="s">
        <v>191</v>
      </c>
      <c r="C80" s="12" t="s">
        <v>72</v>
      </c>
      <c r="D80" s="12" t="s">
        <v>192</v>
      </c>
      <c r="E80" s="12" t="s">
        <v>30</v>
      </c>
      <c r="F80" s="12" t="s">
        <v>31</v>
      </c>
      <c r="G80" s="23">
        <v>38139</v>
      </c>
      <c r="H80" s="19">
        <v>12.45</v>
      </c>
      <c r="I80" s="12"/>
      <c r="J80" s="12">
        <v>4</v>
      </c>
      <c r="K80" s="12">
        <v>24</v>
      </c>
      <c r="L80" s="12"/>
      <c r="M80" s="12">
        <v>6</v>
      </c>
      <c r="N80" s="12">
        <v>6</v>
      </c>
      <c r="O80" s="14"/>
      <c r="P80" s="14"/>
      <c r="Q80" s="14"/>
      <c r="R80" s="14"/>
      <c r="S80" s="15" t="s">
        <v>32</v>
      </c>
      <c r="T80" s="11" t="s">
        <v>33</v>
      </c>
      <c r="U80" s="16">
        <f>IF(OR(ISBLANK(#REF!),$E80="ΌΧΙ"),"",IF(F80="ΤΕΕ-ΤΕΛ-ΕΠΛ-ΕΠΑΛ",IF(H80&gt;15,0.5*INT(H80-15),0),IF(F80="ΙΕΚ",IF(H80&gt;12,0.5*INT(H80-12),0))))</f>
        <v>0</v>
      </c>
      <c r="V80" s="16">
        <f>IF(OR(ISBLANK(#REF!),$E80="ΌΧΙ"),"",MIN(3,0.5*INT((I80*12+J80+ROUND(K80/30,0))/6)))</f>
        <v>0</v>
      </c>
      <c r="W80" s="16">
        <f>IF(OR(ISBLANK(#REF!),$E80="ΌΧΙ"),"",0.2*(L80*12+M80+ROUND(N80/30,0)))</f>
        <v>1.2000000000000002</v>
      </c>
      <c r="X80" s="17">
        <f>IF(OR(ISBLANK(#REF!),$E80="ΌΧΙ"),"",IF(O80&gt;80%,4,IF(AND(O80&gt;=67%,O80&lt;=80%),3,0)))</f>
        <v>0</v>
      </c>
      <c r="Y80" s="17">
        <f>IF(OR(ISBLANK(#REF!),$E80="ΌΧΙ"),"",IF(COUNTIFS(P80:R80,"&gt;=67%")=1,2,IF(COUNTIFS(P80:R80,"&gt;=67%")=2,5,IF(COUNTIFS(P80:R80,"&gt;=67%")=3,10,0))))</f>
        <v>0</v>
      </c>
      <c r="Z80" s="17">
        <f>IF(OR(ISBLANK(#REF!),$E80="ΌΧΙ"),"",IF(S80="ΠΟΛΥΤΕΚΝΟΣ",2,IF(S80="ΤΡΙΤΕΚΝΟΣ",1,0)))</f>
        <v>0</v>
      </c>
      <c r="AA80" s="17">
        <f>IF(OR(ISBLANK(#REF!),$E80="ΌΧΙ"),"",SUM(U80:Z80))</f>
        <v>1.2000000000000002</v>
      </c>
    </row>
    <row r="81" spans="1:27" x14ac:dyDescent="0.25">
      <c r="A81" s="10">
        <v>80</v>
      </c>
      <c r="B81" s="12" t="s">
        <v>185</v>
      </c>
      <c r="C81" s="12" t="s">
        <v>44</v>
      </c>
      <c r="D81" s="12" t="s">
        <v>186</v>
      </c>
      <c r="E81" s="12" t="s">
        <v>30</v>
      </c>
      <c r="F81" s="12" t="s">
        <v>47</v>
      </c>
      <c r="G81" s="23">
        <v>38560</v>
      </c>
      <c r="H81" s="19">
        <v>13</v>
      </c>
      <c r="I81" s="12"/>
      <c r="J81" s="12"/>
      <c r="K81" s="12"/>
      <c r="L81" s="12"/>
      <c r="M81" s="12">
        <v>3</v>
      </c>
      <c r="N81" s="12">
        <v>11</v>
      </c>
      <c r="O81" s="14"/>
      <c r="P81" s="14"/>
      <c r="Q81" s="14"/>
      <c r="R81" s="14"/>
      <c r="S81" s="15" t="s">
        <v>32</v>
      </c>
      <c r="T81" s="11" t="s">
        <v>33</v>
      </c>
      <c r="U81" s="16">
        <f>IF(OR(ISBLANK(#REF!),$E81="ΌΧΙ"),"",IF(F81="ΤΕΕ-ΤΕΛ-ΕΠΛ-ΕΠΑΛ",IF(H81&gt;15,0.5*INT(H81-15),0),IF(F81="ΙΕΚ",IF(H81&gt;12,0.5*INT(H81-12),0))))</f>
        <v>0.5</v>
      </c>
      <c r="V81" s="16">
        <f>IF(OR(ISBLANK(#REF!),$E81="ΌΧΙ"),"",MIN(3,0.5*INT((I81*12+J81+ROUND(K81/30,0))/6)))</f>
        <v>0</v>
      </c>
      <c r="W81" s="16">
        <f>IF(OR(ISBLANK(#REF!),$E81="ΌΧΙ"),"",0.2*(L81*12+M81+ROUND(N81/30,0)))</f>
        <v>0.60000000000000009</v>
      </c>
      <c r="X81" s="17">
        <f>IF(OR(ISBLANK(#REF!),$E81="ΌΧΙ"),"",IF(O81&gt;80%,4,IF(AND(O81&gt;=67%,O81&lt;=80%),3,0)))</f>
        <v>0</v>
      </c>
      <c r="Y81" s="17">
        <f>IF(OR(ISBLANK(#REF!),$E81="ΌΧΙ"),"",IF(COUNTIFS(P81:R81,"&gt;=67%")=1,2,IF(COUNTIFS(P81:R81,"&gt;=67%")=2,5,IF(COUNTIFS(P81:R81,"&gt;=67%")=3,10,0))))</f>
        <v>0</v>
      </c>
      <c r="Z81" s="17">
        <f>IF(OR(ISBLANK(#REF!),$E81="ΌΧΙ"),"",IF(S81="ΠΟΛΥΤΕΚΝΟΣ",2,IF(S81="ΤΡΙΤΕΚΝΟΣ",1,0)))</f>
        <v>0</v>
      </c>
      <c r="AA81" s="17">
        <f>IF(OR(ISBLANK(#REF!),$E81="ΌΧΙ"),"",SUM(U81:Z81))</f>
        <v>1.1000000000000001</v>
      </c>
    </row>
    <row r="82" spans="1:27" x14ac:dyDescent="0.25">
      <c r="A82" s="10">
        <v>81</v>
      </c>
      <c r="B82" s="12" t="s">
        <v>203</v>
      </c>
      <c r="C82" s="12" t="s">
        <v>44</v>
      </c>
      <c r="D82" s="12" t="s">
        <v>39</v>
      </c>
      <c r="E82" s="12" t="s">
        <v>30</v>
      </c>
      <c r="F82" s="12" t="s">
        <v>31</v>
      </c>
      <c r="G82" s="23">
        <v>34134</v>
      </c>
      <c r="H82" s="13">
        <v>17</v>
      </c>
      <c r="I82" s="12"/>
      <c r="J82" s="12"/>
      <c r="K82" s="12"/>
      <c r="L82" s="12"/>
      <c r="M82" s="12"/>
      <c r="N82" s="12"/>
      <c r="O82" s="14"/>
      <c r="P82" s="14"/>
      <c r="Q82" s="14"/>
      <c r="R82" s="14"/>
      <c r="S82" s="15" t="s">
        <v>32</v>
      </c>
      <c r="T82" s="11" t="s">
        <v>33</v>
      </c>
      <c r="U82" s="16">
        <f>IF(OR(ISBLANK(#REF!),$E82="ΌΧΙ"),"",IF(F82="ΤΕΕ-ΤΕΛ-ΕΠΛ-ΕΠΑΛ",IF(H82&gt;15,0.5*INT(H82-15),0),IF(F82="ΙΕΚ",IF(H82&gt;12,0.5*INT(H82-12),0))))</f>
        <v>1</v>
      </c>
      <c r="V82" s="16">
        <f>IF(OR(ISBLANK(#REF!),$E82="ΌΧΙ"),"",MIN(3,0.5*INT((I82*12+J82+ROUND(K82/30,0))/6)))</f>
        <v>0</v>
      </c>
      <c r="W82" s="16">
        <f>IF(OR(ISBLANK(#REF!),$E82="ΌΧΙ"),"",0.2*(L82*12+M82+ROUND(N82/30,0)))</f>
        <v>0</v>
      </c>
      <c r="X82" s="17">
        <f>IF(OR(ISBLANK(#REF!),$E82="ΌΧΙ"),"",IF(O82&gt;80%,4,IF(AND(O82&gt;=67%,O82&lt;=80%),3,0)))</f>
        <v>0</v>
      </c>
      <c r="Y82" s="17">
        <f>IF(OR(ISBLANK(#REF!),$E82="ΌΧΙ"),"",IF(COUNTIFS(P82:R82,"&gt;=67%")=1,2,IF(COUNTIFS(P82:R82,"&gt;=67%")=2,5,IF(COUNTIFS(P82:R82,"&gt;=67%")=3,10,0))))</f>
        <v>0</v>
      </c>
      <c r="Z82" s="17">
        <f>IF(OR(ISBLANK(#REF!),$E82="ΌΧΙ"),"",IF(S82="ΠΟΛΥΤΕΚΝΟΣ",2,IF(S82="ΤΡΙΤΕΚΝΟΣ",1,0)))</f>
        <v>0</v>
      </c>
      <c r="AA82" s="17">
        <f>IF(OR(ISBLANK(#REF!),$E82="ΌΧΙ"),"",SUM(U82:Z82))</f>
        <v>1</v>
      </c>
    </row>
    <row r="83" spans="1:27" x14ac:dyDescent="0.25">
      <c r="A83" s="10">
        <v>82</v>
      </c>
      <c r="B83" s="12" t="s">
        <v>178</v>
      </c>
      <c r="C83" s="12" t="s">
        <v>28</v>
      </c>
      <c r="D83" s="12" t="s">
        <v>160</v>
      </c>
      <c r="E83" s="12" t="s">
        <v>30</v>
      </c>
      <c r="F83" s="12" t="s">
        <v>31</v>
      </c>
      <c r="G83" s="23">
        <v>35604</v>
      </c>
      <c r="H83" s="19">
        <v>17.2</v>
      </c>
      <c r="I83" s="12"/>
      <c r="J83" s="12">
        <v>5</v>
      </c>
      <c r="K83" s="12">
        <v>0</v>
      </c>
      <c r="L83" s="12"/>
      <c r="M83" s="12"/>
      <c r="N83" s="12"/>
      <c r="O83" s="14"/>
      <c r="P83" s="14"/>
      <c r="Q83" s="14"/>
      <c r="R83" s="14"/>
      <c r="S83" s="15"/>
      <c r="T83" s="11" t="s">
        <v>33</v>
      </c>
      <c r="U83" s="16">
        <f>IF(OR(ISBLANK(#REF!),$E83="ΌΧΙ"),"",IF(F83="ΤΕΕ-ΤΕΛ-ΕΠΛ-ΕΠΑΛ",IF(H83&gt;15,0.5*INT(H83-15),0),IF(F83="ΙΕΚ",IF(H83&gt;12,0.5*INT(H83-12),0))))</f>
        <v>1</v>
      </c>
      <c r="V83" s="16">
        <f>IF(OR(ISBLANK(#REF!),$E83="ΌΧΙ"),"",MIN(3,0.5*INT((I83*12+J83+ROUND(K83/30,0))/6)))</f>
        <v>0</v>
      </c>
      <c r="W83" s="16">
        <f>IF(OR(ISBLANK(#REF!),$E83="ΌΧΙ"),"",0.2*(L83*12+M83+ROUND(N83/30,0)))</f>
        <v>0</v>
      </c>
      <c r="X83" s="17">
        <f>IF(OR(ISBLANK(#REF!),$E83="ΌΧΙ"),"",IF(O83&gt;80%,4,IF(AND(O83&gt;=67%,O83&lt;=80%),3,0)))</f>
        <v>0</v>
      </c>
      <c r="Y83" s="17">
        <f>IF(OR(ISBLANK(#REF!),$E83="ΌΧΙ"),"",IF(COUNTIFS(P83:R83,"&gt;=67%")=1,2,IF(COUNTIFS(P83:R83,"&gt;=67%")=2,5,IF(COUNTIFS(P83:R83,"&gt;=67%")=3,10,0))))</f>
        <v>0</v>
      </c>
      <c r="Z83" s="17">
        <f>IF(OR(ISBLANK(#REF!),$E83="ΌΧΙ"),"",IF(S83="ΠΟΛΥΤΕΚΝΟΣ",2,IF(S83="ΤΡΙΤΕΚΝΟΣ",1,0)))</f>
        <v>0</v>
      </c>
      <c r="AA83" s="17">
        <f>IF(OR(ISBLANK(#REF!),$E83="ΌΧΙ"),"",SUM(U83:Z83))</f>
        <v>1</v>
      </c>
    </row>
    <row r="84" spans="1:27" x14ac:dyDescent="0.25">
      <c r="A84" s="10">
        <v>83</v>
      </c>
      <c r="B84" s="12" t="s">
        <v>180</v>
      </c>
      <c r="C84" s="12" t="s">
        <v>44</v>
      </c>
      <c r="D84" s="12" t="s">
        <v>62</v>
      </c>
      <c r="E84" s="12" t="s">
        <v>30</v>
      </c>
      <c r="F84" s="12" t="s">
        <v>31</v>
      </c>
      <c r="G84" s="23">
        <v>36327</v>
      </c>
      <c r="H84" s="13">
        <v>17.059999999999999</v>
      </c>
      <c r="I84" s="12"/>
      <c r="J84" s="12"/>
      <c r="K84" s="12"/>
      <c r="L84" s="12"/>
      <c r="M84" s="12"/>
      <c r="N84" s="12"/>
      <c r="O84" s="14"/>
      <c r="P84" s="14"/>
      <c r="Q84" s="14"/>
      <c r="R84" s="14"/>
      <c r="S84" s="15" t="s">
        <v>32</v>
      </c>
      <c r="T84" s="11" t="s">
        <v>33</v>
      </c>
      <c r="U84" s="16">
        <f>IF(OR(ISBLANK(#REF!),$E84="ΌΧΙ"),"",IF(F84="ΤΕΕ-ΤΕΛ-ΕΠΛ-ΕΠΑΛ",IF(H84&gt;15,0.5*INT(H84-15),0),IF(F84="ΙΕΚ",IF(H84&gt;12,0.5*INT(H84-12),0))))</f>
        <v>1</v>
      </c>
      <c r="V84" s="16">
        <f>IF(OR(ISBLANK(#REF!),$E84="ΌΧΙ"),"",MIN(3,0.5*INT((I84*12+J84+ROUND(K84/30,0))/6)))</f>
        <v>0</v>
      </c>
      <c r="W84" s="16">
        <f>IF(OR(ISBLANK(#REF!),$E84="ΌΧΙ"),"",0.2*(L84*12+M84+ROUND(N84/30,0)))</f>
        <v>0</v>
      </c>
      <c r="X84" s="17">
        <f>IF(OR(ISBLANK(#REF!),$E84="ΌΧΙ"),"",IF(O84&gt;80%,4,IF(AND(O84&gt;=67%,O84&lt;=80%),3,0)))</f>
        <v>0</v>
      </c>
      <c r="Y84" s="17">
        <f>IF(OR(ISBLANK(#REF!),$E84="ΌΧΙ"),"",IF(COUNTIFS(P84:R84,"&gt;=67%")=1,2,IF(COUNTIFS(P84:R84,"&gt;=67%")=2,5,IF(COUNTIFS(P84:R84,"&gt;=67%")=3,10,0))))</f>
        <v>0</v>
      </c>
      <c r="Z84" s="17">
        <f>IF(OR(ISBLANK(#REF!),$E84="ΌΧΙ"),"",IF(S84="ΠΟΛΥΤΕΚΝΟΣ",2,IF(S84="ΤΡΙΤΕΚΝΟΣ",1,0)))</f>
        <v>0</v>
      </c>
      <c r="AA84" s="17">
        <f>IF(OR(ISBLANK(#REF!),$E84="ΌΧΙ"),"",SUM(U84:Z84))</f>
        <v>1</v>
      </c>
    </row>
    <row r="85" spans="1:27" x14ac:dyDescent="0.25">
      <c r="A85" s="10">
        <v>84</v>
      </c>
      <c r="B85" s="12" t="s">
        <v>152</v>
      </c>
      <c r="C85" s="12" t="s">
        <v>153</v>
      </c>
      <c r="D85" s="12" t="s">
        <v>54</v>
      </c>
      <c r="E85" s="12" t="s">
        <v>30</v>
      </c>
      <c r="F85" s="12" t="s">
        <v>31</v>
      </c>
      <c r="G85" s="23">
        <v>38869</v>
      </c>
      <c r="H85" s="13">
        <v>17.18</v>
      </c>
      <c r="I85" s="12"/>
      <c r="J85" s="12"/>
      <c r="K85" s="12"/>
      <c r="L85" s="12"/>
      <c r="M85" s="12"/>
      <c r="N85" s="12"/>
      <c r="O85" s="14"/>
      <c r="P85" s="14"/>
      <c r="Q85" s="14"/>
      <c r="R85" s="14"/>
      <c r="S85" s="15" t="s">
        <v>32</v>
      </c>
      <c r="T85" s="11" t="s">
        <v>33</v>
      </c>
      <c r="U85" s="16">
        <f>IF(OR(ISBLANK(#REF!),$E85="ΌΧΙ"),"",IF(F85="ΤΕΕ-ΤΕΛ-ΕΠΛ-ΕΠΑΛ",IF(H85&gt;15,0.5*INT(H85-15),0),IF(F85="ΙΕΚ",IF(H85&gt;12,0.5*INT(H85-12),0))))</f>
        <v>1</v>
      </c>
      <c r="V85" s="16">
        <f>IF(OR(ISBLANK(#REF!),$E85="ΌΧΙ"),"",MIN(3,0.5*INT((I85*12+J85+ROUND(K85/30,0))/6)))</f>
        <v>0</v>
      </c>
      <c r="W85" s="16">
        <f>IF(OR(ISBLANK(#REF!),$E85="ΌΧΙ"),"",0.2*(L85*12+M85+ROUND(N85/30,0)))</f>
        <v>0</v>
      </c>
      <c r="X85" s="17">
        <f>IF(OR(ISBLANK(#REF!),$E85="ΌΧΙ"),"",IF(O85&gt;80%,4,IF(AND(O85&gt;=67%,O85&lt;=80%),3,0)))</f>
        <v>0</v>
      </c>
      <c r="Y85" s="17">
        <f>IF(OR(ISBLANK(#REF!),$E85="ΌΧΙ"),"",IF(COUNTIFS(P85:R85,"&gt;=67%")=1,2,IF(COUNTIFS(P85:R85,"&gt;=67%")=2,5,IF(COUNTIFS(P85:R85,"&gt;=67%")=3,10,0))))</f>
        <v>0</v>
      </c>
      <c r="Z85" s="17">
        <f>IF(OR(ISBLANK(#REF!),$E85="ΌΧΙ"),"",IF(S85="ΠΟΛΥΤΕΚΝΟΣ",2,IF(S85="ΤΡΙΤΕΚΝΟΣ",1,0)))</f>
        <v>0</v>
      </c>
      <c r="AA85" s="17">
        <f>IF(OR(ISBLANK(#REF!),$E85="ΌΧΙ"),"",SUM(U85:Z85))</f>
        <v>1</v>
      </c>
    </row>
    <row r="86" spans="1:27" x14ac:dyDescent="0.25">
      <c r="A86" s="10">
        <v>85</v>
      </c>
      <c r="B86" s="18" t="s">
        <v>90</v>
      </c>
      <c r="C86" s="12" t="s">
        <v>91</v>
      </c>
      <c r="D86" s="18" t="s">
        <v>92</v>
      </c>
      <c r="E86" s="18" t="s">
        <v>30</v>
      </c>
      <c r="F86" s="12" t="s">
        <v>31</v>
      </c>
      <c r="G86" s="24">
        <v>40354</v>
      </c>
      <c r="H86" s="19">
        <v>17.399999999999999</v>
      </c>
      <c r="I86" s="18"/>
      <c r="J86" s="18"/>
      <c r="K86" s="18"/>
      <c r="L86" s="18"/>
      <c r="M86" s="18"/>
      <c r="N86" s="18"/>
      <c r="O86" s="20"/>
      <c r="P86" s="20"/>
      <c r="Q86" s="20"/>
      <c r="R86" s="20"/>
      <c r="S86" s="15" t="s">
        <v>32</v>
      </c>
      <c r="T86" s="11" t="s">
        <v>33</v>
      </c>
      <c r="U86" s="16">
        <f>IF(OR(ISBLANK(#REF!),$E86="ΌΧΙ"),"",IF(F86="ΤΕΕ-ΤΕΛ-ΕΠΛ-ΕΠΑΛ",IF(H86&gt;15,0.5*INT(H86-15),0),IF(F86="ΙΕΚ",IF(H86&gt;12,0.5*INT(H86-12),0))))</f>
        <v>1</v>
      </c>
      <c r="V86" s="16">
        <f>IF(OR(ISBLANK(#REF!),$E86="ΌΧΙ"),"",MIN(3,0.5*INT((I86*12+J86+ROUND(K86/30,0))/6)))</f>
        <v>0</v>
      </c>
      <c r="W86" s="16">
        <f>IF(OR(ISBLANK(#REF!),$E86="ΌΧΙ"),"",0.2*(L86*12+M86+ROUND(N86/30,0)))</f>
        <v>0</v>
      </c>
      <c r="X86" s="17">
        <f>IF(OR(ISBLANK(#REF!),$E86="ΌΧΙ"),"",IF(O86&gt;80%,4,IF(AND(O86&gt;=67%,O86&lt;=80%),3,0)))</f>
        <v>0</v>
      </c>
      <c r="Y86" s="17">
        <f>IF(OR(ISBLANK(#REF!),$E86="ΌΧΙ"),"",IF(COUNTIFS(P86:R86,"&gt;=67%")=1,2,IF(COUNTIFS(P86:R86,"&gt;=67%")=2,5,IF(COUNTIFS(P86:R86,"&gt;=67%")=3,10,0))))</f>
        <v>0</v>
      </c>
      <c r="Z86" s="17">
        <f>IF(OR(ISBLANK(#REF!),$E86="ΌΧΙ"),"",IF(S86="ΠΟΛΥΤΕΚΝΟΣ",2,IF(S86="ΤΡΙΤΕΚΝΟΣ",1,0)))</f>
        <v>0</v>
      </c>
      <c r="AA86" s="17">
        <f>IF(OR(ISBLANK(#REF!),$E86="ΌΧΙ"),"",SUM(U86:Z86))</f>
        <v>1</v>
      </c>
    </row>
    <row r="87" spans="1:27" x14ac:dyDescent="0.25">
      <c r="A87" s="10">
        <v>86</v>
      </c>
      <c r="B87" s="12" t="s">
        <v>112</v>
      </c>
      <c r="C87" s="12" t="s">
        <v>113</v>
      </c>
      <c r="D87" s="12" t="s">
        <v>54</v>
      </c>
      <c r="E87" s="12" t="s">
        <v>30</v>
      </c>
      <c r="F87" s="12" t="s">
        <v>47</v>
      </c>
      <c r="G87" s="23">
        <v>40865</v>
      </c>
      <c r="H87" s="13">
        <v>12</v>
      </c>
      <c r="I87" s="12"/>
      <c r="J87" s="12"/>
      <c r="K87" s="12"/>
      <c r="L87" s="12"/>
      <c r="M87" s="12">
        <v>3</v>
      </c>
      <c r="N87" s="12">
        <v>26</v>
      </c>
      <c r="O87" s="14"/>
      <c r="P87" s="14"/>
      <c r="Q87" s="14"/>
      <c r="R87" s="14"/>
      <c r="S87" s="15" t="s">
        <v>32</v>
      </c>
      <c r="T87" s="11" t="s">
        <v>33</v>
      </c>
      <c r="U87" s="16">
        <f>IF(OR(ISBLANK(#REF!),$E87="ΌΧΙ"),"",IF(F87="ΤΕΕ-ΤΕΛ-ΕΠΛ-ΕΠΑΛ",IF(H87&gt;15,0.5*INT(H87-15),0),IF(F87="ΙΕΚ",IF(H87&gt;12,0.5*INT(H87-12),0))))</f>
        <v>0</v>
      </c>
      <c r="V87" s="16">
        <f>IF(OR(ISBLANK(#REF!),$E87="ΌΧΙ"),"",MIN(3,0.5*INT((I87*12+J87+ROUND(K87/30,0))/6)))</f>
        <v>0</v>
      </c>
      <c r="W87" s="16">
        <f>IF(OR(ISBLANK(#REF!),$E87="ΌΧΙ"),"",0.2*(L87*12+M87+ROUND(N87/30,0)))</f>
        <v>0.8</v>
      </c>
      <c r="X87" s="17">
        <f>IF(OR(ISBLANK(#REF!),$E87="ΌΧΙ"),"",IF(O87&gt;80%,4,IF(AND(O87&gt;=67%,O87&lt;=80%),3,0)))</f>
        <v>0</v>
      </c>
      <c r="Y87" s="17">
        <f>IF(OR(ISBLANK(#REF!),$E87="ΌΧΙ"),"",IF(COUNTIFS(P87:R87,"&gt;=67%")=1,2,IF(COUNTIFS(P87:R87,"&gt;=67%")=2,5,IF(COUNTIFS(P87:R87,"&gt;=67%")=3,10,0))))</f>
        <v>0</v>
      </c>
      <c r="Z87" s="17">
        <f>IF(OR(ISBLANK(#REF!),$E87="ΌΧΙ"),"",IF(S87="ΠΟΛΥΤΕΚΝΟΣ",2,IF(S87="ΤΡΙΤΕΚΝΟΣ",1,0)))</f>
        <v>0</v>
      </c>
      <c r="AA87" s="17">
        <f>IF(OR(ISBLANK(#REF!),$E87="ΌΧΙ"),"",SUM(U87:Z87))</f>
        <v>0.8</v>
      </c>
    </row>
    <row r="88" spans="1:27" x14ac:dyDescent="0.25">
      <c r="A88" s="10">
        <v>87</v>
      </c>
      <c r="B88" s="12" t="s">
        <v>98</v>
      </c>
      <c r="C88" s="12" t="s">
        <v>99</v>
      </c>
      <c r="D88" s="12" t="s">
        <v>100</v>
      </c>
      <c r="E88" s="12" t="s">
        <v>30</v>
      </c>
      <c r="F88" s="12" t="s">
        <v>47</v>
      </c>
      <c r="G88" s="23">
        <v>40865</v>
      </c>
      <c r="H88" s="13">
        <v>13</v>
      </c>
      <c r="I88" s="12"/>
      <c r="J88" s="12"/>
      <c r="K88" s="12"/>
      <c r="L88" s="12"/>
      <c r="M88" s="12"/>
      <c r="N88" s="12"/>
      <c r="O88" s="14"/>
      <c r="P88" s="14"/>
      <c r="Q88" s="14"/>
      <c r="R88" s="14"/>
      <c r="S88" s="15" t="s">
        <v>32</v>
      </c>
      <c r="T88" s="11" t="s">
        <v>33</v>
      </c>
      <c r="U88" s="16">
        <f>IF(OR(ISBLANK(#REF!),$E88="ΌΧΙ"),"",IF(F88="ΤΕΕ-ΤΕΛ-ΕΠΛ-ΕΠΑΛ",IF(H88&gt;15,0.5*INT(H88-15),0),IF(F88="ΙΕΚ",IF(H88&gt;12,0.5*INT(H88-12),0))))</f>
        <v>0.5</v>
      </c>
      <c r="V88" s="16">
        <f>IF(OR(ISBLANK(#REF!),$E88="ΌΧΙ"),"",MIN(3,0.5*INT((I88*12+J88+ROUND(K88/30,0))/6)))</f>
        <v>0</v>
      </c>
      <c r="W88" s="16">
        <f>IF(OR(ISBLANK(#REF!),$E88="ΌΧΙ"),"",0.2*(L88*12+M88+ROUND(N88/30,0)))</f>
        <v>0</v>
      </c>
      <c r="X88" s="17">
        <f>IF(OR(ISBLANK(#REF!),$E88="ΌΧΙ"),"",IF(O88&gt;80%,4,IF(AND(O88&gt;=67%,O88&lt;=80%),3,0)))</f>
        <v>0</v>
      </c>
      <c r="Y88" s="17">
        <f>IF(OR(ISBLANK(#REF!),$E88="ΌΧΙ"),"",IF(COUNTIFS(P88:R88,"&gt;=67%")=1,2,IF(COUNTIFS(P88:R88,"&gt;=67%")=2,5,IF(COUNTIFS(P88:R88,"&gt;=67%")=3,10,0))))</f>
        <v>0</v>
      </c>
      <c r="Z88" s="17">
        <f>IF(OR(ISBLANK(#REF!),$E88="ΌΧΙ"),"",IF(S88="ΠΟΛΥΤΕΚΝΟΣ",2,IF(S88="ΤΡΙΤΕΚΝΟΣ",1,0)))</f>
        <v>0</v>
      </c>
      <c r="AA88" s="17">
        <f>IF(OR(ISBLANK(#REF!),$E88="ΌΧΙ"),"",SUM(U88:Z88))</f>
        <v>0.5</v>
      </c>
    </row>
    <row r="89" spans="1:27" x14ac:dyDescent="0.25">
      <c r="A89" s="10">
        <v>88</v>
      </c>
      <c r="B89" s="12" t="s">
        <v>52</v>
      </c>
      <c r="C89" s="12" t="s">
        <v>55</v>
      </c>
      <c r="D89" s="12" t="s">
        <v>51</v>
      </c>
      <c r="E89" s="12" t="s">
        <v>30</v>
      </c>
      <c r="F89" s="12" t="s">
        <v>47</v>
      </c>
      <c r="G89" s="23">
        <v>42062</v>
      </c>
      <c r="H89" s="13">
        <v>13</v>
      </c>
      <c r="I89" s="12"/>
      <c r="J89" s="12"/>
      <c r="K89" s="12"/>
      <c r="L89" s="12"/>
      <c r="M89" s="12"/>
      <c r="N89" s="12"/>
      <c r="O89" s="14"/>
      <c r="P89" s="14"/>
      <c r="Q89" s="14"/>
      <c r="R89" s="14"/>
      <c r="S89" s="15" t="s">
        <v>32</v>
      </c>
      <c r="T89" s="11" t="s">
        <v>33</v>
      </c>
      <c r="U89" s="16">
        <f>IF(OR(ISBLANK(#REF!),$E89="ΌΧΙ"),"",IF(F89="ΤΕΕ-ΤΕΛ-ΕΠΛ-ΕΠΑΛ",IF(H89&gt;15,0.5*INT(H89-15),0),IF(F89="ΙΕΚ",IF(H89&gt;12,0.5*INT(H89-12),0))))</f>
        <v>0.5</v>
      </c>
      <c r="V89" s="16">
        <f>IF(OR(ISBLANK(#REF!),$E89="ΌΧΙ"),"",MIN(3,0.5*INT((I89*12+J89+ROUND(K89/30,0))/6)))</f>
        <v>0</v>
      </c>
      <c r="W89" s="16">
        <f>IF(OR(ISBLANK(#REF!),$E89="ΌΧΙ"),"",0.2*(L89*12+M89+ROUND(N89/30,0)))</f>
        <v>0</v>
      </c>
      <c r="X89" s="17">
        <f>IF(OR(ISBLANK(#REF!),$E89="ΌΧΙ"),"",IF(O89&gt;80%,4,IF(AND(O89&gt;=67%,O89&lt;=80%),3,0)))</f>
        <v>0</v>
      </c>
      <c r="Y89" s="17">
        <f>IF(OR(ISBLANK(#REF!),$E89="ΌΧΙ"),"",IF(COUNTIFS(P89:R89,"&gt;=67%")=1,2,IF(COUNTIFS(P89:R89,"&gt;=67%")=2,5,IF(COUNTIFS(P89:R89,"&gt;=67%")=3,10,0))))</f>
        <v>0</v>
      </c>
      <c r="Z89" s="17">
        <f>IF(OR(ISBLANK(#REF!),$E89="ΌΧΙ"),"",IF(S89="ΠΟΛΥΤΕΚΝΟΣ",2,IF(S89="ΤΡΙΤΕΚΝΟΣ",1,0)))</f>
        <v>0</v>
      </c>
      <c r="AA89" s="17">
        <f>IF(OR(ISBLANK(#REF!),$E89="ΌΧΙ"),"",SUM(U89:Z89))</f>
        <v>0.5</v>
      </c>
    </row>
    <row r="90" spans="1:27" x14ac:dyDescent="0.25">
      <c r="A90" s="10">
        <v>89</v>
      </c>
      <c r="B90" s="12" t="s">
        <v>193</v>
      </c>
      <c r="C90" s="12" t="s">
        <v>55</v>
      </c>
      <c r="D90" s="12" t="s">
        <v>110</v>
      </c>
      <c r="E90" s="12" t="s">
        <v>30</v>
      </c>
      <c r="F90" s="12" t="s">
        <v>47</v>
      </c>
      <c r="G90" s="23">
        <v>36560</v>
      </c>
      <c r="H90" s="13">
        <v>12</v>
      </c>
      <c r="I90" s="12"/>
      <c r="J90" s="12"/>
      <c r="K90" s="12"/>
      <c r="L90" s="12"/>
      <c r="M90" s="12"/>
      <c r="N90" s="12"/>
      <c r="O90" s="14"/>
      <c r="P90" s="14"/>
      <c r="Q90" s="14"/>
      <c r="R90" s="14"/>
      <c r="S90" s="15" t="s">
        <v>32</v>
      </c>
      <c r="T90" s="11" t="s">
        <v>33</v>
      </c>
      <c r="U90" s="16">
        <f>IF(OR(ISBLANK(#REF!),$E90="ΌΧΙ"),"",IF(F90="ΤΕΕ-ΤΕΛ-ΕΠΛ-ΕΠΑΛ",IF(H90&gt;15,0.5*INT(H90-15),0),IF(F90="ΙΕΚ",IF(H90&gt;12,0.5*INT(H90-12),0))))</f>
        <v>0</v>
      </c>
      <c r="V90" s="16">
        <f>IF(OR(ISBLANK(#REF!),$E90="ΌΧΙ"),"",MIN(3,0.5*INT((I90*12+J90+ROUND(K90/30,0))/6)))</f>
        <v>0</v>
      </c>
      <c r="W90" s="16">
        <f>IF(OR(ISBLANK(#REF!),$E90="ΌΧΙ"),"",0.2*(L90*12+M90+ROUND(N90/30,0)))</f>
        <v>0</v>
      </c>
      <c r="X90" s="17">
        <f>IF(OR(ISBLANK(#REF!),$E90="ΌΧΙ"),"",IF(O90&gt;80%,4,IF(AND(O90&gt;=67%,O90&lt;=80%),3,0)))</f>
        <v>0</v>
      </c>
      <c r="Y90" s="17">
        <f>IF(OR(ISBLANK(#REF!),$E90="ΌΧΙ"),"",IF(COUNTIFS(P90:R90,"&gt;=67%")=1,2,IF(COUNTIFS(P90:R90,"&gt;=67%")=2,5,IF(COUNTIFS(P90:R90,"&gt;=67%")=3,10,0))))</f>
        <v>0</v>
      </c>
      <c r="Z90" s="17">
        <f>IF(OR(ISBLANK(#REF!),$E90="ΌΧΙ"),"",IF(S90="ΠΟΛΥΤΕΚΝΟΣ",2,IF(S90="ΤΡΙΤΕΚΝΟΣ",1,0)))</f>
        <v>0</v>
      </c>
      <c r="AA90" s="17">
        <f>IF(OR(ISBLANK(#REF!),$E90="ΌΧΙ"),"",SUM(U90:Z90))</f>
        <v>0</v>
      </c>
    </row>
    <row r="91" spans="1:27" x14ac:dyDescent="0.25">
      <c r="A91" s="10">
        <v>90</v>
      </c>
      <c r="B91" s="12" t="s">
        <v>127</v>
      </c>
      <c r="C91" s="12" t="s">
        <v>129</v>
      </c>
      <c r="D91" s="12" t="s">
        <v>130</v>
      </c>
      <c r="E91" s="12" t="s">
        <v>30</v>
      </c>
      <c r="F91" s="12" t="s">
        <v>47</v>
      </c>
      <c r="G91" s="23">
        <v>37084</v>
      </c>
      <c r="H91" s="13">
        <v>11</v>
      </c>
      <c r="I91" s="12"/>
      <c r="J91" s="12"/>
      <c r="K91" s="12"/>
      <c r="L91" s="12"/>
      <c r="M91" s="12"/>
      <c r="N91" s="12"/>
      <c r="O91" s="14"/>
      <c r="P91" s="14"/>
      <c r="Q91" s="14"/>
      <c r="R91" s="14"/>
      <c r="S91" s="15" t="s">
        <v>32</v>
      </c>
      <c r="T91" s="11" t="s">
        <v>33</v>
      </c>
      <c r="U91" s="16">
        <f>IF(OR(ISBLANK(#REF!),$E91="ΌΧΙ"),"",IF(F91="ΤΕΕ-ΤΕΛ-ΕΠΛ-ΕΠΑΛ",IF(H91&gt;15,0.5*INT(H91-15),0),IF(F91="ΙΕΚ",IF(H91&gt;12,0.5*INT(H91-12),0))))</f>
        <v>0</v>
      </c>
      <c r="V91" s="16">
        <f>IF(OR(ISBLANK(#REF!),$E91="ΌΧΙ"),"",MIN(3,0.5*INT((I91*12+J91+ROUND(K91/30,0))/6)))</f>
        <v>0</v>
      </c>
      <c r="W91" s="16">
        <f>IF(OR(ISBLANK(#REF!),$E91="ΌΧΙ"),"",0.2*(L91*12+M91+ROUND(N91/30,0)))</f>
        <v>0</v>
      </c>
      <c r="X91" s="17">
        <f>IF(OR(ISBLANK(#REF!),$E91="ΌΧΙ"),"",IF(O91&gt;80%,4,IF(AND(O91&gt;=67%,O91&lt;=80%),3,0)))</f>
        <v>0</v>
      </c>
      <c r="Y91" s="17">
        <f>IF(OR(ISBLANK(#REF!),$E91="ΌΧΙ"),"",IF(COUNTIFS(P91:R91,"&gt;=67%")=1,2,IF(COUNTIFS(P91:R91,"&gt;=67%")=2,5,IF(COUNTIFS(P91:R91,"&gt;=67%")=3,10,0))))</f>
        <v>0</v>
      </c>
      <c r="Z91" s="17">
        <f>IF(OR(ISBLANK(#REF!),$E91="ΌΧΙ"),"",IF(S91="ΠΟΛΥΤΕΚΝΟΣ",2,IF(S91="ΤΡΙΤΕΚΝΟΣ",1,0)))</f>
        <v>0</v>
      </c>
      <c r="AA91" s="17">
        <f>IF(OR(ISBLANK(#REF!),$E91="ΌΧΙ"),"",SUM(U91:Z91))</f>
        <v>0</v>
      </c>
    </row>
    <row r="92" spans="1:27" x14ac:dyDescent="0.25">
      <c r="A92" s="10">
        <v>91</v>
      </c>
      <c r="B92" s="12" t="s">
        <v>176</v>
      </c>
      <c r="C92" s="12" t="s">
        <v>28</v>
      </c>
      <c r="D92" s="12" t="s">
        <v>87</v>
      </c>
      <c r="E92" s="12" t="s">
        <v>30</v>
      </c>
      <c r="F92" s="12" t="s">
        <v>47</v>
      </c>
      <c r="G92" s="23">
        <v>37294</v>
      </c>
      <c r="H92" s="13">
        <v>12</v>
      </c>
      <c r="I92" s="12"/>
      <c r="J92" s="12"/>
      <c r="K92" s="12"/>
      <c r="L92" s="12"/>
      <c r="M92" s="12"/>
      <c r="N92" s="12"/>
      <c r="O92" s="14"/>
      <c r="P92" s="14"/>
      <c r="Q92" s="14"/>
      <c r="R92" s="14"/>
      <c r="S92" s="15" t="s">
        <v>32</v>
      </c>
      <c r="T92" s="11" t="s">
        <v>33</v>
      </c>
      <c r="U92" s="16">
        <f>IF(OR(ISBLANK(#REF!),$E92="ΌΧΙ"),"",IF(F92="ΤΕΕ-ΤΕΛ-ΕΠΛ-ΕΠΑΛ",IF(H92&gt;15,0.5*INT(H92-15),0),IF(F92="ΙΕΚ",IF(H92&gt;12,0.5*INT(H92-12),0))))</f>
        <v>0</v>
      </c>
      <c r="V92" s="16">
        <f>IF(OR(ISBLANK(#REF!),$E92="ΌΧΙ"),"",MIN(3,0.5*INT((I92*12+J92+ROUND(K92/30,0))/6)))</f>
        <v>0</v>
      </c>
      <c r="W92" s="16">
        <f>IF(OR(ISBLANK(#REF!),$E92="ΌΧΙ"),"",0.2*(L92*12+M92+ROUND(N92/30,0)))</f>
        <v>0</v>
      </c>
      <c r="X92" s="17">
        <f>IF(OR(ISBLANK(#REF!),$E92="ΌΧΙ"),"",IF(O92&gt;80%,4,IF(AND(O92&gt;=67%,O92&lt;=80%),3,0)))</f>
        <v>0</v>
      </c>
      <c r="Y92" s="17">
        <f>IF(OR(ISBLANK(#REF!),$E92="ΌΧΙ"),"",IF(COUNTIFS(P92:R92,"&gt;=67%")=1,2,IF(COUNTIFS(P92:R92,"&gt;=67%")=2,5,IF(COUNTIFS(P92:R92,"&gt;=67%")=3,10,0))))</f>
        <v>0</v>
      </c>
      <c r="Z92" s="17">
        <f>IF(OR(ISBLANK(#REF!),$E92="ΌΧΙ"),"",IF(S92="ΠΟΛΥΤΕΚΝΟΣ",2,IF(S92="ΤΡΙΤΕΚΝΟΣ",1,0)))</f>
        <v>0</v>
      </c>
      <c r="AA92" s="17">
        <f>IF(OR(ISBLANK(#REF!),$E92="ΌΧΙ"),"",SUM(U92:Z92))</f>
        <v>0</v>
      </c>
    </row>
    <row r="93" spans="1:27" x14ac:dyDescent="0.25">
      <c r="A93" s="10">
        <v>92</v>
      </c>
      <c r="B93" s="12" t="s">
        <v>86</v>
      </c>
      <c r="C93" s="12" t="s">
        <v>37</v>
      </c>
      <c r="D93" s="12" t="s">
        <v>87</v>
      </c>
      <c r="E93" s="12" t="s">
        <v>30</v>
      </c>
      <c r="F93" s="12" t="s">
        <v>47</v>
      </c>
      <c r="G93" s="23">
        <v>37294</v>
      </c>
      <c r="H93" s="13">
        <v>11</v>
      </c>
      <c r="I93" s="12"/>
      <c r="J93" s="12"/>
      <c r="K93" s="12"/>
      <c r="L93" s="12"/>
      <c r="M93" s="12"/>
      <c r="N93" s="12"/>
      <c r="O93" s="14"/>
      <c r="P93" s="14"/>
      <c r="Q93" s="14"/>
      <c r="R93" s="14"/>
      <c r="S93" s="15" t="s">
        <v>32</v>
      </c>
      <c r="T93" s="11" t="s">
        <v>33</v>
      </c>
      <c r="U93" s="16">
        <f>IF(OR(ISBLANK(#REF!),$E93="ΌΧΙ"),"",IF(F93="ΤΕΕ-ΤΕΛ-ΕΠΛ-ΕΠΑΛ",IF(H93&gt;15,0.5*INT(H93-15),0),IF(F93="ΙΕΚ",IF(H93&gt;12,0.5*INT(H93-12),0))))</f>
        <v>0</v>
      </c>
      <c r="V93" s="16">
        <f>IF(OR(ISBLANK(#REF!),$E93="ΌΧΙ"),"",MIN(3,0.5*INT((I93*12+J93+ROUND(K93/30,0))/6)))</f>
        <v>0</v>
      </c>
      <c r="W93" s="16">
        <f>IF(OR(ISBLANK(#REF!),$E93="ΌΧΙ"),"",0.2*(L93*12+M93+ROUND(N93/30,0)))</f>
        <v>0</v>
      </c>
      <c r="X93" s="17">
        <f>IF(OR(ISBLANK(#REF!),$E93="ΌΧΙ"),"",IF(O93&gt;80%,4,IF(AND(O93&gt;=67%,O93&lt;=80%),3,0)))</f>
        <v>0</v>
      </c>
      <c r="Y93" s="17">
        <f>IF(OR(ISBLANK(#REF!),$E93="ΌΧΙ"),"",IF(COUNTIFS(P93:R93,"&gt;=67%")=1,2,IF(COUNTIFS(P93:R93,"&gt;=67%")=2,5,IF(COUNTIFS(P93:R93,"&gt;=67%")=3,10,0))))</f>
        <v>0</v>
      </c>
      <c r="Z93" s="17">
        <f>IF(OR(ISBLANK(#REF!),$E93="ΌΧΙ"),"",IF(S93="ΠΟΛΥΤΕΚΝΟΣ",2,IF(S93="ΤΡΙΤΕΚΝΟΣ",1,0)))</f>
        <v>0</v>
      </c>
      <c r="AA93" s="17">
        <f>IF(OR(ISBLANK(#REF!),$E93="ΌΧΙ"),"",SUM(U93:Z93))</f>
        <v>0</v>
      </c>
    </row>
    <row r="94" spans="1:27" x14ac:dyDescent="0.25">
      <c r="A94" s="10">
        <v>93</v>
      </c>
      <c r="B94" s="12" t="s">
        <v>121</v>
      </c>
      <c r="C94" s="12" t="s">
        <v>122</v>
      </c>
      <c r="D94" s="12" t="s">
        <v>123</v>
      </c>
      <c r="E94" s="12" t="s">
        <v>30</v>
      </c>
      <c r="F94" s="12" t="s">
        <v>47</v>
      </c>
      <c r="G94" s="23">
        <v>42062</v>
      </c>
      <c r="H94" s="13">
        <v>12</v>
      </c>
      <c r="I94" s="12"/>
      <c r="J94" s="12"/>
      <c r="K94" s="12"/>
      <c r="L94" s="12"/>
      <c r="M94" s="12"/>
      <c r="N94" s="12"/>
      <c r="O94" s="14"/>
      <c r="P94" s="14"/>
      <c r="Q94" s="14"/>
      <c r="R94" s="14"/>
      <c r="S94" s="15" t="s">
        <v>32</v>
      </c>
      <c r="T94" s="11" t="s">
        <v>33</v>
      </c>
      <c r="U94" s="16">
        <f>IF(OR(ISBLANK(#REF!),$E94="ΌΧΙ"),"",IF(F94="ΤΕΕ-ΤΕΛ-ΕΠΛ-ΕΠΑΛ",IF(H94&gt;15,0.5*INT(H94-15),0),IF(F94="ΙΕΚ",IF(H94&gt;12,0.5*INT(H94-12),0))))</f>
        <v>0</v>
      </c>
      <c r="V94" s="16">
        <f>IF(OR(ISBLANK(#REF!),$E94="ΌΧΙ"),"",MIN(3,0.5*INT((I94*12+J94+ROUND(K94/30,0))/6)))</f>
        <v>0</v>
      </c>
      <c r="W94" s="16">
        <f>IF(OR(ISBLANK(#REF!),$E94="ΌΧΙ"),"",0.2*(L94*12+M94+ROUND(N94/30,0)))</f>
        <v>0</v>
      </c>
      <c r="X94" s="17">
        <f>IF(OR(ISBLANK(#REF!),$E94="ΌΧΙ"),"",IF(O94&gt;80%,4,IF(AND(O94&gt;=67%,O94&lt;=80%),3,0)))</f>
        <v>0</v>
      </c>
      <c r="Y94" s="17">
        <f>IF(OR(ISBLANK(#REF!),$E94="ΌΧΙ"),"",IF(COUNTIFS(P94:R94,"&gt;=67%")=1,2,IF(COUNTIFS(P94:R94,"&gt;=67%")=2,5,IF(COUNTIFS(P94:R94,"&gt;=67%")=3,10,0))))</f>
        <v>0</v>
      </c>
      <c r="Z94" s="17">
        <f>IF(OR(ISBLANK(#REF!),$E94="ΌΧΙ"),"",IF(S94="ΠΟΛΥΤΕΚΝΟΣ",2,IF(S94="ΤΡΙΤΕΚΝΟΣ",1,0)))</f>
        <v>0</v>
      </c>
      <c r="AA94" s="17">
        <f>IF(OR(ISBLANK(#REF!),$E94="ΌΧΙ"),"",SUM(U94:Z94))</f>
        <v>0</v>
      </c>
    </row>
    <row r="95" spans="1:27" x14ac:dyDescent="0.25">
      <c r="A95" s="10">
        <v>94</v>
      </c>
      <c r="B95" s="12" t="s">
        <v>49</v>
      </c>
      <c r="C95" s="12" t="s">
        <v>50</v>
      </c>
      <c r="D95" s="12" t="s">
        <v>51</v>
      </c>
      <c r="E95" s="12" t="s">
        <v>30</v>
      </c>
      <c r="F95" s="12" t="s">
        <v>31</v>
      </c>
      <c r="G95" s="23">
        <v>34870</v>
      </c>
      <c r="H95" s="13">
        <v>15.88</v>
      </c>
      <c r="I95" s="12"/>
      <c r="J95" s="12"/>
      <c r="K95" s="12"/>
      <c r="L95" s="12"/>
      <c r="M95" s="12"/>
      <c r="N95" s="12"/>
      <c r="O95" s="14"/>
      <c r="P95" s="14"/>
      <c r="Q95" s="14"/>
      <c r="R95" s="14"/>
      <c r="S95" s="15" t="s">
        <v>32</v>
      </c>
      <c r="T95" s="11" t="s">
        <v>33</v>
      </c>
      <c r="U95" s="16">
        <f>IF(OR(ISBLANK(#REF!),$E95="ΌΧΙ"),"",IF(F95="ΤΕΕ-ΤΕΛ-ΕΠΛ-ΕΠΑΛ",IF(H95&gt;15,0.5*INT(H95-15),0),IF(F95="ΙΕΚ",IF(H95&gt;12,0.5*INT(H95-12),0))))</f>
        <v>0</v>
      </c>
      <c r="V95" s="16">
        <f>IF(OR(ISBLANK(#REF!),$E95="ΌΧΙ"),"",MIN(3,0.5*INT((I95*12+J95+ROUND(K95/30,0))/6)))</f>
        <v>0</v>
      </c>
      <c r="W95" s="16">
        <f>IF(OR(ISBLANK(#REF!),$E95="ΌΧΙ"),"",0.2*(L95*12+M95+ROUND(N95/30,0)))</f>
        <v>0</v>
      </c>
      <c r="X95" s="17">
        <f>IF(OR(ISBLANK(#REF!),$E95="ΌΧΙ"),"",IF(O95&gt;80%,4,IF(AND(O95&gt;=67%,O95&lt;=80%),3,0)))</f>
        <v>0</v>
      </c>
      <c r="Y95" s="17">
        <f>IF(OR(ISBLANK(#REF!),$E95="ΌΧΙ"),"",IF(COUNTIFS(P95:R95,"&gt;=67%")=1,2,IF(COUNTIFS(P95:R95,"&gt;=67%")=2,5,IF(COUNTIFS(P95:R95,"&gt;=67%")=3,10,0))))</f>
        <v>0</v>
      </c>
      <c r="Z95" s="17">
        <f>IF(OR(ISBLANK(#REF!),$E95="ΌΧΙ"),"",IF(S95="ΠΟΛΥΤΕΚΝΟΣ",2,IF(S95="ΤΡΙΤΕΚΝΟΣ",1,0)))</f>
        <v>0</v>
      </c>
      <c r="AA95" s="17">
        <f>IF(OR(ISBLANK(#REF!),$E95="ΌΧΙ"),"",SUM(U95:Z95))</f>
        <v>0</v>
      </c>
    </row>
    <row r="96" spans="1:27" x14ac:dyDescent="0.25">
      <c r="A96" s="10">
        <v>95</v>
      </c>
      <c r="B96" s="12" t="s">
        <v>137</v>
      </c>
      <c r="C96" s="12" t="s">
        <v>95</v>
      </c>
      <c r="D96" s="12" t="s">
        <v>29</v>
      </c>
      <c r="E96" s="12" t="s">
        <v>30</v>
      </c>
      <c r="F96" s="12" t="s">
        <v>31</v>
      </c>
      <c r="G96" s="23">
        <v>35957</v>
      </c>
      <c r="H96" s="13">
        <v>14.2</v>
      </c>
      <c r="I96" s="12"/>
      <c r="J96" s="12">
        <v>5</v>
      </c>
      <c r="K96" s="12"/>
      <c r="L96" s="12"/>
      <c r="M96" s="12"/>
      <c r="N96" s="12"/>
      <c r="O96" s="14"/>
      <c r="P96" s="14"/>
      <c r="Q96" s="14"/>
      <c r="R96" s="14"/>
      <c r="S96" s="15" t="s">
        <v>32</v>
      </c>
      <c r="T96" s="11" t="s">
        <v>33</v>
      </c>
      <c r="U96" s="16">
        <f>IF(OR(ISBLANK(#REF!),$E96="ΌΧΙ"),"",IF(F96="ΤΕΕ-ΤΕΛ-ΕΠΛ-ΕΠΑΛ",IF(H96&gt;15,0.5*INT(H96-15),0),IF(F96="ΙΕΚ",IF(H96&gt;12,0.5*INT(H96-12),0))))</f>
        <v>0</v>
      </c>
      <c r="V96" s="16">
        <f>IF(OR(ISBLANK(#REF!),$E96="ΌΧΙ"),"",MIN(3,0.5*INT((I96*12+J96+ROUND(K96/30,0))/6)))</f>
        <v>0</v>
      </c>
      <c r="W96" s="16">
        <f>IF(OR(ISBLANK(#REF!),$E96="ΌΧΙ"),"",0.2*(L96*12+M96+ROUND(N96/30,0)))</f>
        <v>0</v>
      </c>
      <c r="X96" s="17">
        <f>IF(OR(ISBLANK(#REF!),$E96="ΌΧΙ"),"",IF(O96&gt;80%,4,IF(AND(O96&gt;=67%,O96&lt;=80%),3,0)))</f>
        <v>0</v>
      </c>
      <c r="Y96" s="17">
        <f>IF(OR(ISBLANK(#REF!),$E96="ΌΧΙ"),"",IF(COUNTIFS(P96:R96,"&gt;=67%")=1,2,IF(COUNTIFS(P96:R96,"&gt;=67%")=2,5,IF(COUNTIFS(P96:R96,"&gt;=67%")=3,10,0))))</f>
        <v>0</v>
      </c>
      <c r="Z96" s="17">
        <f>IF(OR(ISBLANK(#REF!),$E96="ΌΧΙ"),"",IF(S96="ΠΟΛΥΤΕΚΝΟΣ",2,IF(S96="ΤΡΙΤΕΚΝΟΣ",1,0)))</f>
        <v>0</v>
      </c>
      <c r="AA96" s="17">
        <f>IF(OR(ISBLANK(#REF!),$E96="ΌΧΙ"),"",SUM(U96:Z96))</f>
        <v>0</v>
      </c>
    </row>
    <row r="97" spans="1:27" x14ac:dyDescent="0.25">
      <c r="A97" s="10">
        <v>96</v>
      </c>
      <c r="B97" s="12" t="s">
        <v>96</v>
      </c>
      <c r="C97" s="12" t="s">
        <v>97</v>
      </c>
      <c r="D97" s="12" t="s">
        <v>42</v>
      </c>
      <c r="E97" s="12" t="s">
        <v>30</v>
      </c>
      <c r="F97" s="12" t="s">
        <v>31</v>
      </c>
      <c r="G97" s="23">
        <v>35961</v>
      </c>
      <c r="H97" s="19">
        <v>14.6</v>
      </c>
      <c r="I97" s="12"/>
      <c r="J97" s="12"/>
      <c r="K97" s="12"/>
      <c r="L97" s="12"/>
      <c r="M97" s="12"/>
      <c r="N97" s="12"/>
      <c r="O97" s="14"/>
      <c r="P97" s="14"/>
      <c r="Q97" s="14"/>
      <c r="R97" s="14"/>
      <c r="S97" s="15" t="s">
        <v>32</v>
      </c>
      <c r="T97" s="11" t="s">
        <v>33</v>
      </c>
      <c r="U97" s="16">
        <f>IF(OR(ISBLANK(#REF!),$E97="ΌΧΙ"),"",IF(F97="ΤΕΕ-ΤΕΛ-ΕΠΛ-ΕΠΑΛ",IF(H97&gt;15,0.5*INT(H97-15),0),IF(F97="ΙΕΚ",IF(H97&gt;12,0.5*INT(H97-12),0))))</f>
        <v>0</v>
      </c>
      <c r="V97" s="16">
        <f>IF(OR(ISBLANK(#REF!),$E97="ΌΧΙ"),"",MIN(3,0.5*INT((I97*12+J97+ROUND(K97/30,0))/6)))</f>
        <v>0</v>
      </c>
      <c r="W97" s="16">
        <f>IF(OR(ISBLANK(#REF!),$E97="ΌΧΙ"),"",0.2*(L97*12+M97+ROUND(N97/30,0)))</f>
        <v>0</v>
      </c>
      <c r="X97" s="17">
        <f>IF(OR(ISBLANK(#REF!),$E97="ΌΧΙ"),"",IF(O97&gt;80%,4,IF(AND(O97&gt;=67%,O97&lt;=80%),3,0)))</f>
        <v>0</v>
      </c>
      <c r="Y97" s="17">
        <f>IF(OR(ISBLANK(#REF!),$E97="ΌΧΙ"),"",IF(COUNTIFS(P97:R97,"&gt;=67%")=1,2,IF(COUNTIFS(P97:R97,"&gt;=67%")=2,5,IF(COUNTIFS(P97:R97,"&gt;=67%")=3,10,0))))</f>
        <v>0</v>
      </c>
      <c r="Z97" s="17">
        <f>IF(OR(ISBLANK(#REF!),$E97="ΌΧΙ"),"",IF(S97="ΠΟΛΥΤΕΚΝΟΣ",2,IF(S97="ΤΡΙΤΕΚΝΟΣ",1,0)))</f>
        <v>0</v>
      </c>
      <c r="AA97" s="17">
        <f>IF(OR(ISBLANK(#REF!),$E97="ΌΧΙ"),"",SUM(U97:Z97))</f>
        <v>0</v>
      </c>
    </row>
    <row r="98" spans="1:27" x14ac:dyDescent="0.25">
      <c r="A98" s="10">
        <v>97</v>
      </c>
      <c r="B98" s="12" t="s">
        <v>118</v>
      </c>
      <c r="C98" s="12" t="s">
        <v>119</v>
      </c>
      <c r="D98" s="12" t="s">
        <v>120</v>
      </c>
      <c r="E98" s="12" t="s">
        <v>30</v>
      </c>
      <c r="F98" s="12" t="s">
        <v>31</v>
      </c>
      <c r="G98" s="23">
        <v>36326</v>
      </c>
      <c r="H98" s="13">
        <v>15.73</v>
      </c>
      <c r="I98" s="12"/>
      <c r="J98" s="12">
        <v>5</v>
      </c>
      <c r="K98" s="12"/>
      <c r="L98" s="12"/>
      <c r="M98" s="12"/>
      <c r="N98" s="12"/>
      <c r="O98" s="14"/>
      <c r="P98" s="14"/>
      <c r="Q98" s="14"/>
      <c r="R98" s="14"/>
      <c r="S98" s="15" t="s">
        <v>32</v>
      </c>
      <c r="T98" s="11" t="s">
        <v>33</v>
      </c>
      <c r="U98" s="16">
        <f>IF(OR(ISBLANK(#REF!),$E98="ΌΧΙ"),"",IF(F98="ΤΕΕ-ΤΕΛ-ΕΠΛ-ΕΠΑΛ",IF(H98&gt;15,0.5*INT(H98-15),0),IF(F98="ΙΕΚ",IF(H98&gt;12,0.5*INT(H98-12),0))))</f>
        <v>0</v>
      </c>
      <c r="V98" s="16">
        <f>IF(OR(ISBLANK(#REF!),$E98="ΌΧΙ"),"",MIN(3,0.5*INT((I98*12+J98+ROUND(K98/30,0))/6)))</f>
        <v>0</v>
      </c>
      <c r="W98" s="16">
        <f>IF(OR(ISBLANK(#REF!),$E98="ΌΧΙ"),"",0.2*(L98*12+M98+ROUND(N98/30,0)))</f>
        <v>0</v>
      </c>
      <c r="X98" s="17">
        <f>IF(OR(ISBLANK(#REF!),$E98="ΌΧΙ"),"",IF(O98&gt;80%,4,IF(AND(O98&gt;=67%,O98&lt;=80%),3,0)))</f>
        <v>0</v>
      </c>
      <c r="Y98" s="17">
        <f>IF(OR(ISBLANK(#REF!),$E98="ΌΧΙ"),"",IF(COUNTIFS(P98:R98,"&gt;=67%")=1,2,IF(COUNTIFS(P98:R98,"&gt;=67%")=2,5,IF(COUNTIFS(P98:R98,"&gt;=67%")=3,10,0))))</f>
        <v>0</v>
      </c>
      <c r="Z98" s="17">
        <f>IF(OR(ISBLANK(#REF!),$E98="ΌΧΙ"),"",IF(S98="ΠΟΛΥΤΕΚΝΟΣ",2,IF(S98="ΤΡΙΤΕΚΝΟΣ",1,0)))</f>
        <v>0</v>
      </c>
      <c r="AA98" s="17">
        <f>IF(OR(ISBLANK(#REF!),$E98="ΌΧΙ"),"",SUM(U98:Z98))</f>
        <v>0</v>
      </c>
    </row>
    <row r="99" spans="1:27" x14ac:dyDescent="0.25">
      <c r="A99" s="10">
        <v>98</v>
      </c>
      <c r="B99" s="12" t="s">
        <v>147</v>
      </c>
      <c r="C99" s="12" t="s">
        <v>148</v>
      </c>
      <c r="D99" s="12" t="s">
        <v>54</v>
      </c>
      <c r="E99" s="12" t="s">
        <v>30</v>
      </c>
      <c r="F99" s="12" t="s">
        <v>31</v>
      </c>
      <c r="G99" s="23">
        <v>37048</v>
      </c>
      <c r="H99" s="13">
        <v>15.3</v>
      </c>
      <c r="I99" s="12"/>
      <c r="J99" s="12"/>
      <c r="K99" s="12"/>
      <c r="L99" s="12"/>
      <c r="M99" s="12"/>
      <c r="N99" s="12"/>
      <c r="O99" s="14"/>
      <c r="P99" s="14"/>
      <c r="Q99" s="14"/>
      <c r="R99" s="14"/>
      <c r="S99" s="15" t="s">
        <v>32</v>
      </c>
      <c r="T99" s="11" t="s">
        <v>33</v>
      </c>
      <c r="U99" s="16">
        <f>IF(OR(ISBLANK(#REF!),$E99="ΌΧΙ"),"",IF(F99="ΤΕΕ-ΤΕΛ-ΕΠΛ-ΕΠΑΛ",IF(H99&gt;15,0.5*INT(H99-15),0),IF(F99="ΙΕΚ",IF(H99&gt;12,0.5*INT(H99-12),0))))</f>
        <v>0</v>
      </c>
      <c r="V99" s="16">
        <f>IF(OR(ISBLANK(#REF!),$E99="ΌΧΙ"),"",MIN(3,0.5*INT((I99*12+J99+ROUND(K99/30,0))/6)))</f>
        <v>0</v>
      </c>
      <c r="W99" s="16">
        <f>IF(OR(ISBLANK(#REF!),$E99="ΌΧΙ"),"",0.2*(L99*12+M99+ROUND(N99/30,0)))</f>
        <v>0</v>
      </c>
      <c r="X99" s="17">
        <f>IF(OR(ISBLANK(#REF!),$E99="ΌΧΙ"),"",IF(O99&gt;80%,4,IF(AND(O99&gt;=67%,O99&lt;=80%),3,0)))</f>
        <v>0</v>
      </c>
      <c r="Y99" s="17">
        <f>IF(OR(ISBLANK(#REF!),$E99="ΌΧΙ"),"",IF(COUNTIFS(P99:R99,"&gt;=67%")=1,2,IF(COUNTIFS(P99:R99,"&gt;=67%")=2,5,IF(COUNTIFS(P99:R99,"&gt;=67%")=3,10,0))))</f>
        <v>0</v>
      </c>
      <c r="Z99" s="17">
        <f>IF(OR(ISBLANK(#REF!),$E99="ΌΧΙ"),"",IF(S99="ΠΟΛΥΤΕΚΝΟΣ",2,IF(S99="ΤΡΙΤΕΚΝΟΣ",1,0)))</f>
        <v>0</v>
      </c>
      <c r="AA99" s="17">
        <f>IF(OR(ISBLANK(#REF!),$E99="ΌΧΙ"),"",SUM(U99:Z99))</f>
        <v>0</v>
      </c>
    </row>
    <row r="100" spans="1:27" x14ac:dyDescent="0.25">
      <c r="A100" s="10">
        <v>99</v>
      </c>
      <c r="B100" s="12" t="s">
        <v>164</v>
      </c>
      <c r="C100" s="12" t="s">
        <v>150</v>
      </c>
      <c r="D100" s="12" t="s">
        <v>42</v>
      </c>
      <c r="E100" s="12" t="s">
        <v>30</v>
      </c>
      <c r="F100" s="12" t="s">
        <v>31</v>
      </c>
      <c r="G100" s="23">
        <v>37053</v>
      </c>
      <c r="H100" s="13">
        <v>13.07</v>
      </c>
      <c r="I100" s="12"/>
      <c r="J100" s="12">
        <v>5</v>
      </c>
      <c r="K100" s="12"/>
      <c r="L100" s="12"/>
      <c r="M100" s="12"/>
      <c r="N100" s="12"/>
      <c r="O100" s="14"/>
      <c r="P100" s="14"/>
      <c r="Q100" s="14"/>
      <c r="R100" s="14"/>
      <c r="S100" s="15" t="s">
        <v>32</v>
      </c>
      <c r="T100" s="11" t="s">
        <v>33</v>
      </c>
      <c r="U100" s="16">
        <f>IF(OR(ISBLANK(#REF!),$E100="ΌΧΙ"),"",IF(F100="ΤΕΕ-ΤΕΛ-ΕΠΛ-ΕΠΑΛ",IF(H100&gt;15,0.5*INT(H100-15),0),IF(F100="ΙΕΚ",IF(H100&gt;12,0.5*INT(H100-12),0))))</f>
        <v>0</v>
      </c>
      <c r="V100" s="16">
        <f>IF(OR(ISBLANK(#REF!),$E100="ΌΧΙ"),"",MIN(3,0.5*INT((I100*12+J100+ROUND(K100/30,0))/6)))</f>
        <v>0</v>
      </c>
      <c r="W100" s="16">
        <f>IF(OR(ISBLANK(#REF!),$E100="ΌΧΙ"),"",0.2*(L100*12+M100+ROUND(N100/30,0)))</f>
        <v>0</v>
      </c>
      <c r="X100" s="17">
        <f>IF(OR(ISBLANK(#REF!),$E100="ΌΧΙ"),"",IF(O100&gt;80%,4,IF(AND(O100&gt;=67%,O100&lt;=80%),3,0)))</f>
        <v>0</v>
      </c>
      <c r="Y100" s="17">
        <f>IF(OR(ISBLANK(#REF!),$E100="ΌΧΙ"),"",IF(COUNTIFS(P100:R100,"&gt;=67%")=1,2,IF(COUNTIFS(P100:R100,"&gt;=67%")=2,5,IF(COUNTIFS(P100:R100,"&gt;=67%")=3,10,0))))</f>
        <v>0</v>
      </c>
      <c r="Z100" s="17">
        <f>IF(OR(ISBLANK(#REF!),$E100="ΌΧΙ"),"",IF(S100="ΠΟΛΥΤΕΚΝΟΣ",2,IF(S100="ΤΡΙΤΕΚΝΟΣ",1,0)))</f>
        <v>0</v>
      </c>
      <c r="AA100" s="17">
        <f>IF(OR(ISBLANK(#REF!),$E100="ΌΧΙ"),"",SUM(U100:Z100))</f>
        <v>0</v>
      </c>
    </row>
    <row r="101" spans="1:27" x14ac:dyDescent="0.25">
      <c r="A101" s="10">
        <v>100</v>
      </c>
      <c r="B101" s="12" t="s">
        <v>200</v>
      </c>
      <c r="C101" s="12" t="s">
        <v>68</v>
      </c>
      <c r="D101" s="12" t="s">
        <v>201</v>
      </c>
      <c r="E101" s="12" t="s">
        <v>30</v>
      </c>
      <c r="F101" s="12" t="s">
        <v>31</v>
      </c>
      <c r="G101" s="23">
        <v>37412</v>
      </c>
      <c r="H101" s="13">
        <v>13.54</v>
      </c>
      <c r="I101" s="12"/>
      <c r="J101" s="12"/>
      <c r="K101" s="12"/>
      <c r="L101" s="12"/>
      <c r="M101" s="12"/>
      <c r="N101" s="12"/>
      <c r="O101" s="14"/>
      <c r="P101" s="14"/>
      <c r="Q101" s="14"/>
      <c r="R101" s="14"/>
      <c r="S101" s="15" t="s">
        <v>32</v>
      </c>
      <c r="T101" s="11" t="s">
        <v>33</v>
      </c>
      <c r="U101" s="16">
        <f>IF(OR(ISBLANK(#REF!),$E101="ΌΧΙ"),"",IF(F101="ΤΕΕ-ΤΕΛ-ΕΠΛ-ΕΠΑΛ",IF(H101&gt;15,0.5*INT(H101-15),0),IF(F101="ΙΕΚ",IF(H101&gt;12,0.5*INT(H101-12),0))))</f>
        <v>0</v>
      </c>
      <c r="V101" s="16">
        <f>IF(OR(ISBLANK(#REF!),$E101="ΌΧΙ"),"",MIN(3,0.5*INT((I101*12+J101+ROUND(K101/30,0))/6)))</f>
        <v>0</v>
      </c>
      <c r="W101" s="16">
        <f>IF(OR(ISBLANK(#REF!),$E101="ΌΧΙ"),"",0.2*(L101*12+M101+ROUND(N101/30,0)))</f>
        <v>0</v>
      </c>
      <c r="X101" s="17">
        <f>IF(OR(ISBLANK(#REF!),$E101="ΌΧΙ"),"",IF(O101&gt;80%,4,IF(AND(O101&gt;=67%,O101&lt;=80%),3,0)))</f>
        <v>0</v>
      </c>
      <c r="Y101" s="17">
        <f>IF(OR(ISBLANK(#REF!),$E101="ΌΧΙ"),"",IF(COUNTIFS(P101:R101,"&gt;=67%")=1,2,IF(COUNTIFS(P101:R101,"&gt;=67%")=2,5,IF(COUNTIFS(P101:R101,"&gt;=67%")=3,10,0))))</f>
        <v>0</v>
      </c>
      <c r="Z101" s="17">
        <f>IF(OR(ISBLANK(#REF!),$E101="ΌΧΙ"),"",IF(S101="ΠΟΛΥΤΕΚΝΟΣ",2,IF(S101="ΤΡΙΤΕΚΝΟΣ",1,0)))</f>
        <v>0</v>
      </c>
      <c r="AA101" s="17">
        <f>IF(OR(ISBLANK(#REF!),$E101="ΌΧΙ"),"",SUM(U101:Z101))</f>
        <v>0</v>
      </c>
    </row>
    <row r="102" spans="1:27" x14ac:dyDescent="0.25">
      <c r="A102" s="10">
        <v>101</v>
      </c>
      <c r="B102" s="12" t="s">
        <v>143</v>
      </c>
      <c r="C102" s="12" t="s">
        <v>45</v>
      </c>
      <c r="D102" s="12" t="s">
        <v>144</v>
      </c>
      <c r="E102" s="12" t="s">
        <v>30</v>
      </c>
      <c r="F102" s="12" t="s">
        <v>31</v>
      </c>
      <c r="G102" s="23">
        <v>38504</v>
      </c>
      <c r="H102" s="13">
        <v>11.9</v>
      </c>
      <c r="I102" s="12"/>
      <c r="J102" s="12"/>
      <c r="K102" s="12"/>
      <c r="L102" s="12"/>
      <c r="M102" s="12"/>
      <c r="N102" s="12"/>
      <c r="O102" s="14"/>
      <c r="P102" s="14"/>
      <c r="Q102" s="14"/>
      <c r="R102" s="14"/>
      <c r="S102" s="15" t="s">
        <v>32</v>
      </c>
      <c r="T102" s="11" t="s">
        <v>33</v>
      </c>
      <c r="U102" s="16">
        <f>IF(OR(ISBLANK(#REF!),$E102="ΌΧΙ"),"",IF(F102="ΤΕΕ-ΤΕΛ-ΕΠΛ-ΕΠΑΛ",IF(H102&gt;15,0.5*INT(H102-15),0),IF(F102="ΙΕΚ",IF(H102&gt;12,0.5*INT(H102-12),0))))</f>
        <v>0</v>
      </c>
      <c r="V102" s="16">
        <f>IF(OR(ISBLANK(#REF!),$E102="ΌΧΙ"),"",MIN(3,0.5*INT((I102*12+J102+ROUND(K102/30,0))/6)))</f>
        <v>0</v>
      </c>
      <c r="W102" s="16">
        <f>IF(OR(ISBLANK(#REF!),$E102="ΌΧΙ"),"",0.2*(L102*12+M102+ROUND(N102/30,0)))</f>
        <v>0</v>
      </c>
      <c r="X102" s="17">
        <f>IF(OR(ISBLANK(#REF!),$E102="ΌΧΙ"),"",IF(O102&gt;80%,4,IF(AND(O102&gt;=67%,O102&lt;=80%),3,0)))</f>
        <v>0</v>
      </c>
      <c r="Y102" s="17">
        <f>IF(OR(ISBLANK(#REF!),$E102="ΌΧΙ"),"",IF(COUNTIFS(P102:R102,"&gt;=67%")=1,2,IF(COUNTIFS(P102:R102,"&gt;=67%")=2,5,IF(COUNTIFS(P102:R102,"&gt;=67%")=3,10,0))))</f>
        <v>0</v>
      </c>
      <c r="Z102" s="17">
        <f>IF(OR(ISBLANK(#REF!),$E102="ΌΧΙ"),"",IF(S102="ΠΟΛΥΤΕΚΝΟΣ",2,IF(S102="ΤΡΙΤΕΚΝΟΣ",1,0)))</f>
        <v>0</v>
      </c>
      <c r="AA102" s="17">
        <f>IF(OR(ISBLANK(#REF!),$E102="ΌΧΙ"),"",SUM(U102:Z102))</f>
        <v>0</v>
      </c>
    </row>
    <row r="103" spans="1:27" x14ac:dyDescent="0.25">
      <c r="A103" s="10">
        <v>102</v>
      </c>
      <c r="B103" s="12" t="s">
        <v>207</v>
      </c>
      <c r="C103" s="12" t="s">
        <v>58</v>
      </c>
      <c r="D103" s="12" t="s">
        <v>54</v>
      </c>
      <c r="E103" s="12" t="s">
        <v>30</v>
      </c>
      <c r="F103" s="12" t="s">
        <v>31</v>
      </c>
      <c r="G103" s="23">
        <v>38873</v>
      </c>
      <c r="H103" s="19">
        <v>13.63</v>
      </c>
      <c r="I103" s="12"/>
      <c r="J103" s="12"/>
      <c r="K103" s="12"/>
      <c r="L103" s="12"/>
      <c r="M103" s="12"/>
      <c r="N103" s="12"/>
      <c r="O103" s="14"/>
      <c r="P103" s="14"/>
      <c r="Q103" s="14"/>
      <c r="R103" s="14"/>
      <c r="S103" s="15" t="s">
        <v>32</v>
      </c>
      <c r="T103" s="11" t="s">
        <v>33</v>
      </c>
      <c r="U103" s="16">
        <f>IF(OR(ISBLANK(#REF!),$E103="ΌΧΙ"),"",IF(F103="ΤΕΕ-ΤΕΛ-ΕΠΛ-ΕΠΑΛ",IF(H103&gt;15,0.5*INT(H103-15),0),IF(F103="ΙΕΚ",IF(H103&gt;12,0.5*INT(H103-12),0))))</f>
        <v>0</v>
      </c>
      <c r="V103" s="16">
        <f>IF(OR(ISBLANK(#REF!),$E103="ΌΧΙ"),"",MIN(3,0.5*INT((I103*12+J103+ROUND(K103/30,0))/6)))</f>
        <v>0</v>
      </c>
      <c r="W103" s="16">
        <f>IF(OR(ISBLANK(#REF!),$E103="ΌΧΙ"),"",0.2*(L103*12+M103+ROUND(N103/30,0)))</f>
        <v>0</v>
      </c>
      <c r="X103" s="17">
        <f>IF(OR(ISBLANK(#REF!),$E103="ΌΧΙ"),"",IF(O103&gt;80%,4,IF(AND(O103&gt;=67%,O103&lt;=80%),3,0)))</f>
        <v>0</v>
      </c>
      <c r="Y103" s="17">
        <f>IF(OR(ISBLANK(#REF!),$E103="ΌΧΙ"),"",IF(COUNTIFS(P103:R103,"&gt;=67%")=1,2,IF(COUNTIFS(P103:R103,"&gt;=67%")=2,5,IF(COUNTIFS(P103:R103,"&gt;=67%")=3,10,0))))</f>
        <v>0</v>
      </c>
      <c r="Z103" s="17">
        <f>IF(OR(ISBLANK(#REF!),$E103="ΌΧΙ"),"",IF(S103="ΠΟΛΥΤΕΚΝΟΣ",2,IF(S103="ΤΡΙΤΕΚΝΟΣ",1,0)))</f>
        <v>0</v>
      </c>
      <c r="AA103" s="17">
        <f>IF(OR(ISBLANK(#REF!),$E103="ΌΧΙ"),"",SUM(U103:Z103))</f>
        <v>0</v>
      </c>
    </row>
  </sheetData>
  <sortState ref="A2:AA104">
    <sortCondition descending="1" ref="AA2:AA104"/>
    <sortCondition ref="F2:F104"/>
    <sortCondition ref="G2:G104"/>
    <sortCondition descending="1" ref="H2:H104"/>
  </sortState>
  <dataValidations count="9">
    <dataValidation type="list" allowBlank="1" showInputMessage="1" showErrorMessage="1" sqref="F2:F103">
      <formula1>ΚΑΤΗΓΟΡΙΑ_ΠΤΥΧΙΟΥ</formula1>
    </dataValidation>
    <dataValidation type="date" operator="greaterThan" allowBlank="1" showInputMessage="1" showErrorMessage="1" sqref="G2:G103">
      <formula1>1</formula1>
    </dataValidation>
    <dataValidation type="decimal" allowBlank="1" showInputMessage="1" showErrorMessage="1" sqref="H2:H103">
      <formula1>0</formula1>
      <formula2>20</formula2>
    </dataValidation>
    <dataValidation type="whole" allowBlank="1" showInputMessage="1" showErrorMessage="1" sqref="I2:I103 L2:L103">
      <formula1>0</formula1>
      <formula2>40</formula2>
    </dataValidation>
    <dataValidation type="whole" allowBlank="1" showInputMessage="1" showErrorMessage="1" sqref="J2:J103 M2:M103">
      <formula1>0</formula1>
      <formula2>11</formula2>
    </dataValidation>
    <dataValidation type="whole" allowBlank="1" showInputMessage="1" showErrorMessage="1" sqref="K2:K103 N2:N103">
      <formula1>0</formula1>
      <formula2>29</formula2>
    </dataValidation>
    <dataValidation type="decimal" allowBlank="1" showInputMessage="1" showErrorMessage="1" sqref="O2:R103">
      <formula1>0</formula1>
      <formula2>1</formula2>
    </dataValidation>
    <dataValidation type="list" allowBlank="1" showInputMessage="1" showErrorMessage="1" sqref="S2:S103">
      <formula1>ΠΟΛΥΤΕΚΝΟΣ_ΤΡΙΤΕΚΝΟΣ</formula1>
    </dataValidation>
    <dataValidation type="list" allowBlank="1" showInputMessage="1" showErrorMessage="1" sqref="E2:E103 T2:T103">
      <formula1>NAI_OXI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ΕΒΠ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pde</dc:creator>
  <cp:lastModifiedBy>tolia</cp:lastModifiedBy>
  <dcterms:created xsi:type="dcterms:W3CDTF">2016-08-26T11:32:40Z</dcterms:created>
  <dcterms:modified xsi:type="dcterms:W3CDTF">2016-08-29T07:34:03Z</dcterms:modified>
</cp:coreProperties>
</file>