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lia\Desktop\"/>
    </mc:Choice>
  </mc:AlternateContent>
  <bookViews>
    <workbookView xWindow="0" yWindow="0" windowWidth="20490" windowHeight="7755" activeTab="7"/>
  </bookViews>
  <sheets>
    <sheet name="ΠΕ21_26" sheetId="1" r:id="rId1"/>
    <sheet name="ΠΕ22" sheetId="3" r:id="rId2"/>
    <sheet name="ΠΕ23-ΚΥΡΙΟΣ Α" sheetId="10" r:id="rId3"/>
    <sheet name=" ΠΕ23-ΕΠΙΚΟΥΡΙΚΟΣ Β΄" sheetId="4" r:id="rId4"/>
    <sheet name="ΠΕ25" sheetId="5" r:id="rId5"/>
    <sheet name="ΠΕ28" sheetId="6" r:id="rId6"/>
    <sheet name="ΠΕ29" sheetId="7" r:id="rId7"/>
    <sheet name="ΠΕ30" sheetId="8" r:id="rId8"/>
  </sheets>
  <externalReferences>
    <externalReference r:id="rId9"/>
  </externalReferences>
  <definedNames>
    <definedName name="NAI_OXI">[1]Τιμές!$K$2:$K$3</definedName>
    <definedName name="ΑΔΤ_ΔΙΑΒΑΤΗΡΙΟ">[1]Τιμές!$B$2:$B$3</definedName>
    <definedName name="ΑΠΑΙΤΕΙΤΑΙ_ΔΕΝ_ΑΠΑΙΤΕΙΤΑΙ">[1]Τιμές!$D$2:$D$3</definedName>
    <definedName name="ΑΠΑΙΤΟΥΜΕΝΟΣ_ΤΙΤΛΟΣ">[1]Τιμές!$I$2:$I$3</definedName>
    <definedName name="ΚΑΤΗΓΟΡΙΑ_ΠΙΝΑΚΑ">[1]Τιμές!$F$2:$F$3</definedName>
    <definedName name="ΚΛΑΔΟΣ_ΕΕΠ">[1]Τιμές!$C$2:$C$12</definedName>
    <definedName name="ΠΟΛΥΤΕΚΝΟΣ_ΤΡΙΤΕΚΝΟΣ">[1]Τιμές!$R$2:$R$4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29" i="8" l="1"/>
  <c r="AK129" i="8"/>
  <c r="AJ129" i="8"/>
  <c r="AI129" i="8"/>
  <c r="AH129" i="8"/>
  <c r="AF129" i="8"/>
  <c r="AE129" i="8"/>
  <c r="AD129" i="8"/>
  <c r="AG129" i="8" l="1"/>
  <c r="AM129" i="8" s="1"/>
  <c r="AL12" i="10"/>
  <c r="AK12" i="10"/>
  <c r="AJ12" i="10"/>
  <c r="AI12" i="10"/>
  <c r="AH12" i="10"/>
  <c r="AF12" i="10"/>
  <c r="AE12" i="10"/>
  <c r="AG12" i="10" s="1"/>
  <c r="AM12" i="10" s="1"/>
  <c r="AD12" i="10"/>
  <c r="A12" i="10"/>
  <c r="AL11" i="10"/>
  <c r="AK11" i="10"/>
  <c r="AJ11" i="10"/>
  <c r="AI11" i="10"/>
  <c r="AH11" i="10"/>
  <c r="AF11" i="10"/>
  <c r="AE11" i="10"/>
  <c r="AD11" i="10"/>
  <c r="A11" i="10"/>
  <c r="AL183" i="8"/>
  <c r="AK183" i="8"/>
  <c r="AJ183" i="8"/>
  <c r="AI183" i="8"/>
  <c r="AH183" i="8"/>
  <c r="AF183" i="8"/>
  <c r="AE183" i="8"/>
  <c r="AD183" i="8"/>
  <c r="AL182" i="8"/>
  <c r="AK182" i="8"/>
  <c r="AJ182" i="8"/>
  <c r="AI182" i="8"/>
  <c r="AH182" i="8"/>
  <c r="AF182" i="8"/>
  <c r="AE182" i="8"/>
  <c r="AD182" i="8"/>
  <c r="AL181" i="8"/>
  <c r="AK181" i="8"/>
  <c r="AJ181" i="8"/>
  <c r="AI181" i="8"/>
  <c r="AH181" i="8"/>
  <c r="AF181" i="8"/>
  <c r="AE181" i="8"/>
  <c r="AD181" i="8"/>
  <c r="AL180" i="8"/>
  <c r="AK180" i="8"/>
  <c r="AJ180" i="8"/>
  <c r="AI180" i="8"/>
  <c r="AH180" i="8"/>
  <c r="AF180" i="8"/>
  <c r="AE180" i="8"/>
  <c r="AD180" i="8"/>
  <c r="AL179" i="8"/>
  <c r="AK179" i="8"/>
  <c r="AJ179" i="8"/>
  <c r="AI179" i="8"/>
  <c r="AH179" i="8"/>
  <c r="AF179" i="8"/>
  <c r="AE179" i="8"/>
  <c r="AD179" i="8"/>
  <c r="AL178" i="8"/>
  <c r="AK178" i="8"/>
  <c r="AJ178" i="8"/>
  <c r="AI178" i="8"/>
  <c r="AH178" i="8"/>
  <c r="AF178" i="8"/>
  <c r="AE178" i="8"/>
  <c r="AD178" i="8"/>
  <c r="AL177" i="8"/>
  <c r="AK177" i="8"/>
  <c r="AJ177" i="8"/>
  <c r="AI177" i="8"/>
  <c r="AH177" i="8"/>
  <c r="AF177" i="8"/>
  <c r="AE177" i="8"/>
  <c r="AD177" i="8"/>
  <c r="AL176" i="8"/>
  <c r="AK176" i="8"/>
  <c r="AJ176" i="8"/>
  <c r="AI176" i="8"/>
  <c r="AH176" i="8"/>
  <c r="AF176" i="8"/>
  <c r="AE176" i="8"/>
  <c r="AD176" i="8"/>
  <c r="AL174" i="8"/>
  <c r="AK174" i="8"/>
  <c r="AJ174" i="8"/>
  <c r="AI174" i="8"/>
  <c r="AH174" i="8"/>
  <c r="AF174" i="8"/>
  <c r="AE174" i="8"/>
  <c r="AD174" i="8"/>
  <c r="AL175" i="8"/>
  <c r="AK175" i="8"/>
  <c r="AJ175" i="8"/>
  <c r="AI175" i="8"/>
  <c r="AH175" i="8"/>
  <c r="AF175" i="8"/>
  <c r="AE175" i="8"/>
  <c r="AD175" i="8"/>
  <c r="AL173" i="8"/>
  <c r="AK173" i="8"/>
  <c r="AJ173" i="8"/>
  <c r="AI173" i="8"/>
  <c r="AH173" i="8"/>
  <c r="AF173" i="8"/>
  <c r="AE173" i="8"/>
  <c r="AD173" i="8"/>
  <c r="AL172" i="8"/>
  <c r="AK172" i="8"/>
  <c r="AJ172" i="8"/>
  <c r="AI172" i="8"/>
  <c r="AH172" i="8"/>
  <c r="AF172" i="8"/>
  <c r="AE172" i="8"/>
  <c r="AD172" i="8"/>
  <c r="AL171" i="8"/>
  <c r="AK171" i="8"/>
  <c r="AJ171" i="8"/>
  <c r="AI171" i="8"/>
  <c r="AH171" i="8"/>
  <c r="AF171" i="8"/>
  <c r="AE171" i="8"/>
  <c r="AD171" i="8"/>
  <c r="AL170" i="8"/>
  <c r="AK170" i="8"/>
  <c r="AJ170" i="8"/>
  <c r="AI170" i="8"/>
  <c r="AH170" i="8"/>
  <c r="AF170" i="8"/>
  <c r="AE170" i="8"/>
  <c r="AD170" i="8"/>
  <c r="AL168" i="8"/>
  <c r="AK168" i="8"/>
  <c r="AJ168" i="8"/>
  <c r="AI168" i="8"/>
  <c r="AH168" i="8"/>
  <c r="AF168" i="8"/>
  <c r="AE168" i="8"/>
  <c r="AD168" i="8"/>
  <c r="AL169" i="8"/>
  <c r="AK169" i="8"/>
  <c r="AJ169" i="8"/>
  <c r="AI169" i="8"/>
  <c r="AH169" i="8"/>
  <c r="AF169" i="8"/>
  <c r="AE169" i="8"/>
  <c r="AD169" i="8"/>
  <c r="AL167" i="8"/>
  <c r="AK167" i="8"/>
  <c r="AJ167" i="8"/>
  <c r="AI167" i="8"/>
  <c r="AH167" i="8"/>
  <c r="AF167" i="8"/>
  <c r="AE167" i="8"/>
  <c r="AD167" i="8"/>
  <c r="AL164" i="8"/>
  <c r="AK164" i="8"/>
  <c r="AJ164" i="8"/>
  <c r="AI164" i="8"/>
  <c r="AH164" i="8"/>
  <c r="AF164" i="8"/>
  <c r="AE164" i="8"/>
  <c r="AD164" i="8"/>
  <c r="AL165" i="8"/>
  <c r="AK165" i="8"/>
  <c r="AJ165" i="8"/>
  <c r="AI165" i="8"/>
  <c r="AH165" i="8"/>
  <c r="AF165" i="8"/>
  <c r="AE165" i="8"/>
  <c r="AD165" i="8"/>
  <c r="AL166" i="8"/>
  <c r="AK166" i="8"/>
  <c r="AJ166" i="8"/>
  <c r="AI166" i="8"/>
  <c r="AH166" i="8"/>
  <c r="AF166" i="8"/>
  <c r="AE166" i="8"/>
  <c r="AD166" i="8"/>
  <c r="AL162" i="8"/>
  <c r="AK162" i="8"/>
  <c r="AJ162" i="8"/>
  <c r="AI162" i="8"/>
  <c r="AH162" i="8"/>
  <c r="AF162" i="8"/>
  <c r="AE162" i="8"/>
  <c r="AD162" i="8"/>
  <c r="AL163" i="8"/>
  <c r="AK163" i="8"/>
  <c r="AJ163" i="8"/>
  <c r="AI163" i="8"/>
  <c r="AH163" i="8"/>
  <c r="AF163" i="8"/>
  <c r="AE163" i="8"/>
  <c r="AD163" i="8"/>
  <c r="AL161" i="8"/>
  <c r="AK161" i="8"/>
  <c r="AJ161" i="8"/>
  <c r="AI161" i="8"/>
  <c r="AH161" i="8"/>
  <c r="AF161" i="8"/>
  <c r="AE161" i="8"/>
  <c r="AD161" i="8"/>
  <c r="AL159" i="8"/>
  <c r="AK159" i="8"/>
  <c r="AJ159" i="8"/>
  <c r="AI159" i="8"/>
  <c r="AH159" i="8"/>
  <c r="AF159" i="8"/>
  <c r="AE159" i="8"/>
  <c r="AD159" i="8"/>
  <c r="AL160" i="8"/>
  <c r="AK160" i="8"/>
  <c r="AJ160" i="8"/>
  <c r="AI160" i="8"/>
  <c r="AH160" i="8"/>
  <c r="AF160" i="8"/>
  <c r="AE160" i="8"/>
  <c r="AD160" i="8"/>
  <c r="AL158" i="8"/>
  <c r="AK158" i="8"/>
  <c r="AJ158" i="8"/>
  <c r="AI158" i="8"/>
  <c r="AH158" i="8"/>
  <c r="AF158" i="8"/>
  <c r="AE158" i="8"/>
  <c r="AD158" i="8"/>
  <c r="AL157" i="8"/>
  <c r="AK157" i="8"/>
  <c r="AJ157" i="8"/>
  <c r="AI157" i="8"/>
  <c r="AH157" i="8"/>
  <c r="AF157" i="8"/>
  <c r="AE157" i="8"/>
  <c r="AD157" i="8"/>
  <c r="AL155" i="8"/>
  <c r="AK155" i="8"/>
  <c r="AJ155" i="8"/>
  <c r="AI155" i="8"/>
  <c r="AH155" i="8"/>
  <c r="AF155" i="8"/>
  <c r="AE155" i="8"/>
  <c r="AD155" i="8"/>
  <c r="AL156" i="8"/>
  <c r="AK156" i="8"/>
  <c r="AJ156" i="8"/>
  <c r="AI156" i="8"/>
  <c r="AH156" i="8"/>
  <c r="AF156" i="8"/>
  <c r="AE156" i="8"/>
  <c r="AD156" i="8"/>
  <c r="AL154" i="8"/>
  <c r="AK154" i="8"/>
  <c r="AJ154" i="8"/>
  <c r="AI154" i="8"/>
  <c r="AH154" i="8"/>
  <c r="AF154" i="8"/>
  <c r="AE154" i="8"/>
  <c r="AD154" i="8"/>
  <c r="AL153" i="8"/>
  <c r="AK153" i="8"/>
  <c r="AJ153" i="8"/>
  <c r="AI153" i="8"/>
  <c r="AH153" i="8"/>
  <c r="AF153" i="8"/>
  <c r="AE153" i="8"/>
  <c r="AD153" i="8"/>
  <c r="AL152" i="8"/>
  <c r="AK152" i="8"/>
  <c r="AJ152" i="8"/>
  <c r="AI152" i="8"/>
  <c r="AH152" i="8"/>
  <c r="AF152" i="8"/>
  <c r="AE152" i="8"/>
  <c r="AD152" i="8"/>
  <c r="AL151" i="8"/>
  <c r="AK151" i="8"/>
  <c r="AJ151" i="8"/>
  <c r="AI151" i="8"/>
  <c r="AH151" i="8"/>
  <c r="AF151" i="8"/>
  <c r="AE151" i="8"/>
  <c r="AD151" i="8"/>
  <c r="AL150" i="8"/>
  <c r="AK150" i="8"/>
  <c r="AJ150" i="8"/>
  <c r="AI150" i="8"/>
  <c r="AH150" i="8"/>
  <c r="AF150" i="8"/>
  <c r="AE150" i="8"/>
  <c r="AD150" i="8"/>
  <c r="AL149" i="8"/>
  <c r="AK149" i="8"/>
  <c r="AJ149" i="8"/>
  <c r="AI149" i="8"/>
  <c r="AH149" i="8"/>
  <c r="AF149" i="8"/>
  <c r="AE149" i="8"/>
  <c r="AD149" i="8"/>
  <c r="AL148" i="8"/>
  <c r="AK148" i="8"/>
  <c r="AJ148" i="8"/>
  <c r="AI148" i="8"/>
  <c r="AH148" i="8"/>
  <c r="AF148" i="8"/>
  <c r="AE148" i="8"/>
  <c r="AD148" i="8"/>
  <c r="AL147" i="8"/>
  <c r="AK147" i="8"/>
  <c r="AJ147" i="8"/>
  <c r="AI147" i="8"/>
  <c r="AH147" i="8"/>
  <c r="AF147" i="8"/>
  <c r="AE147" i="8"/>
  <c r="AD147" i="8"/>
  <c r="AL146" i="8"/>
  <c r="AK146" i="8"/>
  <c r="AJ146" i="8"/>
  <c r="AI146" i="8"/>
  <c r="AH146" i="8"/>
  <c r="AF146" i="8"/>
  <c r="AE146" i="8"/>
  <c r="AD146" i="8"/>
  <c r="AL145" i="8"/>
  <c r="AK145" i="8"/>
  <c r="AJ145" i="8"/>
  <c r="AI145" i="8"/>
  <c r="AH145" i="8"/>
  <c r="AF145" i="8"/>
  <c r="AE145" i="8"/>
  <c r="AD145" i="8"/>
  <c r="AL144" i="8"/>
  <c r="AK144" i="8"/>
  <c r="AJ144" i="8"/>
  <c r="AI144" i="8"/>
  <c r="AH144" i="8"/>
  <c r="AF144" i="8"/>
  <c r="AE144" i="8"/>
  <c r="AD144" i="8"/>
  <c r="AL143" i="8"/>
  <c r="AK143" i="8"/>
  <c r="AJ143" i="8"/>
  <c r="AI143" i="8"/>
  <c r="AH143" i="8"/>
  <c r="AF143" i="8"/>
  <c r="AE143" i="8"/>
  <c r="AD143" i="8"/>
  <c r="AL142" i="8"/>
  <c r="AK142" i="8"/>
  <c r="AJ142" i="8"/>
  <c r="AI142" i="8"/>
  <c r="AH142" i="8"/>
  <c r="AF142" i="8"/>
  <c r="AE142" i="8"/>
  <c r="AD142" i="8"/>
  <c r="AL141" i="8"/>
  <c r="AK141" i="8"/>
  <c r="AJ141" i="8"/>
  <c r="AI141" i="8"/>
  <c r="AH141" i="8"/>
  <c r="AF141" i="8"/>
  <c r="AE141" i="8"/>
  <c r="AD141" i="8"/>
  <c r="AL139" i="8"/>
  <c r="AK139" i="8"/>
  <c r="AJ139" i="8"/>
  <c r="AI139" i="8"/>
  <c r="AH139" i="8"/>
  <c r="AF139" i="8"/>
  <c r="AE139" i="8"/>
  <c r="AD139" i="8"/>
  <c r="AL138" i="8"/>
  <c r="AK138" i="8"/>
  <c r="AJ138" i="8"/>
  <c r="AI138" i="8"/>
  <c r="AH138" i="8"/>
  <c r="AF138" i="8"/>
  <c r="AE138" i="8"/>
  <c r="AD138" i="8"/>
  <c r="AL140" i="8"/>
  <c r="AK140" i="8"/>
  <c r="AJ140" i="8"/>
  <c r="AI140" i="8"/>
  <c r="AH140" i="8"/>
  <c r="AF140" i="8"/>
  <c r="AE140" i="8"/>
  <c r="AD140" i="8"/>
  <c r="AL136" i="8"/>
  <c r="AK136" i="8"/>
  <c r="AJ136" i="8"/>
  <c r="AI136" i="8"/>
  <c r="AH136" i="8"/>
  <c r="AF136" i="8"/>
  <c r="AE136" i="8"/>
  <c r="AD136" i="8"/>
  <c r="AL135" i="8"/>
  <c r="AK135" i="8"/>
  <c r="AJ135" i="8"/>
  <c r="AI135" i="8"/>
  <c r="AH135" i="8"/>
  <c r="AF135" i="8"/>
  <c r="AE135" i="8"/>
  <c r="AD135" i="8"/>
  <c r="AL137" i="8"/>
  <c r="AK137" i="8"/>
  <c r="AJ137" i="8"/>
  <c r="AI137" i="8"/>
  <c r="AH137" i="8"/>
  <c r="AF137" i="8"/>
  <c r="AE137" i="8"/>
  <c r="AD137" i="8"/>
  <c r="AL133" i="8"/>
  <c r="AK133" i="8"/>
  <c r="AJ133" i="8"/>
  <c r="AI133" i="8"/>
  <c r="AH133" i="8"/>
  <c r="AF133" i="8"/>
  <c r="AE133" i="8"/>
  <c r="AD133" i="8"/>
  <c r="AL134" i="8"/>
  <c r="AK134" i="8"/>
  <c r="AJ134" i="8"/>
  <c r="AI134" i="8"/>
  <c r="AH134" i="8"/>
  <c r="AF134" i="8"/>
  <c r="AE134" i="8"/>
  <c r="AD134" i="8"/>
  <c r="AL132" i="8"/>
  <c r="AK132" i="8"/>
  <c r="AJ132" i="8"/>
  <c r="AI132" i="8"/>
  <c r="AH132" i="8"/>
  <c r="AF132" i="8"/>
  <c r="AE132" i="8"/>
  <c r="AD132" i="8"/>
  <c r="AL131" i="8"/>
  <c r="AK131" i="8"/>
  <c r="AJ131" i="8"/>
  <c r="AI131" i="8"/>
  <c r="AH131" i="8"/>
  <c r="AF131" i="8"/>
  <c r="AE131" i="8"/>
  <c r="AD131" i="8"/>
  <c r="AL130" i="8"/>
  <c r="AK130" i="8"/>
  <c r="AJ130" i="8"/>
  <c r="AI130" i="8"/>
  <c r="AH130" i="8"/>
  <c r="AF130" i="8"/>
  <c r="AE130" i="8"/>
  <c r="AD130" i="8"/>
  <c r="AL126" i="8"/>
  <c r="AK126" i="8"/>
  <c r="AJ126" i="8"/>
  <c r="AI126" i="8"/>
  <c r="AH126" i="8"/>
  <c r="AF126" i="8"/>
  <c r="AE126" i="8"/>
  <c r="AD126" i="8"/>
  <c r="AL128" i="8"/>
  <c r="AK128" i="8"/>
  <c r="AJ128" i="8"/>
  <c r="AI128" i="8"/>
  <c r="AH128" i="8"/>
  <c r="AF128" i="8"/>
  <c r="AE128" i="8"/>
  <c r="AD128" i="8"/>
  <c r="AL127" i="8"/>
  <c r="AK127" i="8"/>
  <c r="AJ127" i="8"/>
  <c r="AI127" i="8"/>
  <c r="AH127" i="8"/>
  <c r="AF127" i="8"/>
  <c r="AE127" i="8"/>
  <c r="AD127" i="8"/>
  <c r="AL125" i="8"/>
  <c r="AK125" i="8"/>
  <c r="AJ125" i="8"/>
  <c r="AI125" i="8"/>
  <c r="AH125" i="8"/>
  <c r="AF125" i="8"/>
  <c r="AE125" i="8"/>
  <c r="AD125" i="8"/>
  <c r="AL124" i="8"/>
  <c r="AK124" i="8"/>
  <c r="AJ124" i="8"/>
  <c r="AI124" i="8"/>
  <c r="AH124" i="8"/>
  <c r="AF124" i="8"/>
  <c r="AE124" i="8"/>
  <c r="AD124" i="8"/>
  <c r="AL122" i="8"/>
  <c r="AK122" i="8"/>
  <c r="AJ122" i="8"/>
  <c r="AI122" i="8"/>
  <c r="AH122" i="8"/>
  <c r="AF122" i="8"/>
  <c r="AE122" i="8"/>
  <c r="AD122" i="8"/>
  <c r="AL123" i="8"/>
  <c r="AK123" i="8"/>
  <c r="AJ123" i="8"/>
  <c r="AI123" i="8"/>
  <c r="AH123" i="8"/>
  <c r="AF123" i="8"/>
  <c r="AE123" i="8"/>
  <c r="AD123" i="8"/>
  <c r="AL121" i="8"/>
  <c r="AK121" i="8"/>
  <c r="AJ121" i="8"/>
  <c r="AI121" i="8"/>
  <c r="AH121" i="8"/>
  <c r="AF121" i="8"/>
  <c r="AE121" i="8"/>
  <c r="AD121" i="8"/>
  <c r="AL120" i="8"/>
  <c r="AK120" i="8"/>
  <c r="AJ120" i="8"/>
  <c r="AI120" i="8"/>
  <c r="AH120" i="8"/>
  <c r="AF120" i="8"/>
  <c r="AE120" i="8"/>
  <c r="AD120" i="8"/>
  <c r="AL119" i="8"/>
  <c r="AK119" i="8"/>
  <c r="AJ119" i="8"/>
  <c r="AI119" i="8"/>
  <c r="AH119" i="8"/>
  <c r="AF119" i="8"/>
  <c r="AE119" i="8"/>
  <c r="AD119" i="8"/>
  <c r="AL117" i="8"/>
  <c r="AK117" i="8"/>
  <c r="AJ117" i="8"/>
  <c r="AI117" i="8"/>
  <c r="AH117" i="8"/>
  <c r="AF117" i="8"/>
  <c r="AE117" i="8"/>
  <c r="AD117" i="8"/>
  <c r="AL118" i="8"/>
  <c r="AK118" i="8"/>
  <c r="AJ118" i="8"/>
  <c r="AI118" i="8"/>
  <c r="AH118" i="8"/>
  <c r="AF118" i="8"/>
  <c r="AE118" i="8"/>
  <c r="AD118" i="8"/>
  <c r="AL114" i="8"/>
  <c r="AK114" i="8"/>
  <c r="AJ114" i="8"/>
  <c r="AI114" i="8"/>
  <c r="AH114" i="8"/>
  <c r="AF114" i="8"/>
  <c r="AE114" i="8"/>
  <c r="AD114" i="8"/>
  <c r="AL116" i="8"/>
  <c r="AK116" i="8"/>
  <c r="AJ116" i="8"/>
  <c r="AI116" i="8"/>
  <c r="AH116" i="8"/>
  <c r="AF116" i="8"/>
  <c r="AE116" i="8"/>
  <c r="AD116" i="8"/>
  <c r="AL115" i="8"/>
  <c r="AK115" i="8"/>
  <c r="AJ115" i="8"/>
  <c r="AI115" i="8"/>
  <c r="AH115" i="8"/>
  <c r="AF115" i="8"/>
  <c r="AE115" i="8"/>
  <c r="AD115" i="8"/>
  <c r="AL113" i="8"/>
  <c r="AK113" i="8"/>
  <c r="AJ113" i="8"/>
  <c r="AI113" i="8"/>
  <c r="AH113" i="8"/>
  <c r="AF113" i="8"/>
  <c r="AE113" i="8"/>
  <c r="AD113" i="8"/>
  <c r="AL112" i="8"/>
  <c r="AK112" i="8"/>
  <c r="AJ112" i="8"/>
  <c r="AI112" i="8"/>
  <c r="AH112" i="8"/>
  <c r="AF112" i="8"/>
  <c r="AE112" i="8"/>
  <c r="AD112" i="8"/>
  <c r="AL111" i="8"/>
  <c r="AK111" i="8"/>
  <c r="AJ111" i="8"/>
  <c r="AI111" i="8"/>
  <c r="AH111" i="8"/>
  <c r="AF111" i="8"/>
  <c r="AE111" i="8"/>
  <c r="AD111" i="8"/>
  <c r="AL109" i="8"/>
  <c r="AK109" i="8"/>
  <c r="AJ109" i="8"/>
  <c r="AI109" i="8"/>
  <c r="AH109" i="8"/>
  <c r="AF109" i="8"/>
  <c r="AE109" i="8"/>
  <c r="AD109" i="8"/>
  <c r="AL108" i="8"/>
  <c r="AK108" i="8"/>
  <c r="AJ108" i="8"/>
  <c r="AI108" i="8"/>
  <c r="AH108" i="8"/>
  <c r="AF108" i="8"/>
  <c r="AE108" i="8"/>
  <c r="AD108" i="8"/>
  <c r="AL110" i="8"/>
  <c r="AK110" i="8"/>
  <c r="AJ110" i="8"/>
  <c r="AI110" i="8"/>
  <c r="AH110" i="8"/>
  <c r="AF110" i="8"/>
  <c r="AE110" i="8"/>
  <c r="AD110" i="8"/>
  <c r="AL107" i="8"/>
  <c r="AK107" i="8"/>
  <c r="AJ107" i="8"/>
  <c r="AI107" i="8"/>
  <c r="AH107" i="8"/>
  <c r="AF107" i="8"/>
  <c r="AE107" i="8"/>
  <c r="AD107" i="8"/>
  <c r="AL106" i="8"/>
  <c r="AK106" i="8"/>
  <c r="AJ106" i="8"/>
  <c r="AI106" i="8"/>
  <c r="AH106" i="8"/>
  <c r="AF106" i="8"/>
  <c r="AE106" i="8"/>
  <c r="AD106" i="8"/>
  <c r="AL105" i="8"/>
  <c r="AK105" i="8"/>
  <c r="AJ105" i="8"/>
  <c r="AI105" i="8"/>
  <c r="AH105" i="8"/>
  <c r="AF105" i="8"/>
  <c r="AE105" i="8"/>
  <c r="AD105" i="8"/>
  <c r="AL104" i="8"/>
  <c r="AK104" i="8"/>
  <c r="AJ104" i="8"/>
  <c r="AI104" i="8"/>
  <c r="AH104" i="8"/>
  <c r="AF104" i="8"/>
  <c r="AE104" i="8"/>
  <c r="AD104" i="8"/>
  <c r="AL103" i="8"/>
  <c r="AK103" i="8"/>
  <c r="AJ103" i="8"/>
  <c r="AI103" i="8"/>
  <c r="AH103" i="8"/>
  <c r="AF103" i="8"/>
  <c r="AE103" i="8"/>
  <c r="AD103" i="8"/>
  <c r="AL102" i="8"/>
  <c r="AK102" i="8"/>
  <c r="AJ102" i="8"/>
  <c r="AI102" i="8"/>
  <c r="AH102" i="8"/>
  <c r="AF102" i="8"/>
  <c r="AE102" i="8"/>
  <c r="AD102" i="8"/>
  <c r="AL100" i="8"/>
  <c r="AK100" i="8"/>
  <c r="AJ100" i="8"/>
  <c r="AI100" i="8"/>
  <c r="AH100" i="8"/>
  <c r="AF100" i="8"/>
  <c r="AE100" i="8"/>
  <c r="AD100" i="8"/>
  <c r="AL101" i="8"/>
  <c r="AK101" i="8"/>
  <c r="AJ101" i="8"/>
  <c r="AI101" i="8"/>
  <c r="AH101" i="8"/>
  <c r="AF101" i="8"/>
  <c r="AE101" i="8"/>
  <c r="AD101" i="8"/>
  <c r="AL99" i="8"/>
  <c r="AK99" i="8"/>
  <c r="AJ99" i="8"/>
  <c r="AI99" i="8"/>
  <c r="AH99" i="8"/>
  <c r="AF99" i="8"/>
  <c r="AE99" i="8"/>
  <c r="AD99" i="8"/>
  <c r="AL98" i="8"/>
  <c r="AK98" i="8"/>
  <c r="AJ98" i="8"/>
  <c r="AI98" i="8"/>
  <c r="AH98" i="8"/>
  <c r="AF98" i="8"/>
  <c r="AE98" i="8"/>
  <c r="AD98" i="8"/>
  <c r="AL97" i="8"/>
  <c r="AK97" i="8"/>
  <c r="AJ97" i="8"/>
  <c r="AI97" i="8"/>
  <c r="AH97" i="8"/>
  <c r="AF97" i="8"/>
  <c r="AE97" i="8"/>
  <c r="AD97" i="8"/>
  <c r="AL96" i="8"/>
  <c r="AK96" i="8"/>
  <c r="AJ96" i="8"/>
  <c r="AI96" i="8"/>
  <c r="AH96" i="8"/>
  <c r="AF96" i="8"/>
  <c r="AE96" i="8"/>
  <c r="AD96" i="8"/>
  <c r="AL95" i="8"/>
  <c r="AK95" i="8"/>
  <c r="AJ95" i="8"/>
  <c r="AI95" i="8"/>
  <c r="AH95" i="8"/>
  <c r="AF95" i="8"/>
  <c r="AE95" i="8"/>
  <c r="AD95" i="8"/>
  <c r="AL94" i="8"/>
  <c r="AK94" i="8"/>
  <c r="AJ94" i="8"/>
  <c r="AI94" i="8"/>
  <c r="AH94" i="8"/>
  <c r="AF94" i="8"/>
  <c r="AE94" i="8"/>
  <c r="AD94" i="8"/>
  <c r="AL93" i="8"/>
  <c r="AK93" i="8"/>
  <c r="AJ93" i="8"/>
  <c r="AI93" i="8"/>
  <c r="AH93" i="8"/>
  <c r="AF93" i="8"/>
  <c r="AE93" i="8"/>
  <c r="AD93" i="8"/>
  <c r="AL92" i="8"/>
  <c r="AK92" i="8"/>
  <c r="AJ92" i="8"/>
  <c r="AI92" i="8"/>
  <c r="AH92" i="8"/>
  <c r="AF92" i="8"/>
  <c r="AE92" i="8"/>
  <c r="AD92" i="8"/>
  <c r="AL91" i="8"/>
  <c r="AK91" i="8"/>
  <c r="AJ91" i="8"/>
  <c r="AI91" i="8"/>
  <c r="AH91" i="8"/>
  <c r="AF91" i="8"/>
  <c r="AE91" i="8"/>
  <c r="AD91" i="8"/>
  <c r="AL90" i="8"/>
  <c r="AK90" i="8"/>
  <c r="AJ90" i="8"/>
  <c r="AI90" i="8"/>
  <c r="AH90" i="8"/>
  <c r="AF90" i="8"/>
  <c r="AE90" i="8"/>
  <c r="AD90" i="8"/>
  <c r="AL89" i="8"/>
  <c r="AK89" i="8"/>
  <c r="AJ89" i="8"/>
  <c r="AI89" i="8"/>
  <c r="AH89" i="8"/>
  <c r="AF89" i="8"/>
  <c r="AE89" i="8"/>
  <c r="AD89" i="8"/>
  <c r="AL88" i="8"/>
  <c r="AK88" i="8"/>
  <c r="AJ88" i="8"/>
  <c r="AI88" i="8"/>
  <c r="AH88" i="8"/>
  <c r="AF88" i="8"/>
  <c r="AE88" i="8"/>
  <c r="AD88" i="8"/>
  <c r="AL87" i="8"/>
  <c r="AK87" i="8"/>
  <c r="AJ87" i="8"/>
  <c r="AI87" i="8"/>
  <c r="AH87" i="8"/>
  <c r="AF87" i="8"/>
  <c r="AE87" i="8"/>
  <c r="AD87" i="8"/>
  <c r="AL86" i="8"/>
  <c r="AK86" i="8"/>
  <c r="AJ86" i="8"/>
  <c r="AI86" i="8"/>
  <c r="AH86" i="8"/>
  <c r="AF86" i="8"/>
  <c r="AE86" i="8"/>
  <c r="AD86" i="8"/>
  <c r="AL85" i="8"/>
  <c r="AK85" i="8"/>
  <c r="AJ85" i="8"/>
  <c r="AI85" i="8"/>
  <c r="AH85" i="8"/>
  <c r="AF85" i="8"/>
  <c r="AE85" i="8"/>
  <c r="AD85" i="8"/>
  <c r="AL84" i="8"/>
  <c r="AK84" i="8"/>
  <c r="AJ84" i="8"/>
  <c r="AI84" i="8"/>
  <c r="AH84" i="8"/>
  <c r="AF84" i="8"/>
  <c r="AE84" i="8"/>
  <c r="AD84" i="8"/>
  <c r="AL83" i="8"/>
  <c r="AK83" i="8"/>
  <c r="AJ83" i="8"/>
  <c r="AI83" i="8"/>
  <c r="AH83" i="8"/>
  <c r="AF83" i="8"/>
  <c r="AE83" i="8"/>
  <c r="AD83" i="8"/>
  <c r="AL82" i="8"/>
  <c r="AK82" i="8"/>
  <c r="AJ82" i="8"/>
  <c r="AI82" i="8"/>
  <c r="AH82" i="8"/>
  <c r="AF82" i="8"/>
  <c r="AE82" i="8"/>
  <c r="AD82" i="8"/>
  <c r="AL81" i="8"/>
  <c r="AK81" i="8"/>
  <c r="AJ81" i="8"/>
  <c r="AI81" i="8"/>
  <c r="AH81" i="8"/>
  <c r="AF81" i="8"/>
  <c r="AE81" i="8"/>
  <c r="AD81" i="8"/>
  <c r="AL80" i="8"/>
  <c r="AK80" i="8"/>
  <c r="AJ80" i="8"/>
  <c r="AI80" i="8"/>
  <c r="AH80" i="8"/>
  <c r="AF80" i="8"/>
  <c r="AE80" i="8"/>
  <c r="AD80" i="8"/>
  <c r="AL79" i="8"/>
  <c r="AK79" i="8"/>
  <c r="AJ79" i="8"/>
  <c r="AI79" i="8"/>
  <c r="AH79" i="8"/>
  <c r="AF79" i="8"/>
  <c r="AE79" i="8"/>
  <c r="AD79" i="8"/>
  <c r="AL78" i="8"/>
  <c r="AK78" i="8"/>
  <c r="AJ78" i="8"/>
  <c r="AI78" i="8"/>
  <c r="AH78" i="8"/>
  <c r="AF78" i="8"/>
  <c r="AE78" i="8"/>
  <c r="AD78" i="8"/>
  <c r="AL77" i="8"/>
  <c r="AK77" i="8"/>
  <c r="AJ77" i="8"/>
  <c r="AI77" i="8"/>
  <c r="AH77" i="8"/>
  <c r="AF77" i="8"/>
  <c r="AE77" i="8"/>
  <c r="AD77" i="8"/>
  <c r="AL76" i="8"/>
  <c r="AK76" i="8"/>
  <c r="AJ76" i="8"/>
  <c r="AI76" i="8"/>
  <c r="AH76" i="8"/>
  <c r="AF76" i="8"/>
  <c r="AE76" i="8"/>
  <c r="AD76" i="8"/>
  <c r="AL75" i="8"/>
  <c r="AK75" i="8"/>
  <c r="AJ75" i="8"/>
  <c r="AI75" i="8"/>
  <c r="AH75" i="8"/>
  <c r="AF75" i="8"/>
  <c r="AE75" i="8"/>
  <c r="AD75" i="8"/>
  <c r="AL74" i="8"/>
  <c r="AK74" i="8"/>
  <c r="AJ74" i="8"/>
  <c r="AI74" i="8"/>
  <c r="AH74" i="8"/>
  <c r="AF74" i="8"/>
  <c r="AE74" i="8"/>
  <c r="AD74" i="8"/>
  <c r="AL73" i="8"/>
  <c r="AK73" i="8"/>
  <c r="AJ73" i="8"/>
  <c r="AI73" i="8"/>
  <c r="AH73" i="8"/>
  <c r="AF73" i="8"/>
  <c r="AE73" i="8"/>
  <c r="AD73" i="8"/>
  <c r="AL71" i="8"/>
  <c r="AK71" i="8"/>
  <c r="AJ71" i="8"/>
  <c r="AI71" i="8"/>
  <c r="AH71" i="8"/>
  <c r="AF71" i="8"/>
  <c r="AE71" i="8"/>
  <c r="AD71" i="8"/>
  <c r="AL72" i="8"/>
  <c r="AK72" i="8"/>
  <c r="AJ72" i="8"/>
  <c r="AI72" i="8"/>
  <c r="AH72" i="8"/>
  <c r="AF72" i="8"/>
  <c r="AE72" i="8"/>
  <c r="AD72" i="8"/>
  <c r="AL70" i="8"/>
  <c r="AK70" i="8"/>
  <c r="AJ70" i="8"/>
  <c r="AI70" i="8"/>
  <c r="AH70" i="8"/>
  <c r="AF70" i="8"/>
  <c r="AE70" i="8"/>
  <c r="AD70" i="8"/>
  <c r="AL69" i="8"/>
  <c r="AK69" i="8"/>
  <c r="AJ69" i="8"/>
  <c r="AI69" i="8"/>
  <c r="AH69" i="8"/>
  <c r="AF69" i="8"/>
  <c r="AE69" i="8"/>
  <c r="AD69" i="8"/>
  <c r="AL68" i="8"/>
  <c r="AK68" i="8"/>
  <c r="AJ68" i="8"/>
  <c r="AI68" i="8"/>
  <c r="AH68" i="8"/>
  <c r="AF68" i="8"/>
  <c r="AE68" i="8"/>
  <c r="AD68" i="8"/>
  <c r="AL67" i="8"/>
  <c r="AK67" i="8"/>
  <c r="AJ67" i="8"/>
  <c r="AI67" i="8"/>
  <c r="AH67" i="8"/>
  <c r="AF67" i="8"/>
  <c r="AE67" i="8"/>
  <c r="AD67" i="8"/>
  <c r="AL66" i="8"/>
  <c r="AK66" i="8"/>
  <c r="AJ66" i="8"/>
  <c r="AI66" i="8"/>
  <c r="AH66" i="8"/>
  <c r="AF66" i="8"/>
  <c r="AE66" i="8"/>
  <c r="AD66" i="8"/>
  <c r="AL65" i="8"/>
  <c r="AK65" i="8"/>
  <c r="AJ65" i="8"/>
  <c r="AI65" i="8"/>
  <c r="AH65" i="8"/>
  <c r="AF65" i="8"/>
  <c r="AE65" i="8"/>
  <c r="AD65" i="8"/>
  <c r="AL64" i="8"/>
  <c r="AK64" i="8"/>
  <c r="AJ64" i="8"/>
  <c r="AI64" i="8"/>
  <c r="AH64" i="8"/>
  <c r="AF64" i="8"/>
  <c r="AE64" i="8"/>
  <c r="AD64" i="8"/>
  <c r="AL63" i="8"/>
  <c r="AK63" i="8"/>
  <c r="AJ63" i="8"/>
  <c r="AI63" i="8"/>
  <c r="AH63" i="8"/>
  <c r="AF63" i="8"/>
  <c r="AE63" i="8"/>
  <c r="AD63" i="8"/>
  <c r="AL62" i="8"/>
  <c r="AK62" i="8"/>
  <c r="AJ62" i="8"/>
  <c r="AI62" i="8"/>
  <c r="AH62" i="8"/>
  <c r="AF62" i="8"/>
  <c r="AE62" i="8"/>
  <c r="AD62" i="8"/>
  <c r="AL60" i="8"/>
  <c r="AK60" i="8"/>
  <c r="AJ60" i="8"/>
  <c r="AI60" i="8"/>
  <c r="AH60" i="8"/>
  <c r="AF60" i="8"/>
  <c r="AE60" i="8"/>
  <c r="AD60" i="8"/>
  <c r="AL61" i="8"/>
  <c r="AK61" i="8"/>
  <c r="AJ61" i="8"/>
  <c r="AI61" i="8"/>
  <c r="AH61" i="8"/>
  <c r="AF61" i="8"/>
  <c r="AE61" i="8"/>
  <c r="AD61" i="8"/>
  <c r="AL59" i="8"/>
  <c r="AK59" i="8"/>
  <c r="AJ59" i="8"/>
  <c r="AI59" i="8"/>
  <c r="AH59" i="8"/>
  <c r="AF59" i="8"/>
  <c r="AE59" i="8"/>
  <c r="AD59" i="8"/>
  <c r="AL58" i="8"/>
  <c r="AK58" i="8"/>
  <c r="AJ58" i="8"/>
  <c r="AI58" i="8"/>
  <c r="AH58" i="8"/>
  <c r="AF58" i="8"/>
  <c r="AE58" i="8"/>
  <c r="AD58" i="8"/>
  <c r="AL57" i="8"/>
  <c r="AK57" i="8"/>
  <c r="AJ57" i="8"/>
  <c r="AI57" i="8"/>
  <c r="AH57" i="8"/>
  <c r="AF57" i="8"/>
  <c r="AE57" i="8"/>
  <c r="AD57" i="8"/>
  <c r="AL56" i="8"/>
  <c r="AK56" i="8"/>
  <c r="AJ56" i="8"/>
  <c r="AI56" i="8"/>
  <c r="AH56" i="8"/>
  <c r="AF56" i="8"/>
  <c r="AE56" i="8"/>
  <c r="AD56" i="8"/>
  <c r="AL55" i="8"/>
  <c r="AK55" i="8"/>
  <c r="AJ55" i="8"/>
  <c r="AI55" i="8"/>
  <c r="AH55" i="8"/>
  <c r="AF55" i="8"/>
  <c r="AE55" i="8"/>
  <c r="AD55" i="8"/>
  <c r="AL54" i="8"/>
  <c r="AK54" i="8"/>
  <c r="AJ54" i="8"/>
  <c r="AI54" i="8"/>
  <c r="AH54" i="8"/>
  <c r="AF54" i="8"/>
  <c r="AE54" i="8"/>
  <c r="AD54" i="8"/>
  <c r="AL53" i="8"/>
  <c r="AK53" i="8"/>
  <c r="AJ53" i="8"/>
  <c r="AI53" i="8"/>
  <c r="AH53" i="8"/>
  <c r="AF53" i="8"/>
  <c r="AE53" i="8"/>
  <c r="AD53" i="8"/>
  <c r="AL52" i="8"/>
  <c r="AK52" i="8"/>
  <c r="AJ52" i="8"/>
  <c r="AI52" i="8"/>
  <c r="AH52" i="8"/>
  <c r="AF52" i="8"/>
  <c r="AE52" i="8"/>
  <c r="AD52" i="8"/>
  <c r="AL51" i="8"/>
  <c r="AK51" i="8"/>
  <c r="AJ51" i="8"/>
  <c r="AI51" i="8"/>
  <c r="AH51" i="8"/>
  <c r="AF51" i="8"/>
  <c r="AE51" i="8"/>
  <c r="AD51" i="8"/>
  <c r="AL50" i="8"/>
  <c r="AK50" i="8"/>
  <c r="AJ50" i="8"/>
  <c r="AI50" i="8"/>
  <c r="AH50" i="8"/>
  <c r="AF50" i="8"/>
  <c r="AE50" i="8"/>
  <c r="AD50" i="8"/>
  <c r="AL49" i="8"/>
  <c r="AK49" i="8"/>
  <c r="AJ49" i="8"/>
  <c r="AI49" i="8"/>
  <c r="AH49" i="8"/>
  <c r="AF49" i="8"/>
  <c r="AE49" i="8"/>
  <c r="AD49" i="8"/>
  <c r="AL48" i="8"/>
  <c r="AK48" i="8"/>
  <c r="AJ48" i="8"/>
  <c r="AI48" i="8"/>
  <c r="AH48" i="8"/>
  <c r="AF48" i="8"/>
  <c r="AE48" i="8"/>
  <c r="AD48" i="8"/>
  <c r="AL47" i="8"/>
  <c r="AK47" i="8"/>
  <c r="AJ47" i="8"/>
  <c r="AI47" i="8"/>
  <c r="AH47" i="8"/>
  <c r="AF47" i="8"/>
  <c r="AE47" i="8"/>
  <c r="AD47" i="8"/>
  <c r="AL46" i="8"/>
  <c r="AK46" i="8"/>
  <c r="AJ46" i="8"/>
  <c r="AI46" i="8"/>
  <c r="AH46" i="8"/>
  <c r="AF46" i="8"/>
  <c r="AE46" i="8"/>
  <c r="AD46" i="8"/>
  <c r="AL12" i="8"/>
  <c r="AK12" i="8"/>
  <c r="AJ12" i="8"/>
  <c r="AI12" i="8"/>
  <c r="AH12" i="8"/>
  <c r="AF12" i="8"/>
  <c r="AE12" i="8"/>
  <c r="AD12" i="8"/>
  <c r="AL45" i="8"/>
  <c r="AK45" i="8"/>
  <c r="AJ45" i="8"/>
  <c r="AI45" i="8"/>
  <c r="AH45" i="8"/>
  <c r="AF45" i="8"/>
  <c r="AE45" i="8"/>
  <c r="AD45" i="8"/>
  <c r="AL44" i="8"/>
  <c r="AK44" i="8"/>
  <c r="AJ44" i="8"/>
  <c r="AI44" i="8"/>
  <c r="AH44" i="8"/>
  <c r="AF44" i="8"/>
  <c r="AE44" i="8"/>
  <c r="AD44" i="8"/>
  <c r="AL43" i="8"/>
  <c r="AK43" i="8"/>
  <c r="AJ43" i="8"/>
  <c r="AI43" i="8"/>
  <c r="AH43" i="8"/>
  <c r="AF43" i="8"/>
  <c r="AE43" i="8"/>
  <c r="AD43" i="8"/>
  <c r="AL42" i="8"/>
  <c r="AK42" i="8"/>
  <c r="AJ42" i="8"/>
  <c r="AI42" i="8"/>
  <c r="AH42" i="8"/>
  <c r="AF42" i="8"/>
  <c r="AE42" i="8"/>
  <c r="AD42" i="8"/>
  <c r="AL41" i="8"/>
  <c r="AK41" i="8"/>
  <c r="AJ41" i="8"/>
  <c r="AI41" i="8"/>
  <c r="AH41" i="8"/>
  <c r="AF41" i="8"/>
  <c r="AE41" i="8"/>
  <c r="AD41" i="8"/>
  <c r="AL40" i="8"/>
  <c r="AK40" i="8"/>
  <c r="AJ40" i="8"/>
  <c r="AI40" i="8"/>
  <c r="AH40" i="8"/>
  <c r="AF40" i="8"/>
  <c r="AE40" i="8"/>
  <c r="AD40" i="8"/>
  <c r="AL39" i="8"/>
  <c r="AK39" i="8"/>
  <c r="AJ39" i="8"/>
  <c r="AI39" i="8"/>
  <c r="AH39" i="8"/>
  <c r="AF39" i="8"/>
  <c r="AE39" i="8"/>
  <c r="AD39" i="8"/>
  <c r="AL37" i="8"/>
  <c r="AK37" i="8"/>
  <c r="AJ37" i="8"/>
  <c r="AI37" i="8"/>
  <c r="AH37" i="8"/>
  <c r="AF37" i="8"/>
  <c r="AE37" i="8"/>
  <c r="AD37" i="8"/>
  <c r="AL38" i="8"/>
  <c r="AK38" i="8"/>
  <c r="AJ38" i="8"/>
  <c r="AI38" i="8"/>
  <c r="AH38" i="8"/>
  <c r="AF38" i="8"/>
  <c r="AE38" i="8"/>
  <c r="AD38" i="8"/>
  <c r="AL36" i="8"/>
  <c r="AK36" i="8"/>
  <c r="AJ36" i="8"/>
  <c r="AI36" i="8"/>
  <c r="AH36" i="8"/>
  <c r="AF36" i="8"/>
  <c r="AE36" i="8"/>
  <c r="AD36" i="8"/>
  <c r="AL35" i="8"/>
  <c r="AK35" i="8"/>
  <c r="AJ35" i="8"/>
  <c r="AI35" i="8"/>
  <c r="AH35" i="8"/>
  <c r="AF35" i="8"/>
  <c r="AE35" i="8"/>
  <c r="AD35" i="8"/>
  <c r="AL34" i="8"/>
  <c r="AK34" i="8"/>
  <c r="AJ34" i="8"/>
  <c r="AI34" i="8"/>
  <c r="AH34" i="8"/>
  <c r="AF34" i="8"/>
  <c r="AE34" i="8"/>
  <c r="AD34" i="8"/>
  <c r="AL33" i="8"/>
  <c r="AK33" i="8"/>
  <c r="AJ33" i="8"/>
  <c r="AI33" i="8"/>
  <c r="AH33" i="8"/>
  <c r="AF33" i="8"/>
  <c r="AE33" i="8"/>
  <c r="AD33" i="8"/>
  <c r="AL32" i="8"/>
  <c r="AK32" i="8"/>
  <c r="AJ32" i="8"/>
  <c r="AI32" i="8"/>
  <c r="AH32" i="8"/>
  <c r="AF32" i="8"/>
  <c r="AE32" i="8"/>
  <c r="AD32" i="8"/>
  <c r="AL31" i="8"/>
  <c r="AK31" i="8"/>
  <c r="AJ31" i="8"/>
  <c r="AI31" i="8"/>
  <c r="AH31" i="8"/>
  <c r="AF31" i="8"/>
  <c r="AE31" i="8"/>
  <c r="AD31" i="8"/>
  <c r="AL30" i="8"/>
  <c r="AK30" i="8"/>
  <c r="AJ30" i="8"/>
  <c r="AI30" i="8"/>
  <c r="AH30" i="8"/>
  <c r="AF30" i="8"/>
  <c r="AE30" i="8"/>
  <c r="AD30" i="8"/>
  <c r="AL29" i="8"/>
  <c r="AK29" i="8"/>
  <c r="AJ29" i="8"/>
  <c r="AI29" i="8"/>
  <c r="AH29" i="8"/>
  <c r="AF29" i="8"/>
  <c r="AE29" i="8"/>
  <c r="AD29" i="8"/>
  <c r="AL28" i="8"/>
  <c r="AK28" i="8"/>
  <c r="AJ28" i="8"/>
  <c r="AI28" i="8"/>
  <c r="AH28" i="8"/>
  <c r="AF28" i="8"/>
  <c r="AE28" i="8"/>
  <c r="AD28" i="8"/>
  <c r="AL27" i="8"/>
  <c r="AK27" i="8"/>
  <c r="AJ27" i="8"/>
  <c r="AI27" i="8"/>
  <c r="AH27" i="8"/>
  <c r="AF27" i="8"/>
  <c r="AE27" i="8"/>
  <c r="AD27" i="8"/>
  <c r="AL26" i="8"/>
  <c r="AK26" i="8"/>
  <c r="AJ26" i="8"/>
  <c r="AI26" i="8"/>
  <c r="AH26" i="8"/>
  <c r="AF26" i="8"/>
  <c r="AE26" i="8"/>
  <c r="AD26" i="8"/>
  <c r="AL25" i="8"/>
  <c r="AK25" i="8"/>
  <c r="AJ25" i="8"/>
  <c r="AI25" i="8"/>
  <c r="AH25" i="8"/>
  <c r="AF25" i="8"/>
  <c r="AE25" i="8"/>
  <c r="AD25" i="8"/>
  <c r="AL24" i="8"/>
  <c r="AK24" i="8"/>
  <c r="AJ24" i="8"/>
  <c r="AI24" i="8"/>
  <c r="AH24" i="8"/>
  <c r="AF24" i="8"/>
  <c r="AE24" i="8"/>
  <c r="AD24" i="8"/>
  <c r="AL23" i="8"/>
  <c r="AK23" i="8"/>
  <c r="AJ23" i="8"/>
  <c r="AI23" i="8"/>
  <c r="AH23" i="8"/>
  <c r="AF23" i="8"/>
  <c r="AE23" i="8"/>
  <c r="AD23" i="8"/>
  <c r="AL22" i="8"/>
  <c r="AK22" i="8"/>
  <c r="AJ22" i="8"/>
  <c r="AI22" i="8"/>
  <c r="AH22" i="8"/>
  <c r="AF22" i="8"/>
  <c r="AE22" i="8"/>
  <c r="AD22" i="8"/>
  <c r="AL21" i="8"/>
  <c r="AK21" i="8"/>
  <c r="AJ21" i="8"/>
  <c r="AI21" i="8"/>
  <c r="AH21" i="8"/>
  <c r="AF21" i="8"/>
  <c r="AE21" i="8"/>
  <c r="AD21" i="8"/>
  <c r="AL20" i="8"/>
  <c r="AK20" i="8"/>
  <c r="AJ20" i="8"/>
  <c r="AI20" i="8"/>
  <c r="AH20" i="8"/>
  <c r="AF20" i="8"/>
  <c r="AE20" i="8"/>
  <c r="AD20" i="8"/>
  <c r="AL19" i="8"/>
  <c r="AK19" i="8"/>
  <c r="AJ19" i="8"/>
  <c r="AI19" i="8"/>
  <c r="AH19" i="8"/>
  <c r="AF19" i="8"/>
  <c r="AE19" i="8"/>
  <c r="AD19" i="8"/>
  <c r="AL17" i="8"/>
  <c r="AK17" i="8"/>
  <c r="AJ17" i="8"/>
  <c r="AI17" i="8"/>
  <c r="AH17" i="8"/>
  <c r="AF17" i="8"/>
  <c r="AE17" i="8"/>
  <c r="AD17" i="8"/>
  <c r="AL18" i="8"/>
  <c r="AK18" i="8"/>
  <c r="AJ18" i="8"/>
  <c r="AI18" i="8"/>
  <c r="AH18" i="8"/>
  <c r="AF18" i="8"/>
  <c r="AE18" i="8"/>
  <c r="AD18" i="8"/>
  <c r="AL16" i="8"/>
  <c r="AK16" i="8"/>
  <c r="AJ16" i="8"/>
  <c r="AI16" i="8"/>
  <c r="AH16" i="8"/>
  <c r="AF16" i="8"/>
  <c r="AE16" i="8"/>
  <c r="AD16" i="8"/>
  <c r="AL15" i="8"/>
  <c r="AK15" i="8"/>
  <c r="AJ15" i="8"/>
  <c r="AI15" i="8"/>
  <c r="AH15" i="8"/>
  <c r="AF15" i="8"/>
  <c r="AE15" i="8"/>
  <c r="AD15" i="8"/>
  <c r="AL14" i="8"/>
  <c r="AK14" i="8"/>
  <c r="AJ14" i="8"/>
  <c r="AI14" i="8"/>
  <c r="AH14" i="8"/>
  <c r="AF14" i="8"/>
  <c r="AE14" i="8"/>
  <c r="AD14" i="8"/>
  <c r="AL13" i="8"/>
  <c r="AK13" i="8"/>
  <c r="AJ13" i="8"/>
  <c r="AI13" i="8"/>
  <c r="AH13" i="8"/>
  <c r="AF13" i="8"/>
  <c r="AE13" i="8"/>
  <c r="AD13" i="8"/>
  <c r="AL11" i="8"/>
  <c r="AK11" i="8"/>
  <c r="AJ11" i="8"/>
  <c r="AI11" i="8"/>
  <c r="AH11" i="8"/>
  <c r="AF11" i="8"/>
  <c r="AE11" i="8"/>
  <c r="AD11" i="8"/>
  <c r="AL16" i="7"/>
  <c r="AK16" i="7"/>
  <c r="AJ16" i="7"/>
  <c r="AI16" i="7"/>
  <c r="AH16" i="7"/>
  <c r="AF16" i="7"/>
  <c r="AE16" i="7"/>
  <c r="AD16" i="7"/>
  <c r="AL15" i="7"/>
  <c r="AK15" i="7"/>
  <c r="AJ15" i="7"/>
  <c r="AI15" i="7"/>
  <c r="AH15" i="7"/>
  <c r="AF15" i="7"/>
  <c r="AE15" i="7"/>
  <c r="AD15" i="7"/>
  <c r="AL14" i="7"/>
  <c r="AK14" i="7"/>
  <c r="AJ14" i="7"/>
  <c r="AI14" i="7"/>
  <c r="AH14" i="7"/>
  <c r="AF14" i="7"/>
  <c r="AE14" i="7"/>
  <c r="AD14" i="7"/>
  <c r="AL13" i="7"/>
  <c r="AK13" i="7"/>
  <c r="AJ13" i="7"/>
  <c r="AI13" i="7"/>
  <c r="AH13" i="7"/>
  <c r="AF13" i="7"/>
  <c r="AE13" i="7"/>
  <c r="AD13" i="7"/>
  <c r="AL12" i="7"/>
  <c r="AK12" i="7"/>
  <c r="AJ12" i="7"/>
  <c r="AI12" i="7"/>
  <c r="AH12" i="7"/>
  <c r="AF12" i="7"/>
  <c r="AE12" i="7"/>
  <c r="AD12" i="7"/>
  <c r="AL11" i="7"/>
  <c r="AK11" i="7"/>
  <c r="AJ11" i="7"/>
  <c r="AI11" i="7"/>
  <c r="AH11" i="7"/>
  <c r="AF11" i="7"/>
  <c r="AE11" i="7"/>
  <c r="AD11" i="7"/>
  <c r="AL42" i="6"/>
  <c r="AK42" i="6"/>
  <c r="AJ42" i="6"/>
  <c r="AI42" i="6"/>
  <c r="AH42" i="6"/>
  <c r="AF42" i="6"/>
  <c r="AE42" i="6"/>
  <c r="AD42" i="6"/>
  <c r="AL41" i="6"/>
  <c r="AK41" i="6"/>
  <c r="AJ41" i="6"/>
  <c r="AI41" i="6"/>
  <c r="AH41" i="6"/>
  <c r="AF41" i="6"/>
  <c r="AE41" i="6"/>
  <c r="AD41" i="6"/>
  <c r="AL40" i="6"/>
  <c r="AK40" i="6"/>
  <c r="AJ40" i="6"/>
  <c r="AI40" i="6"/>
  <c r="AH40" i="6"/>
  <c r="AF40" i="6"/>
  <c r="AE40" i="6"/>
  <c r="AD40" i="6"/>
  <c r="AL39" i="6"/>
  <c r="AK39" i="6"/>
  <c r="AJ39" i="6"/>
  <c r="AI39" i="6"/>
  <c r="AH39" i="6"/>
  <c r="AF39" i="6"/>
  <c r="AE39" i="6"/>
  <c r="AD39" i="6"/>
  <c r="AL38" i="6"/>
  <c r="AK38" i="6"/>
  <c r="AJ38" i="6"/>
  <c r="AI38" i="6"/>
  <c r="AH38" i="6"/>
  <c r="AF38" i="6"/>
  <c r="AE38" i="6"/>
  <c r="AD38" i="6"/>
  <c r="AL37" i="6"/>
  <c r="AK37" i="6"/>
  <c r="AJ37" i="6"/>
  <c r="AI37" i="6"/>
  <c r="AH37" i="6"/>
  <c r="AF37" i="6"/>
  <c r="AE37" i="6"/>
  <c r="AD37" i="6"/>
  <c r="AL36" i="6"/>
  <c r="AK36" i="6"/>
  <c r="AJ36" i="6"/>
  <c r="AI36" i="6"/>
  <c r="AH36" i="6"/>
  <c r="AF36" i="6"/>
  <c r="AE36" i="6"/>
  <c r="AD36" i="6"/>
  <c r="AL35" i="6"/>
  <c r="AK35" i="6"/>
  <c r="AJ35" i="6"/>
  <c r="AI35" i="6"/>
  <c r="AH35" i="6"/>
  <c r="AF35" i="6"/>
  <c r="AE35" i="6"/>
  <c r="AD35" i="6"/>
  <c r="AL34" i="6"/>
  <c r="AK34" i="6"/>
  <c r="AJ34" i="6"/>
  <c r="AI34" i="6"/>
  <c r="AH34" i="6"/>
  <c r="AF34" i="6"/>
  <c r="AE34" i="6"/>
  <c r="AD34" i="6"/>
  <c r="AL33" i="6"/>
  <c r="AK33" i="6"/>
  <c r="AJ33" i="6"/>
  <c r="AI33" i="6"/>
  <c r="AH33" i="6"/>
  <c r="AF33" i="6"/>
  <c r="AE33" i="6"/>
  <c r="AD33" i="6"/>
  <c r="AL32" i="6"/>
  <c r="AK32" i="6"/>
  <c r="AJ32" i="6"/>
  <c r="AI32" i="6"/>
  <c r="AH32" i="6"/>
  <c r="AF32" i="6"/>
  <c r="AE32" i="6"/>
  <c r="AD32" i="6"/>
  <c r="AL31" i="6"/>
  <c r="AK31" i="6"/>
  <c r="AJ31" i="6"/>
  <c r="AI31" i="6"/>
  <c r="AH31" i="6"/>
  <c r="AF31" i="6"/>
  <c r="AE31" i="6"/>
  <c r="AD31" i="6"/>
  <c r="AL30" i="6"/>
  <c r="AK30" i="6"/>
  <c r="AJ30" i="6"/>
  <c r="AI30" i="6"/>
  <c r="AH30" i="6"/>
  <c r="AF30" i="6"/>
  <c r="AE30" i="6"/>
  <c r="AD30" i="6"/>
  <c r="AL29" i="6"/>
  <c r="AK29" i="6"/>
  <c r="AJ29" i="6"/>
  <c r="AI29" i="6"/>
  <c r="AH29" i="6"/>
  <c r="AF29" i="6"/>
  <c r="AE29" i="6"/>
  <c r="AD29" i="6"/>
  <c r="AL28" i="6"/>
  <c r="AK28" i="6"/>
  <c r="AJ28" i="6"/>
  <c r="AI28" i="6"/>
  <c r="AH28" i="6"/>
  <c r="AF28" i="6"/>
  <c r="AE28" i="6"/>
  <c r="AD28" i="6"/>
  <c r="AL27" i="6"/>
  <c r="AK27" i="6"/>
  <c r="AJ27" i="6"/>
  <c r="AI27" i="6"/>
  <c r="AH27" i="6"/>
  <c r="AF27" i="6"/>
  <c r="AE27" i="6"/>
  <c r="AD27" i="6"/>
  <c r="AL26" i="6"/>
  <c r="AK26" i="6"/>
  <c r="AJ26" i="6"/>
  <c r="AI26" i="6"/>
  <c r="AH26" i="6"/>
  <c r="AF26" i="6"/>
  <c r="AE26" i="6"/>
  <c r="AD26" i="6"/>
  <c r="AL25" i="6"/>
  <c r="AK25" i="6"/>
  <c r="AJ25" i="6"/>
  <c r="AI25" i="6"/>
  <c r="AH25" i="6"/>
  <c r="AF25" i="6"/>
  <c r="AE25" i="6"/>
  <c r="AD25" i="6"/>
  <c r="AL24" i="6"/>
  <c r="AK24" i="6"/>
  <c r="AJ24" i="6"/>
  <c r="AI24" i="6"/>
  <c r="AH24" i="6"/>
  <c r="AF24" i="6"/>
  <c r="AE24" i="6"/>
  <c r="AD24" i="6"/>
  <c r="AL23" i="6"/>
  <c r="AK23" i="6"/>
  <c r="AJ23" i="6"/>
  <c r="AI23" i="6"/>
  <c r="AH23" i="6"/>
  <c r="AF23" i="6"/>
  <c r="AE23" i="6"/>
  <c r="AD23" i="6"/>
  <c r="AL22" i="6"/>
  <c r="AK22" i="6"/>
  <c r="AJ22" i="6"/>
  <c r="AI22" i="6"/>
  <c r="AH22" i="6"/>
  <c r="AF22" i="6"/>
  <c r="AE22" i="6"/>
  <c r="AD22" i="6"/>
  <c r="AL21" i="6"/>
  <c r="AK21" i="6"/>
  <c r="AJ21" i="6"/>
  <c r="AI21" i="6"/>
  <c r="AH21" i="6"/>
  <c r="AF21" i="6"/>
  <c r="AE21" i="6"/>
  <c r="AD21" i="6"/>
  <c r="AL20" i="6"/>
  <c r="AK20" i="6"/>
  <c r="AJ20" i="6"/>
  <c r="AI20" i="6"/>
  <c r="AH20" i="6"/>
  <c r="AF20" i="6"/>
  <c r="AE20" i="6"/>
  <c r="AD20" i="6"/>
  <c r="AL19" i="6"/>
  <c r="AK19" i="6"/>
  <c r="AJ19" i="6"/>
  <c r="AI19" i="6"/>
  <c r="AH19" i="6"/>
  <c r="AF19" i="6"/>
  <c r="AE19" i="6"/>
  <c r="AD19" i="6"/>
  <c r="AL18" i="6"/>
  <c r="AK18" i="6"/>
  <c r="AJ18" i="6"/>
  <c r="AI18" i="6"/>
  <c r="AH18" i="6"/>
  <c r="AF18" i="6"/>
  <c r="AE18" i="6"/>
  <c r="AD18" i="6"/>
  <c r="AL17" i="6"/>
  <c r="AK17" i="6"/>
  <c r="AJ17" i="6"/>
  <c r="AI17" i="6"/>
  <c r="AH17" i="6"/>
  <c r="AF17" i="6"/>
  <c r="AE17" i="6"/>
  <c r="AD17" i="6"/>
  <c r="AL16" i="6"/>
  <c r="AK16" i="6"/>
  <c r="AJ16" i="6"/>
  <c r="AI16" i="6"/>
  <c r="AH16" i="6"/>
  <c r="AF16" i="6"/>
  <c r="AE16" i="6"/>
  <c r="AD16" i="6"/>
  <c r="AL15" i="6"/>
  <c r="AK15" i="6"/>
  <c r="AJ15" i="6"/>
  <c r="AI15" i="6"/>
  <c r="AH15" i="6"/>
  <c r="AF15" i="6"/>
  <c r="AE15" i="6"/>
  <c r="AD15" i="6"/>
  <c r="AL14" i="6"/>
  <c r="AK14" i="6"/>
  <c r="AJ14" i="6"/>
  <c r="AI14" i="6"/>
  <c r="AH14" i="6"/>
  <c r="AF14" i="6"/>
  <c r="AE14" i="6"/>
  <c r="AD14" i="6"/>
  <c r="AL13" i="6"/>
  <c r="AK13" i="6"/>
  <c r="AJ13" i="6"/>
  <c r="AI13" i="6"/>
  <c r="AH13" i="6"/>
  <c r="AF13" i="6"/>
  <c r="AE13" i="6"/>
  <c r="AD13" i="6"/>
  <c r="AL12" i="6"/>
  <c r="AK12" i="6"/>
  <c r="AJ12" i="6"/>
  <c r="AI12" i="6"/>
  <c r="AH12" i="6"/>
  <c r="AF12" i="6"/>
  <c r="AE12" i="6"/>
  <c r="AD12" i="6"/>
  <c r="AL11" i="6"/>
  <c r="AK11" i="6"/>
  <c r="AJ11" i="6"/>
  <c r="AI11" i="6"/>
  <c r="AH11" i="6"/>
  <c r="AF11" i="6"/>
  <c r="AE11" i="6"/>
  <c r="AD11" i="6"/>
  <c r="AL82" i="5"/>
  <c r="AK82" i="5"/>
  <c r="AJ82" i="5"/>
  <c r="AI82" i="5"/>
  <c r="AH82" i="5"/>
  <c r="AF82" i="5"/>
  <c r="AE82" i="5"/>
  <c r="AD82" i="5"/>
  <c r="AL81" i="5"/>
  <c r="AK81" i="5"/>
  <c r="AJ81" i="5"/>
  <c r="AI81" i="5"/>
  <c r="AH81" i="5"/>
  <c r="AF81" i="5"/>
  <c r="AE81" i="5"/>
  <c r="AD81" i="5"/>
  <c r="AL80" i="5"/>
  <c r="AK80" i="5"/>
  <c r="AJ80" i="5"/>
  <c r="AI80" i="5"/>
  <c r="AH80" i="5"/>
  <c r="AF80" i="5"/>
  <c r="AE80" i="5"/>
  <c r="AD80" i="5"/>
  <c r="AL79" i="5"/>
  <c r="AK79" i="5"/>
  <c r="AJ79" i="5"/>
  <c r="AI79" i="5"/>
  <c r="AH79" i="5"/>
  <c r="AF79" i="5"/>
  <c r="AE79" i="5"/>
  <c r="AD79" i="5"/>
  <c r="AL78" i="5"/>
  <c r="AK78" i="5"/>
  <c r="AJ78" i="5"/>
  <c r="AI78" i="5"/>
  <c r="AH78" i="5"/>
  <c r="AF78" i="5"/>
  <c r="AE78" i="5"/>
  <c r="AD78" i="5"/>
  <c r="AL77" i="5"/>
  <c r="AK77" i="5"/>
  <c r="AJ77" i="5"/>
  <c r="AI77" i="5"/>
  <c r="AH77" i="5"/>
  <c r="AF77" i="5"/>
  <c r="AE77" i="5"/>
  <c r="AD77" i="5"/>
  <c r="AL76" i="5"/>
  <c r="AK76" i="5"/>
  <c r="AJ76" i="5"/>
  <c r="AI76" i="5"/>
  <c r="AH76" i="5"/>
  <c r="AF76" i="5"/>
  <c r="AE76" i="5"/>
  <c r="AD76" i="5"/>
  <c r="AL75" i="5"/>
  <c r="AK75" i="5"/>
  <c r="AJ75" i="5"/>
  <c r="AI75" i="5"/>
  <c r="AH75" i="5"/>
  <c r="AF75" i="5"/>
  <c r="AE75" i="5"/>
  <c r="AD75" i="5"/>
  <c r="AL74" i="5"/>
  <c r="AK74" i="5"/>
  <c r="AJ74" i="5"/>
  <c r="AI74" i="5"/>
  <c r="AH74" i="5"/>
  <c r="AF74" i="5"/>
  <c r="AE74" i="5"/>
  <c r="AD74" i="5"/>
  <c r="AL73" i="5"/>
  <c r="AK73" i="5"/>
  <c r="AJ73" i="5"/>
  <c r="AI73" i="5"/>
  <c r="AH73" i="5"/>
  <c r="AF73" i="5"/>
  <c r="AE73" i="5"/>
  <c r="AD73" i="5"/>
  <c r="AL72" i="5"/>
  <c r="AK72" i="5"/>
  <c r="AJ72" i="5"/>
  <c r="AI72" i="5"/>
  <c r="AH72" i="5"/>
  <c r="AF72" i="5"/>
  <c r="AE72" i="5"/>
  <c r="AD72" i="5"/>
  <c r="AL71" i="5"/>
  <c r="AK71" i="5"/>
  <c r="AJ71" i="5"/>
  <c r="AI71" i="5"/>
  <c r="AH71" i="5"/>
  <c r="AF71" i="5"/>
  <c r="AE71" i="5"/>
  <c r="AD71" i="5"/>
  <c r="AL70" i="5"/>
  <c r="AK70" i="5"/>
  <c r="AJ70" i="5"/>
  <c r="AI70" i="5"/>
  <c r="AH70" i="5"/>
  <c r="AF70" i="5"/>
  <c r="AE70" i="5"/>
  <c r="AD70" i="5"/>
  <c r="AL69" i="5"/>
  <c r="AK69" i="5"/>
  <c r="AJ69" i="5"/>
  <c r="AI69" i="5"/>
  <c r="AH69" i="5"/>
  <c r="AF69" i="5"/>
  <c r="AE69" i="5"/>
  <c r="AD69" i="5"/>
  <c r="AL68" i="5"/>
  <c r="AK68" i="5"/>
  <c r="AJ68" i="5"/>
  <c r="AI68" i="5"/>
  <c r="AH68" i="5"/>
  <c r="AF68" i="5"/>
  <c r="AE68" i="5"/>
  <c r="AD68" i="5"/>
  <c r="AL67" i="5"/>
  <c r="AK67" i="5"/>
  <c r="AJ67" i="5"/>
  <c r="AI67" i="5"/>
  <c r="AH67" i="5"/>
  <c r="AF67" i="5"/>
  <c r="AE67" i="5"/>
  <c r="AD67" i="5"/>
  <c r="AL66" i="5"/>
  <c r="AK66" i="5"/>
  <c r="AJ66" i="5"/>
  <c r="AI66" i="5"/>
  <c r="AH66" i="5"/>
  <c r="AF66" i="5"/>
  <c r="AE66" i="5"/>
  <c r="AD66" i="5"/>
  <c r="AL65" i="5"/>
  <c r="AK65" i="5"/>
  <c r="AJ65" i="5"/>
  <c r="AI65" i="5"/>
  <c r="AH65" i="5"/>
  <c r="AF65" i="5"/>
  <c r="AE65" i="5"/>
  <c r="AD65" i="5"/>
  <c r="AL64" i="5"/>
  <c r="AK64" i="5"/>
  <c r="AJ64" i="5"/>
  <c r="AI64" i="5"/>
  <c r="AH64" i="5"/>
  <c r="AF64" i="5"/>
  <c r="AE64" i="5"/>
  <c r="AD64" i="5"/>
  <c r="AL63" i="5"/>
  <c r="AK63" i="5"/>
  <c r="AJ63" i="5"/>
  <c r="AI63" i="5"/>
  <c r="AH63" i="5"/>
  <c r="AF63" i="5"/>
  <c r="AE63" i="5"/>
  <c r="AD63" i="5"/>
  <c r="AL62" i="5"/>
  <c r="AK62" i="5"/>
  <c r="AJ62" i="5"/>
  <c r="AI62" i="5"/>
  <c r="AH62" i="5"/>
  <c r="AF62" i="5"/>
  <c r="AE62" i="5"/>
  <c r="AD62" i="5"/>
  <c r="AL61" i="5"/>
  <c r="AK61" i="5"/>
  <c r="AJ61" i="5"/>
  <c r="AI61" i="5"/>
  <c r="AH61" i="5"/>
  <c r="AF61" i="5"/>
  <c r="AE61" i="5"/>
  <c r="AD61" i="5"/>
  <c r="AL60" i="5"/>
  <c r="AK60" i="5"/>
  <c r="AJ60" i="5"/>
  <c r="AI60" i="5"/>
  <c r="AH60" i="5"/>
  <c r="AF60" i="5"/>
  <c r="AE60" i="5"/>
  <c r="AD60" i="5"/>
  <c r="AL59" i="5"/>
  <c r="AK59" i="5"/>
  <c r="AJ59" i="5"/>
  <c r="AI59" i="5"/>
  <c r="AH59" i="5"/>
  <c r="AF59" i="5"/>
  <c r="AE59" i="5"/>
  <c r="AD59" i="5"/>
  <c r="AL58" i="5"/>
  <c r="AK58" i="5"/>
  <c r="AJ58" i="5"/>
  <c r="AI58" i="5"/>
  <c r="AH58" i="5"/>
  <c r="AF58" i="5"/>
  <c r="AE58" i="5"/>
  <c r="AD58" i="5"/>
  <c r="AL57" i="5"/>
  <c r="AK57" i="5"/>
  <c r="AJ57" i="5"/>
  <c r="AI57" i="5"/>
  <c r="AH57" i="5"/>
  <c r="AF57" i="5"/>
  <c r="AE57" i="5"/>
  <c r="AD57" i="5"/>
  <c r="AL56" i="5"/>
  <c r="AK56" i="5"/>
  <c r="AJ56" i="5"/>
  <c r="AI56" i="5"/>
  <c r="AH56" i="5"/>
  <c r="AF56" i="5"/>
  <c r="AE56" i="5"/>
  <c r="AD56" i="5"/>
  <c r="AL55" i="5"/>
  <c r="AK55" i="5"/>
  <c r="AJ55" i="5"/>
  <c r="AI55" i="5"/>
  <c r="AH55" i="5"/>
  <c r="AF55" i="5"/>
  <c r="AE55" i="5"/>
  <c r="AD55" i="5"/>
  <c r="AL53" i="5"/>
  <c r="AK53" i="5"/>
  <c r="AJ53" i="5"/>
  <c r="AI53" i="5"/>
  <c r="AH53" i="5"/>
  <c r="AF53" i="5"/>
  <c r="AE53" i="5"/>
  <c r="AD53" i="5"/>
  <c r="AL54" i="5"/>
  <c r="AK54" i="5"/>
  <c r="AJ54" i="5"/>
  <c r="AI54" i="5"/>
  <c r="AH54" i="5"/>
  <c r="AF54" i="5"/>
  <c r="AE54" i="5"/>
  <c r="AD54" i="5"/>
  <c r="AL52" i="5"/>
  <c r="AK52" i="5"/>
  <c r="AJ52" i="5"/>
  <c r="AI52" i="5"/>
  <c r="AH52" i="5"/>
  <c r="AF52" i="5"/>
  <c r="AE52" i="5"/>
  <c r="AD52" i="5"/>
  <c r="AL51" i="5"/>
  <c r="AK51" i="5"/>
  <c r="AJ51" i="5"/>
  <c r="AI51" i="5"/>
  <c r="AH51" i="5"/>
  <c r="AF51" i="5"/>
  <c r="AE51" i="5"/>
  <c r="AD51" i="5"/>
  <c r="AL50" i="5"/>
  <c r="AK50" i="5"/>
  <c r="AJ50" i="5"/>
  <c r="AI50" i="5"/>
  <c r="AH50" i="5"/>
  <c r="AF50" i="5"/>
  <c r="AE50" i="5"/>
  <c r="AD50" i="5"/>
  <c r="AL49" i="5"/>
  <c r="AK49" i="5"/>
  <c r="AJ49" i="5"/>
  <c r="AI49" i="5"/>
  <c r="AH49" i="5"/>
  <c r="AF49" i="5"/>
  <c r="AE49" i="5"/>
  <c r="AD49" i="5"/>
  <c r="AL48" i="5"/>
  <c r="AK48" i="5"/>
  <c r="AJ48" i="5"/>
  <c r="AI48" i="5"/>
  <c r="AH48" i="5"/>
  <c r="AF48" i="5"/>
  <c r="AE48" i="5"/>
  <c r="AD48" i="5"/>
  <c r="AL47" i="5"/>
  <c r="AK47" i="5"/>
  <c r="AJ47" i="5"/>
  <c r="AI47" i="5"/>
  <c r="AH47" i="5"/>
  <c r="AF47" i="5"/>
  <c r="AE47" i="5"/>
  <c r="AD47" i="5"/>
  <c r="AL46" i="5"/>
  <c r="AK46" i="5"/>
  <c r="AJ46" i="5"/>
  <c r="AI46" i="5"/>
  <c r="AH46" i="5"/>
  <c r="AF46" i="5"/>
  <c r="AE46" i="5"/>
  <c r="AD46" i="5"/>
  <c r="AL45" i="5"/>
  <c r="AK45" i="5"/>
  <c r="AJ45" i="5"/>
  <c r="AI45" i="5"/>
  <c r="AH45" i="5"/>
  <c r="AF45" i="5"/>
  <c r="AE45" i="5"/>
  <c r="AD45" i="5"/>
  <c r="AL44" i="5"/>
  <c r="AK44" i="5"/>
  <c r="AJ44" i="5"/>
  <c r="AI44" i="5"/>
  <c r="AH44" i="5"/>
  <c r="AF44" i="5"/>
  <c r="AE44" i="5"/>
  <c r="AD44" i="5"/>
  <c r="AL43" i="5"/>
  <c r="AK43" i="5"/>
  <c r="AJ43" i="5"/>
  <c r="AI43" i="5"/>
  <c r="AH43" i="5"/>
  <c r="AF43" i="5"/>
  <c r="AE43" i="5"/>
  <c r="AD43" i="5"/>
  <c r="AL42" i="5"/>
  <c r="AK42" i="5"/>
  <c r="AJ42" i="5"/>
  <c r="AI42" i="5"/>
  <c r="AH42" i="5"/>
  <c r="AF42" i="5"/>
  <c r="AE42" i="5"/>
  <c r="AD42" i="5"/>
  <c r="AL41" i="5"/>
  <c r="AK41" i="5"/>
  <c r="AJ41" i="5"/>
  <c r="AI41" i="5"/>
  <c r="AH41" i="5"/>
  <c r="AF41" i="5"/>
  <c r="AE41" i="5"/>
  <c r="AD41" i="5"/>
  <c r="AL40" i="5"/>
  <c r="AK40" i="5"/>
  <c r="AJ40" i="5"/>
  <c r="AI40" i="5"/>
  <c r="AH40" i="5"/>
  <c r="AF40" i="5"/>
  <c r="AE40" i="5"/>
  <c r="AD40" i="5"/>
  <c r="AL39" i="5"/>
  <c r="AK39" i="5"/>
  <c r="AJ39" i="5"/>
  <c r="AI39" i="5"/>
  <c r="AH39" i="5"/>
  <c r="AF39" i="5"/>
  <c r="AE39" i="5"/>
  <c r="AD39" i="5"/>
  <c r="AL38" i="5"/>
  <c r="AK38" i="5"/>
  <c r="AJ38" i="5"/>
  <c r="AI38" i="5"/>
  <c r="AH38" i="5"/>
  <c r="AF38" i="5"/>
  <c r="AE38" i="5"/>
  <c r="AD38" i="5"/>
  <c r="AL37" i="5"/>
  <c r="AK37" i="5"/>
  <c r="AJ37" i="5"/>
  <c r="AI37" i="5"/>
  <c r="AH37" i="5"/>
  <c r="AF37" i="5"/>
  <c r="AE37" i="5"/>
  <c r="AD37" i="5"/>
  <c r="AL36" i="5"/>
  <c r="AK36" i="5"/>
  <c r="AJ36" i="5"/>
  <c r="AI36" i="5"/>
  <c r="AH36" i="5"/>
  <c r="AF36" i="5"/>
  <c r="AE36" i="5"/>
  <c r="AD36" i="5"/>
  <c r="AL35" i="5"/>
  <c r="AK35" i="5"/>
  <c r="AJ35" i="5"/>
  <c r="AI35" i="5"/>
  <c r="AH35" i="5"/>
  <c r="AF35" i="5"/>
  <c r="AE35" i="5"/>
  <c r="AD35" i="5"/>
  <c r="AL34" i="5"/>
  <c r="AK34" i="5"/>
  <c r="AJ34" i="5"/>
  <c r="AI34" i="5"/>
  <c r="AH34" i="5"/>
  <c r="AF34" i="5"/>
  <c r="AE34" i="5"/>
  <c r="AD34" i="5"/>
  <c r="AL33" i="5"/>
  <c r="AK33" i="5"/>
  <c r="AJ33" i="5"/>
  <c r="AI33" i="5"/>
  <c r="AH33" i="5"/>
  <c r="AF33" i="5"/>
  <c r="AE33" i="5"/>
  <c r="AD33" i="5"/>
  <c r="AL32" i="5"/>
  <c r="AK32" i="5"/>
  <c r="AJ32" i="5"/>
  <c r="AI32" i="5"/>
  <c r="AH32" i="5"/>
  <c r="AF32" i="5"/>
  <c r="AE32" i="5"/>
  <c r="AD32" i="5"/>
  <c r="AL31" i="5"/>
  <c r="AK31" i="5"/>
  <c r="AJ31" i="5"/>
  <c r="AI31" i="5"/>
  <c r="AH31" i="5"/>
  <c r="AF31" i="5"/>
  <c r="AE31" i="5"/>
  <c r="AD31" i="5"/>
  <c r="AL30" i="5"/>
  <c r="AK30" i="5"/>
  <c r="AJ30" i="5"/>
  <c r="AI30" i="5"/>
  <c r="AH30" i="5"/>
  <c r="AF30" i="5"/>
  <c r="AE30" i="5"/>
  <c r="AD30" i="5"/>
  <c r="AL29" i="5"/>
  <c r="AK29" i="5"/>
  <c r="AJ29" i="5"/>
  <c r="AI29" i="5"/>
  <c r="AH29" i="5"/>
  <c r="AF29" i="5"/>
  <c r="AE29" i="5"/>
  <c r="AD29" i="5"/>
  <c r="AL28" i="5"/>
  <c r="AK28" i="5"/>
  <c r="AJ28" i="5"/>
  <c r="AI28" i="5"/>
  <c r="AH28" i="5"/>
  <c r="AF28" i="5"/>
  <c r="AE28" i="5"/>
  <c r="AD28" i="5"/>
  <c r="AL27" i="5"/>
  <c r="AK27" i="5"/>
  <c r="AJ27" i="5"/>
  <c r="AI27" i="5"/>
  <c r="AH27" i="5"/>
  <c r="AF27" i="5"/>
  <c r="AE27" i="5"/>
  <c r="AD27" i="5"/>
  <c r="AL26" i="5"/>
  <c r="AK26" i="5"/>
  <c r="AJ26" i="5"/>
  <c r="AI26" i="5"/>
  <c r="AH26" i="5"/>
  <c r="AF26" i="5"/>
  <c r="AE26" i="5"/>
  <c r="AD26" i="5"/>
  <c r="AL25" i="5"/>
  <c r="AK25" i="5"/>
  <c r="AJ25" i="5"/>
  <c r="AI25" i="5"/>
  <c r="AH25" i="5"/>
  <c r="AF25" i="5"/>
  <c r="AE25" i="5"/>
  <c r="AD25" i="5"/>
  <c r="AL24" i="5"/>
  <c r="AK24" i="5"/>
  <c r="AJ24" i="5"/>
  <c r="AI24" i="5"/>
  <c r="AH24" i="5"/>
  <c r="AF24" i="5"/>
  <c r="AE24" i="5"/>
  <c r="AD24" i="5"/>
  <c r="AL23" i="5"/>
  <c r="AK23" i="5"/>
  <c r="AJ23" i="5"/>
  <c r="AI23" i="5"/>
  <c r="AH23" i="5"/>
  <c r="AF23" i="5"/>
  <c r="AE23" i="5"/>
  <c r="AD23" i="5"/>
  <c r="AL22" i="5"/>
  <c r="AK22" i="5"/>
  <c r="AJ22" i="5"/>
  <c r="AI22" i="5"/>
  <c r="AH22" i="5"/>
  <c r="AF22" i="5"/>
  <c r="AE22" i="5"/>
  <c r="AD22" i="5"/>
  <c r="AL21" i="5"/>
  <c r="AK21" i="5"/>
  <c r="AJ21" i="5"/>
  <c r="AI21" i="5"/>
  <c r="AH21" i="5"/>
  <c r="AF21" i="5"/>
  <c r="AE21" i="5"/>
  <c r="AD21" i="5"/>
  <c r="AL20" i="5"/>
  <c r="AK20" i="5"/>
  <c r="AJ20" i="5"/>
  <c r="AI20" i="5"/>
  <c r="AH20" i="5"/>
  <c r="AF20" i="5"/>
  <c r="AE20" i="5"/>
  <c r="AD20" i="5"/>
  <c r="AL19" i="5"/>
  <c r="AK19" i="5"/>
  <c r="AJ19" i="5"/>
  <c r="AI19" i="5"/>
  <c r="AH19" i="5"/>
  <c r="AF19" i="5"/>
  <c r="AE19" i="5"/>
  <c r="AD19" i="5"/>
  <c r="AL18" i="5"/>
  <c r="AK18" i="5"/>
  <c r="AJ18" i="5"/>
  <c r="AI18" i="5"/>
  <c r="AH18" i="5"/>
  <c r="AF18" i="5"/>
  <c r="AE18" i="5"/>
  <c r="AD18" i="5"/>
  <c r="AL17" i="5"/>
  <c r="AK17" i="5"/>
  <c r="AJ17" i="5"/>
  <c r="AI17" i="5"/>
  <c r="AH17" i="5"/>
  <c r="AF17" i="5"/>
  <c r="AE17" i="5"/>
  <c r="AD17" i="5"/>
  <c r="AL16" i="5"/>
  <c r="AK16" i="5"/>
  <c r="AJ16" i="5"/>
  <c r="AI16" i="5"/>
  <c r="AH16" i="5"/>
  <c r="AF16" i="5"/>
  <c r="AE16" i="5"/>
  <c r="AD16" i="5"/>
  <c r="AL15" i="5"/>
  <c r="AK15" i="5"/>
  <c r="AJ15" i="5"/>
  <c r="AI15" i="5"/>
  <c r="AH15" i="5"/>
  <c r="AF15" i="5"/>
  <c r="AE15" i="5"/>
  <c r="AD15" i="5"/>
  <c r="AL14" i="5"/>
  <c r="AK14" i="5"/>
  <c r="AJ14" i="5"/>
  <c r="AI14" i="5"/>
  <c r="AH14" i="5"/>
  <c r="AF14" i="5"/>
  <c r="AE14" i="5"/>
  <c r="AD14" i="5"/>
  <c r="AL13" i="5"/>
  <c r="AK13" i="5"/>
  <c r="AJ13" i="5"/>
  <c r="AI13" i="5"/>
  <c r="AH13" i="5"/>
  <c r="AF13" i="5"/>
  <c r="AE13" i="5"/>
  <c r="AD13" i="5"/>
  <c r="AL12" i="5"/>
  <c r="AK12" i="5"/>
  <c r="AJ12" i="5"/>
  <c r="AI12" i="5"/>
  <c r="AH12" i="5"/>
  <c r="AF12" i="5"/>
  <c r="AE12" i="5"/>
  <c r="AD12" i="5"/>
  <c r="AL11" i="5"/>
  <c r="AK11" i="5"/>
  <c r="AJ11" i="5"/>
  <c r="AI11" i="5"/>
  <c r="AH11" i="5"/>
  <c r="AF11" i="5"/>
  <c r="AE11" i="5"/>
  <c r="AD11" i="5"/>
  <c r="AL89" i="4"/>
  <c r="AK89" i="4"/>
  <c r="AJ89" i="4"/>
  <c r="AI89" i="4"/>
  <c r="AH89" i="4"/>
  <c r="AF89" i="4"/>
  <c r="AE89" i="4"/>
  <c r="AD89" i="4"/>
  <c r="AL88" i="4"/>
  <c r="AK88" i="4"/>
  <c r="AJ88" i="4"/>
  <c r="AI88" i="4"/>
  <c r="AH88" i="4"/>
  <c r="AF88" i="4"/>
  <c r="AE88" i="4"/>
  <c r="AD88" i="4"/>
  <c r="AL87" i="4"/>
  <c r="AK87" i="4"/>
  <c r="AJ87" i="4"/>
  <c r="AI87" i="4"/>
  <c r="AH87" i="4"/>
  <c r="AF87" i="4"/>
  <c r="AE87" i="4"/>
  <c r="AD87" i="4"/>
  <c r="AL86" i="4"/>
  <c r="AK86" i="4"/>
  <c r="AJ86" i="4"/>
  <c r="AI86" i="4"/>
  <c r="AH86" i="4"/>
  <c r="AF86" i="4"/>
  <c r="AE86" i="4"/>
  <c r="AD86" i="4"/>
  <c r="AL84" i="4"/>
  <c r="AK84" i="4"/>
  <c r="AJ84" i="4"/>
  <c r="AI84" i="4"/>
  <c r="AH84" i="4"/>
  <c r="AF84" i="4"/>
  <c r="AE84" i="4"/>
  <c r="AD84" i="4"/>
  <c r="AL85" i="4"/>
  <c r="AK85" i="4"/>
  <c r="AJ85" i="4"/>
  <c r="AI85" i="4"/>
  <c r="AH85" i="4"/>
  <c r="AF85" i="4"/>
  <c r="AE85" i="4"/>
  <c r="AD85" i="4"/>
  <c r="AL82" i="4"/>
  <c r="AK82" i="4"/>
  <c r="AJ82" i="4"/>
  <c r="AI82" i="4"/>
  <c r="AH82" i="4"/>
  <c r="AF82" i="4"/>
  <c r="AE82" i="4"/>
  <c r="AD82" i="4"/>
  <c r="AL83" i="4"/>
  <c r="AK83" i="4"/>
  <c r="AJ83" i="4"/>
  <c r="AI83" i="4"/>
  <c r="AH83" i="4"/>
  <c r="AF83" i="4"/>
  <c r="AE83" i="4"/>
  <c r="AD83" i="4"/>
  <c r="AL81" i="4"/>
  <c r="AK81" i="4"/>
  <c r="AJ81" i="4"/>
  <c r="AI81" i="4"/>
  <c r="AH81" i="4"/>
  <c r="AF81" i="4"/>
  <c r="AE81" i="4"/>
  <c r="AD81" i="4"/>
  <c r="AL80" i="4"/>
  <c r="AK80" i="4"/>
  <c r="AJ80" i="4"/>
  <c r="AI80" i="4"/>
  <c r="AH80" i="4"/>
  <c r="AF80" i="4"/>
  <c r="AE80" i="4"/>
  <c r="AD80" i="4"/>
  <c r="AL79" i="4"/>
  <c r="AK79" i="4"/>
  <c r="AJ79" i="4"/>
  <c r="AI79" i="4"/>
  <c r="AH79" i="4"/>
  <c r="AF79" i="4"/>
  <c r="AE79" i="4"/>
  <c r="AD79" i="4"/>
  <c r="AL78" i="4"/>
  <c r="AK78" i="4"/>
  <c r="AJ78" i="4"/>
  <c r="AI78" i="4"/>
  <c r="AH78" i="4"/>
  <c r="AF78" i="4"/>
  <c r="AE78" i="4"/>
  <c r="AD78" i="4"/>
  <c r="AL77" i="4"/>
  <c r="AK77" i="4"/>
  <c r="AJ77" i="4"/>
  <c r="AI77" i="4"/>
  <c r="AH77" i="4"/>
  <c r="AF77" i="4"/>
  <c r="AE77" i="4"/>
  <c r="AD77" i="4"/>
  <c r="AL75" i="4"/>
  <c r="AK75" i="4"/>
  <c r="AJ75" i="4"/>
  <c r="AI75" i="4"/>
  <c r="AH75" i="4"/>
  <c r="AF75" i="4"/>
  <c r="AE75" i="4"/>
  <c r="AD75" i="4"/>
  <c r="AL76" i="4"/>
  <c r="AK76" i="4"/>
  <c r="AJ76" i="4"/>
  <c r="AI76" i="4"/>
  <c r="AH76" i="4"/>
  <c r="AF76" i="4"/>
  <c r="AE76" i="4"/>
  <c r="AD76" i="4"/>
  <c r="AL74" i="4"/>
  <c r="AK74" i="4"/>
  <c r="AJ74" i="4"/>
  <c r="AI74" i="4"/>
  <c r="AH74" i="4"/>
  <c r="AF74" i="4"/>
  <c r="AE74" i="4"/>
  <c r="AD74" i="4"/>
  <c r="AL73" i="4"/>
  <c r="AK73" i="4"/>
  <c r="AJ73" i="4"/>
  <c r="AI73" i="4"/>
  <c r="AH73" i="4"/>
  <c r="AF73" i="4"/>
  <c r="AE73" i="4"/>
  <c r="AD73" i="4"/>
  <c r="AL72" i="4"/>
  <c r="AK72" i="4"/>
  <c r="AJ72" i="4"/>
  <c r="AI72" i="4"/>
  <c r="AH72" i="4"/>
  <c r="AF72" i="4"/>
  <c r="AE72" i="4"/>
  <c r="AD72" i="4"/>
  <c r="AL71" i="4"/>
  <c r="AK71" i="4"/>
  <c r="AJ71" i="4"/>
  <c r="AI71" i="4"/>
  <c r="AH71" i="4"/>
  <c r="AF71" i="4"/>
  <c r="AE71" i="4"/>
  <c r="AD71" i="4"/>
  <c r="AL70" i="4"/>
  <c r="AK70" i="4"/>
  <c r="AJ70" i="4"/>
  <c r="AI70" i="4"/>
  <c r="AH70" i="4"/>
  <c r="AF70" i="4"/>
  <c r="AE70" i="4"/>
  <c r="AD70" i="4"/>
  <c r="AL69" i="4"/>
  <c r="AK69" i="4"/>
  <c r="AJ69" i="4"/>
  <c r="AI69" i="4"/>
  <c r="AH69" i="4"/>
  <c r="AF69" i="4"/>
  <c r="AE69" i="4"/>
  <c r="AD69" i="4"/>
  <c r="AL68" i="4"/>
  <c r="AK68" i="4"/>
  <c r="AJ68" i="4"/>
  <c r="AI68" i="4"/>
  <c r="AH68" i="4"/>
  <c r="AF68" i="4"/>
  <c r="AE68" i="4"/>
  <c r="AD68" i="4"/>
  <c r="AL67" i="4"/>
  <c r="AK67" i="4"/>
  <c r="AJ67" i="4"/>
  <c r="AI67" i="4"/>
  <c r="AH67" i="4"/>
  <c r="AF67" i="4"/>
  <c r="AE67" i="4"/>
  <c r="AD67" i="4"/>
  <c r="AL66" i="4"/>
  <c r="AK66" i="4"/>
  <c r="AJ66" i="4"/>
  <c r="AI66" i="4"/>
  <c r="AH66" i="4"/>
  <c r="AF66" i="4"/>
  <c r="AE66" i="4"/>
  <c r="AD66" i="4"/>
  <c r="AL65" i="4"/>
  <c r="AK65" i="4"/>
  <c r="AJ65" i="4"/>
  <c r="AI65" i="4"/>
  <c r="AH65" i="4"/>
  <c r="AF65" i="4"/>
  <c r="AE65" i="4"/>
  <c r="AD65" i="4"/>
  <c r="AL64" i="4"/>
  <c r="AK64" i="4"/>
  <c r="AJ64" i="4"/>
  <c r="AI64" i="4"/>
  <c r="AH64" i="4"/>
  <c r="AF64" i="4"/>
  <c r="AE64" i="4"/>
  <c r="AD64" i="4"/>
  <c r="AL63" i="4"/>
  <c r="AK63" i="4"/>
  <c r="AJ63" i="4"/>
  <c r="AI63" i="4"/>
  <c r="AH63" i="4"/>
  <c r="AF63" i="4"/>
  <c r="AE63" i="4"/>
  <c r="AD63" i="4"/>
  <c r="AL62" i="4"/>
  <c r="AK62" i="4"/>
  <c r="AJ62" i="4"/>
  <c r="AI62" i="4"/>
  <c r="AH62" i="4"/>
  <c r="AF62" i="4"/>
  <c r="AE62" i="4"/>
  <c r="AD62" i="4"/>
  <c r="AL61" i="4"/>
  <c r="AK61" i="4"/>
  <c r="AJ61" i="4"/>
  <c r="AI61" i="4"/>
  <c r="AH61" i="4"/>
  <c r="AF61" i="4"/>
  <c r="AE61" i="4"/>
  <c r="AD61" i="4"/>
  <c r="AL60" i="4"/>
  <c r="AK60" i="4"/>
  <c r="AJ60" i="4"/>
  <c r="AI60" i="4"/>
  <c r="AH60" i="4"/>
  <c r="AF60" i="4"/>
  <c r="AE60" i="4"/>
  <c r="AD60" i="4"/>
  <c r="AL59" i="4"/>
  <c r="AK59" i="4"/>
  <c r="AJ59" i="4"/>
  <c r="AI59" i="4"/>
  <c r="AH59" i="4"/>
  <c r="AF59" i="4"/>
  <c r="AE59" i="4"/>
  <c r="AD59" i="4"/>
  <c r="AL58" i="4"/>
  <c r="AK58" i="4"/>
  <c r="AJ58" i="4"/>
  <c r="AI58" i="4"/>
  <c r="AH58" i="4"/>
  <c r="AF58" i="4"/>
  <c r="AE58" i="4"/>
  <c r="AD58" i="4"/>
  <c r="AL57" i="4"/>
  <c r="AK57" i="4"/>
  <c r="AJ57" i="4"/>
  <c r="AI57" i="4"/>
  <c r="AH57" i="4"/>
  <c r="AF57" i="4"/>
  <c r="AE57" i="4"/>
  <c r="AD57" i="4"/>
  <c r="AL56" i="4"/>
  <c r="AK56" i="4"/>
  <c r="AJ56" i="4"/>
  <c r="AI56" i="4"/>
  <c r="AH56" i="4"/>
  <c r="AF56" i="4"/>
  <c r="AE56" i="4"/>
  <c r="AD56" i="4"/>
  <c r="AL55" i="4"/>
  <c r="AK55" i="4"/>
  <c r="AJ55" i="4"/>
  <c r="AI55" i="4"/>
  <c r="AH55" i="4"/>
  <c r="AF55" i="4"/>
  <c r="AE55" i="4"/>
  <c r="AD55" i="4"/>
  <c r="AL54" i="4"/>
  <c r="AK54" i="4"/>
  <c r="AJ54" i="4"/>
  <c r="AI54" i="4"/>
  <c r="AH54" i="4"/>
  <c r="AF54" i="4"/>
  <c r="AE54" i="4"/>
  <c r="AD54" i="4"/>
  <c r="AL53" i="4"/>
  <c r="AK53" i="4"/>
  <c r="AJ53" i="4"/>
  <c r="AI53" i="4"/>
  <c r="AH53" i="4"/>
  <c r="AF53" i="4"/>
  <c r="AE53" i="4"/>
  <c r="AD53" i="4"/>
  <c r="AL52" i="4"/>
  <c r="AK52" i="4"/>
  <c r="AJ52" i="4"/>
  <c r="AI52" i="4"/>
  <c r="AH52" i="4"/>
  <c r="AF52" i="4"/>
  <c r="AE52" i="4"/>
  <c r="AD52" i="4"/>
  <c r="AL51" i="4"/>
  <c r="AK51" i="4"/>
  <c r="AJ51" i="4"/>
  <c r="AI51" i="4"/>
  <c r="AH51" i="4"/>
  <c r="AF51" i="4"/>
  <c r="AE51" i="4"/>
  <c r="AD51" i="4"/>
  <c r="AL50" i="4"/>
  <c r="AK50" i="4"/>
  <c r="AJ50" i="4"/>
  <c r="AI50" i="4"/>
  <c r="AH50" i="4"/>
  <c r="AF50" i="4"/>
  <c r="AE50" i="4"/>
  <c r="AD50" i="4"/>
  <c r="AL49" i="4"/>
  <c r="AK49" i="4"/>
  <c r="AJ49" i="4"/>
  <c r="AI49" i="4"/>
  <c r="AH49" i="4"/>
  <c r="AF49" i="4"/>
  <c r="AE49" i="4"/>
  <c r="AD49" i="4"/>
  <c r="AL48" i="4"/>
  <c r="AK48" i="4"/>
  <c r="AJ48" i="4"/>
  <c r="AI48" i="4"/>
  <c r="AH48" i="4"/>
  <c r="AF48" i="4"/>
  <c r="AE48" i="4"/>
  <c r="AD48" i="4"/>
  <c r="AL47" i="4"/>
  <c r="AK47" i="4"/>
  <c r="AJ47" i="4"/>
  <c r="AI47" i="4"/>
  <c r="AH47" i="4"/>
  <c r="AF47" i="4"/>
  <c r="AE47" i="4"/>
  <c r="AD47" i="4"/>
  <c r="AL46" i="4"/>
  <c r="AK46" i="4"/>
  <c r="AJ46" i="4"/>
  <c r="AI46" i="4"/>
  <c r="AH46" i="4"/>
  <c r="AF46" i="4"/>
  <c r="AE46" i="4"/>
  <c r="AD46" i="4"/>
  <c r="AL45" i="4"/>
  <c r="AK45" i="4"/>
  <c r="AJ45" i="4"/>
  <c r="AI45" i="4"/>
  <c r="AH45" i="4"/>
  <c r="AF45" i="4"/>
  <c r="AE45" i="4"/>
  <c r="AD45" i="4"/>
  <c r="AL43" i="4"/>
  <c r="AK43" i="4"/>
  <c r="AJ43" i="4"/>
  <c r="AI43" i="4"/>
  <c r="AH43" i="4"/>
  <c r="AF43" i="4"/>
  <c r="AE43" i="4"/>
  <c r="AD43" i="4"/>
  <c r="AL44" i="4"/>
  <c r="AK44" i="4"/>
  <c r="AJ44" i="4"/>
  <c r="AI44" i="4"/>
  <c r="AH44" i="4"/>
  <c r="AF44" i="4"/>
  <c r="AE44" i="4"/>
  <c r="AD44" i="4"/>
  <c r="AL42" i="4"/>
  <c r="AK42" i="4"/>
  <c r="AJ42" i="4"/>
  <c r="AI42" i="4"/>
  <c r="AH42" i="4"/>
  <c r="AF42" i="4"/>
  <c r="AE42" i="4"/>
  <c r="AD42" i="4"/>
  <c r="AL41" i="4"/>
  <c r="AK41" i="4"/>
  <c r="AJ41" i="4"/>
  <c r="AI41" i="4"/>
  <c r="AH41" i="4"/>
  <c r="AF41" i="4"/>
  <c r="AE41" i="4"/>
  <c r="AD41" i="4"/>
  <c r="AL40" i="4"/>
  <c r="AK40" i="4"/>
  <c r="AJ40" i="4"/>
  <c r="AI40" i="4"/>
  <c r="AH40" i="4"/>
  <c r="AF40" i="4"/>
  <c r="AE40" i="4"/>
  <c r="AD40" i="4"/>
  <c r="AL38" i="4"/>
  <c r="AK38" i="4"/>
  <c r="AJ38" i="4"/>
  <c r="AI38" i="4"/>
  <c r="AH38" i="4"/>
  <c r="AF38" i="4"/>
  <c r="AE38" i="4"/>
  <c r="AD38" i="4"/>
  <c r="AL39" i="4"/>
  <c r="AK39" i="4"/>
  <c r="AJ39" i="4"/>
  <c r="AI39" i="4"/>
  <c r="AH39" i="4"/>
  <c r="AF39" i="4"/>
  <c r="AE39" i="4"/>
  <c r="AD39" i="4"/>
  <c r="AL37" i="4"/>
  <c r="AK37" i="4"/>
  <c r="AJ37" i="4"/>
  <c r="AI37" i="4"/>
  <c r="AH37" i="4"/>
  <c r="AF37" i="4"/>
  <c r="AE37" i="4"/>
  <c r="AD37" i="4"/>
  <c r="AL36" i="4"/>
  <c r="AK36" i="4"/>
  <c r="AJ36" i="4"/>
  <c r="AI36" i="4"/>
  <c r="AH36" i="4"/>
  <c r="AF36" i="4"/>
  <c r="AE36" i="4"/>
  <c r="AD36" i="4"/>
  <c r="AL35" i="4"/>
  <c r="AK35" i="4"/>
  <c r="AJ35" i="4"/>
  <c r="AI35" i="4"/>
  <c r="AH35" i="4"/>
  <c r="AF35" i="4"/>
  <c r="AE35" i="4"/>
  <c r="AD35" i="4"/>
  <c r="AL34" i="4"/>
  <c r="AK34" i="4"/>
  <c r="AJ34" i="4"/>
  <c r="AI34" i="4"/>
  <c r="AH34" i="4"/>
  <c r="AF34" i="4"/>
  <c r="AE34" i="4"/>
  <c r="AD34" i="4"/>
  <c r="AL33" i="4"/>
  <c r="AK33" i="4"/>
  <c r="AJ33" i="4"/>
  <c r="AI33" i="4"/>
  <c r="AH33" i="4"/>
  <c r="AF33" i="4"/>
  <c r="AE33" i="4"/>
  <c r="AD33" i="4"/>
  <c r="AL32" i="4"/>
  <c r="AK32" i="4"/>
  <c r="AJ32" i="4"/>
  <c r="AI32" i="4"/>
  <c r="AH32" i="4"/>
  <c r="AF32" i="4"/>
  <c r="AE32" i="4"/>
  <c r="AD32" i="4"/>
  <c r="AL31" i="4"/>
  <c r="AK31" i="4"/>
  <c r="AJ31" i="4"/>
  <c r="AI31" i="4"/>
  <c r="AH31" i="4"/>
  <c r="AF31" i="4"/>
  <c r="AE31" i="4"/>
  <c r="AD31" i="4"/>
  <c r="AL30" i="4"/>
  <c r="AK30" i="4"/>
  <c r="AJ30" i="4"/>
  <c r="AI30" i="4"/>
  <c r="AH30" i="4"/>
  <c r="AF30" i="4"/>
  <c r="AE30" i="4"/>
  <c r="AD30" i="4"/>
  <c r="AL29" i="4"/>
  <c r="AK29" i="4"/>
  <c r="AJ29" i="4"/>
  <c r="AI29" i="4"/>
  <c r="AH29" i="4"/>
  <c r="AF29" i="4"/>
  <c r="AE29" i="4"/>
  <c r="AD29" i="4"/>
  <c r="AL28" i="4"/>
  <c r="AK28" i="4"/>
  <c r="AJ28" i="4"/>
  <c r="AI28" i="4"/>
  <c r="AH28" i="4"/>
  <c r="AF28" i="4"/>
  <c r="AE28" i="4"/>
  <c r="AD28" i="4"/>
  <c r="AL27" i="4"/>
  <c r="AK27" i="4"/>
  <c r="AJ27" i="4"/>
  <c r="AI27" i="4"/>
  <c r="AH27" i="4"/>
  <c r="AF27" i="4"/>
  <c r="AE27" i="4"/>
  <c r="AD27" i="4"/>
  <c r="AL26" i="4"/>
  <c r="AK26" i="4"/>
  <c r="AJ26" i="4"/>
  <c r="AI26" i="4"/>
  <c r="AH26" i="4"/>
  <c r="AF26" i="4"/>
  <c r="AE26" i="4"/>
  <c r="AD26" i="4"/>
  <c r="AL25" i="4"/>
  <c r="AK25" i="4"/>
  <c r="AJ25" i="4"/>
  <c r="AI25" i="4"/>
  <c r="AH25" i="4"/>
  <c r="AF25" i="4"/>
  <c r="AE25" i="4"/>
  <c r="AD25" i="4"/>
  <c r="AL24" i="4"/>
  <c r="AK24" i="4"/>
  <c r="AJ24" i="4"/>
  <c r="AI24" i="4"/>
  <c r="AH24" i="4"/>
  <c r="AF24" i="4"/>
  <c r="AE24" i="4"/>
  <c r="AD24" i="4"/>
  <c r="AL23" i="4"/>
  <c r="AK23" i="4"/>
  <c r="AJ23" i="4"/>
  <c r="AI23" i="4"/>
  <c r="AH23" i="4"/>
  <c r="AF23" i="4"/>
  <c r="AE23" i="4"/>
  <c r="AD23" i="4"/>
  <c r="AL22" i="4"/>
  <c r="AK22" i="4"/>
  <c r="AJ22" i="4"/>
  <c r="AI22" i="4"/>
  <c r="AH22" i="4"/>
  <c r="AF22" i="4"/>
  <c r="AE22" i="4"/>
  <c r="AD22" i="4"/>
  <c r="AL21" i="4"/>
  <c r="AK21" i="4"/>
  <c r="AJ21" i="4"/>
  <c r="AI21" i="4"/>
  <c r="AH21" i="4"/>
  <c r="AF21" i="4"/>
  <c r="AE21" i="4"/>
  <c r="AD21" i="4"/>
  <c r="AL20" i="4"/>
  <c r="AK20" i="4"/>
  <c r="AJ20" i="4"/>
  <c r="AI20" i="4"/>
  <c r="AH20" i="4"/>
  <c r="AF20" i="4"/>
  <c r="AE20" i="4"/>
  <c r="AD20" i="4"/>
  <c r="AL19" i="4"/>
  <c r="AK19" i="4"/>
  <c r="AJ19" i="4"/>
  <c r="AI19" i="4"/>
  <c r="AH19" i="4"/>
  <c r="AF19" i="4"/>
  <c r="AE19" i="4"/>
  <c r="AD19" i="4"/>
  <c r="AL18" i="4"/>
  <c r="AK18" i="4"/>
  <c r="AJ18" i="4"/>
  <c r="AI18" i="4"/>
  <c r="AH18" i="4"/>
  <c r="AF18" i="4"/>
  <c r="AE18" i="4"/>
  <c r="AD18" i="4"/>
  <c r="AL17" i="4"/>
  <c r="AK17" i="4"/>
  <c r="AJ17" i="4"/>
  <c r="AI17" i="4"/>
  <c r="AH17" i="4"/>
  <c r="AF17" i="4"/>
  <c r="AE17" i="4"/>
  <c r="AD17" i="4"/>
  <c r="AL16" i="4"/>
  <c r="AK16" i="4"/>
  <c r="AJ16" i="4"/>
  <c r="AI16" i="4"/>
  <c r="AH16" i="4"/>
  <c r="AF16" i="4"/>
  <c r="AE16" i="4"/>
  <c r="AD16" i="4"/>
  <c r="AL15" i="4"/>
  <c r="AK15" i="4"/>
  <c r="AJ15" i="4"/>
  <c r="AI15" i="4"/>
  <c r="AH15" i="4"/>
  <c r="AF15" i="4"/>
  <c r="AE15" i="4"/>
  <c r="AD15" i="4"/>
  <c r="AL14" i="4"/>
  <c r="AK14" i="4"/>
  <c r="AJ14" i="4"/>
  <c r="AI14" i="4"/>
  <c r="AH14" i="4"/>
  <c r="AF14" i="4"/>
  <c r="AE14" i="4"/>
  <c r="AD14" i="4"/>
  <c r="AL13" i="4"/>
  <c r="AK13" i="4"/>
  <c r="AJ13" i="4"/>
  <c r="AI13" i="4"/>
  <c r="AH13" i="4"/>
  <c r="AF13" i="4"/>
  <c r="AE13" i="4"/>
  <c r="AD13" i="4"/>
  <c r="AL12" i="4"/>
  <c r="AK12" i="4"/>
  <c r="AJ12" i="4"/>
  <c r="AI12" i="4"/>
  <c r="AH12" i="4"/>
  <c r="AF12" i="4"/>
  <c r="AE12" i="4"/>
  <c r="AD12" i="4"/>
  <c r="AL11" i="4"/>
  <c r="AK11" i="4"/>
  <c r="AJ11" i="4"/>
  <c r="AI11" i="4"/>
  <c r="AH11" i="4"/>
  <c r="AF11" i="4"/>
  <c r="AE11" i="4"/>
  <c r="AD11" i="4"/>
  <c r="AL15" i="3"/>
  <c r="AK15" i="3"/>
  <c r="AJ15" i="3"/>
  <c r="AI15" i="3"/>
  <c r="AH15" i="3"/>
  <c r="AF15" i="3"/>
  <c r="AE15" i="3"/>
  <c r="AD15" i="3"/>
  <c r="AL14" i="3"/>
  <c r="AK14" i="3"/>
  <c r="AJ14" i="3"/>
  <c r="AI14" i="3"/>
  <c r="AH14" i="3"/>
  <c r="AF14" i="3"/>
  <c r="AE14" i="3"/>
  <c r="AD14" i="3"/>
  <c r="AL13" i="3"/>
  <c r="AK13" i="3"/>
  <c r="AJ13" i="3"/>
  <c r="AI13" i="3"/>
  <c r="AH13" i="3"/>
  <c r="AF13" i="3"/>
  <c r="AE13" i="3"/>
  <c r="AD13" i="3"/>
  <c r="AL12" i="3"/>
  <c r="AK12" i="3"/>
  <c r="AJ12" i="3"/>
  <c r="AI12" i="3"/>
  <c r="AH12" i="3"/>
  <c r="AF12" i="3"/>
  <c r="AE12" i="3"/>
  <c r="AD12" i="3"/>
  <c r="AL11" i="3"/>
  <c r="AK11" i="3"/>
  <c r="AJ11" i="3"/>
  <c r="AI11" i="3"/>
  <c r="AH11" i="3"/>
  <c r="AF11" i="3"/>
  <c r="AE11" i="3"/>
  <c r="AD11" i="3"/>
  <c r="AL24" i="1"/>
  <c r="AK24" i="1"/>
  <c r="AJ24" i="1"/>
  <c r="AI24" i="1"/>
  <c r="AH24" i="1"/>
  <c r="AF24" i="1"/>
  <c r="AE24" i="1"/>
  <c r="AD24" i="1"/>
  <c r="AL37" i="1"/>
  <c r="AK37" i="1"/>
  <c r="AJ37" i="1"/>
  <c r="AI37" i="1"/>
  <c r="AH37" i="1"/>
  <c r="AF37" i="1"/>
  <c r="AE37" i="1"/>
  <c r="AD37" i="1"/>
  <c r="AL58" i="1"/>
  <c r="AK58" i="1"/>
  <c r="AJ58" i="1"/>
  <c r="AI58" i="1"/>
  <c r="AH58" i="1"/>
  <c r="AF58" i="1"/>
  <c r="AE58" i="1"/>
  <c r="AD58" i="1"/>
  <c r="AL12" i="1"/>
  <c r="AK12" i="1"/>
  <c r="AJ12" i="1"/>
  <c r="AI12" i="1"/>
  <c r="AH12" i="1"/>
  <c r="AF12" i="1"/>
  <c r="AE12" i="1"/>
  <c r="AD12" i="1"/>
  <c r="AL32" i="1"/>
  <c r="AK32" i="1"/>
  <c r="AJ32" i="1"/>
  <c r="AI32" i="1"/>
  <c r="AH32" i="1"/>
  <c r="AF32" i="1"/>
  <c r="AE32" i="1"/>
  <c r="AD32" i="1"/>
  <c r="AL14" i="1"/>
  <c r="AK14" i="1"/>
  <c r="AJ14" i="1"/>
  <c r="AI14" i="1"/>
  <c r="AH14" i="1"/>
  <c r="AF14" i="1"/>
  <c r="AE14" i="1"/>
  <c r="AD14" i="1"/>
  <c r="AL47" i="1"/>
  <c r="AK47" i="1"/>
  <c r="AJ47" i="1"/>
  <c r="AI47" i="1"/>
  <c r="AH47" i="1"/>
  <c r="AF47" i="1"/>
  <c r="AE47" i="1"/>
  <c r="AD47" i="1"/>
  <c r="AL22" i="1"/>
  <c r="AK22" i="1"/>
  <c r="AJ22" i="1"/>
  <c r="AI22" i="1"/>
  <c r="AH22" i="1"/>
  <c r="AF22" i="1"/>
  <c r="AE22" i="1"/>
  <c r="AD22" i="1"/>
  <c r="AL54" i="1"/>
  <c r="AK54" i="1"/>
  <c r="AJ54" i="1"/>
  <c r="AI54" i="1"/>
  <c r="AH54" i="1"/>
  <c r="AF54" i="1"/>
  <c r="AE54" i="1"/>
  <c r="AD54" i="1"/>
  <c r="AL51" i="1"/>
  <c r="AK51" i="1"/>
  <c r="AJ51" i="1"/>
  <c r="AI51" i="1"/>
  <c r="AH51" i="1"/>
  <c r="AF51" i="1"/>
  <c r="AE51" i="1"/>
  <c r="AD51" i="1"/>
  <c r="AL25" i="1"/>
  <c r="AK25" i="1"/>
  <c r="AJ25" i="1"/>
  <c r="AI25" i="1"/>
  <c r="AH25" i="1"/>
  <c r="AF25" i="1"/>
  <c r="AE25" i="1"/>
  <c r="AD25" i="1"/>
  <c r="AL38" i="1"/>
  <c r="AK38" i="1"/>
  <c r="AJ38" i="1"/>
  <c r="AI38" i="1"/>
  <c r="AH38" i="1"/>
  <c r="AF38" i="1"/>
  <c r="AE38" i="1"/>
  <c r="AD38" i="1"/>
  <c r="AL48" i="1"/>
  <c r="AK48" i="1"/>
  <c r="AJ48" i="1"/>
  <c r="AI48" i="1"/>
  <c r="AH48" i="1"/>
  <c r="AF48" i="1"/>
  <c r="AE48" i="1"/>
  <c r="AD48" i="1"/>
  <c r="AL17" i="1"/>
  <c r="AK17" i="1"/>
  <c r="AJ17" i="1"/>
  <c r="AI17" i="1"/>
  <c r="AH17" i="1"/>
  <c r="AF17" i="1"/>
  <c r="AE17" i="1"/>
  <c r="AD17" i="1"/>
  <c r="AL53" i="1"/>
  <c r="AK53" i="1"/>
  <c r="AJ53" i="1"/>
  <c r="AI53" i="1"/>
  <c r="AH53" i="1"/>
  <c r="AF53" i="1"/>
  <c r="AE53" i="1"/>
  <c r="AD53" i="1"/>
  <c r="AL45" i="1"/>
  <c r="AK45" i="1"/>
  <c r="AJ45" i="1"/>
  <c r="AI45" i="1"/>
  <c r="AH45" i="1"/>
  <c r="AF45" i="1"/>
  <c r="AE45" i="1"/>
  <c r="AD45" i="1"/>
  <c r="AL21" i="1"/>
  <c r="AK21" i="1"/>
  <c r="AJ21" i="1"/>
  <c r="AI21" i="1"/>
  <c r="AH21" i="1"/>
  <c r="AF21" i="1"/>
  <c r="AE21" i="1"/>
  <c r="AD21" i="1"/>
  <c r="AL34" i="1"/>
  <c r="AK34" i="1"/>
  <c r="AJ34" i="1"/>
  <c r="AI34" i="1"/>
  <c r="AH34" i="1"/>
  <c r="AF34" i="1"/>
  <c r="AE34" i="1"/>
  <c r="AD34" i="1"/>
  <c r="AL27" i="1"/>
  <c r="AK27" i="1"/>
  <c r="AJ27" i="1"/>
  <c r="AI27" i="1"/>
  <c r="AH27" i="1"/>
  <c r="AF27" i="1"/>
  <c r="AE27" i="1"/>
  <c r="AD27" i="1"/>
  <c r="AL23" i="1"/>
  <c r="AK23" i="1"/>
  <c r="AJ23" i="1"/>
  <c r="AI23" i="1"/>
  <c r="AH23" i="1"/>
  <c r="AF23" i="1"/>
  <c r="AE23" i="1"/>
  <c r="AD23" i="1"/>
  <c r="AL40" i="1"/>
  <c r="AK40" i="1"/>
  <c r="AJ40" i="1"/>
  <c r="AI40" i="1"/>
  <c r="AH40" i="1"/>
  <c r="AF40" i="1"/>
  <c r="AE40" i="1"/>
  <c r="AD40" i="1"/>
  <c r="AL49" i="1"/>
  <c r="AK49" i="1"/>
  <c r="AJ49" i="1"/>
  <c r="AI49" i="1"/>
  <c r="AH49" i="1"/>
  <c r="AF49" i="1"/>
  <c r="AE49" i="1"/>
  <c r="AD49" i="1"/>
  <c r="AL50" i="1"/>
  <c r="AK50" i="1"/>
  <c r="AJ50" i="1"/>
  <c r="AI50" i="1"/>
  <c r="AH50" i="1"/>
  <c r="AF50" i="1"/>
  <c r="AE50" i="1"/>
  <c r="AD50" i="1"/>
  <c r="AL59" i="1"/>
  <c r="AK59" i="1"/>
  <c r="AJ59" i="1"/>
  <c r="AI59" i="1"/>
  <c r="AH59" i="1"/>
  <c r="AF59" i="1"/>
  <c r="AE59" i="1"/>
  <c r="AD59" i="1"/>
  <c r="AL31" i="1"/>
  <c r="AK31" i="1"/>
  <c r="AJ31" i="1"/>
  <c r="AI31" i="1"/>
  <c r="AH31" i="1"/>
  <c r="AF31" i="1"/>
  <c r="AE31" i="1"/>
  <c r="AD31" i="1"/>
  <c r="AL19" i="1"/>
  <c r="AK19" i="1"/>
  <c r="AJ19" i="1"/>
  <c r="AI19" i="1"/>
  <c r="AH19" i="1"/>
  <c r="AF19" i="1"/>
  <c r="AE19" i="1"/>
  <c r="AD19" i="1"/>
  <c r="AL60" i="1"/>
  <c r="AK60" i="1"/>
  <c r="AJ60" i="1"/>
  <c r="AI60" i="1"/>
  <c r="AH60" i="1"/>
  <c r="AF60" i="1"/>
  <c r="AE60" i="1"/>
  <c r="AD60" i="1"/>
  <c r="AL41" i="1"/>
  <c r="AK41" i="1"/>
  <c r="AJ41" i="1"/>
  <c r="AI41" i="1"/>
  <c r="AH41" i="1"/>
  <c r="AF41" i="1"/>
  <c r="AE41" i="1"/>
  <c r="AD41" i="1"/>
  <c r="AL15" i="1"/>
  <c r="AK15" i="1"/>
  <c r="AJ15" i="1"/>
  <c r="AI15" i="1"/>
  <c r="AH15" i="1"/>
  <c r="AF15" i="1"/>
  <c r="AE15" i="1"/>
  <c r="AD15" i="1"/>
  <c r="AL20" i="1"/>
  <c r="AK20" i="1"/>
  <c r="AJ20" i="1"/>
  <c r="AI20" i="1"/>
  <c r="AH20" i="1"/>
  <c r="AF20" i="1"/>
  <c r="AE20" i="1"/>
  <c r="AD20" i="1"/>
  <c r="AL16" i="1"/>
  <c r="AK16" i="1"/>
  <c r="AJ16" i="1"/>
  <c r="AI16" i="1"/>
  <c r="AH16" i="1"/>
  <c r="AF16" i="1"/>
  <c r="AE16" i="1"/>
  <c r="AD16" i="1"/>
  <c r="AL57" i="1"/>
  <c r="AK57" i="1"/>
  <c r="AJ57" i="1"/>
  <c r="AI57" i="1"/>
  <c r="AH57" i="1"/>
  <c r="AF57" i="1"/>
  <c r="AE57" i="1"/>
  <c r="AD57" i="1"/>
  <c r="AL44" i="1"/>
  <c r="AK44" i="1"/>
  <c r="AJ44" i="1"/>
  <c r="AI44" i="1"/>
  <c r="AH44" i="1"/>
  <c r="AF44" i="1"/>
  <c r="AE44" i="1"/>
  <c r="AD44" i="1"/>
  <c r="AL39" i="1"/>
  <c r="AK39" i="1"/>
  <c r="AJ39" i="1"/>
  <c r="AI39" i="1"/>
  <c r="AH39" i="1"/>
  <c r="AF39" i="1"/>
  <c r="AE39" i="1"/>
  <c r="AD39" i="1"/>
  <c r="AL13" i="1"/>
  <c r="AK13" i="1"/>
  <c r="AJ13" i="1"/>
  <c r="AI13" i="1"/>
  <c r="AH13" i="1"/>
  <c r="AF13" i="1"/>
  <c r="AE13" i="1"/>
  <c r="AD13" i="1"/>
  <c r="AL36" i="1"/>
  <c r="AK36" i="1"/>
  <c r="AJ36" i="1"/>
  <c r="AI36" i="1"/>
  <c r="AH36" i="1"/>
  <c r="AF36" i="1"/>
  <c r="AE36" i="1"/>
  <c r="AD36" i="1"/>
  <c r="AL11" i="1"/>
  <c r="AK11" i="1"/>
  <c r="AJ11" i="1"/>
  <c r="AI11" i="1"/>
  <c r="AH11" i="1"/>
  <c r="AF11" i="1"/>
  <c r="AE11" i="1"/>
  <c r="AD11" i="1"/>
  <c r="AL43" i="1"/>
  <c r="AK43" i="1"/>
  <c r="AJ43" i="1"/>
  <c r="AI43" i="1"/>
  <c r="AH43" i="1"/>
  <c r="AF43" i="1"/>
  <c r="AE43" i="1"/>
  <c r="AD43" i="1"/>
  <c r="AL46" i="1"/>
  <c r="AK46" i="1"/>
  <c r="AJ46" i="1"/>
  <c r="AI46" i="1"/>
  <c r="AH46" i="1"/>
  <c r="AF46" i="1"/>
  <c r="AE46" i="1"/>
  <c r="AD46" i="1"/>
  <c r="AL26" i="1"/>
  <c r="AK26" i="1"/>
  <c r="AJ26" i="1"/>
  <c r="AI26" i="1"/>
  <c r="AH26" i="1"/>
  <c r="AF26" i="1"/>
  <c r="AE26" i="1"/>
  <c r="AD26" i="1"/>
  <c r="AL28" i="1"/>
  <c r="AK28" i="1"/>
  <c r="AJ28" i="1"/>
  <c r="AI28" i="1"/>
  <c r="AH28" i="1"/>
  <c r="AF28" i="1"/>
  <c r="AE28" i="1"/>
  <c r="AD28" i="1"/>
  <c r="AL18" i="1"/>
  <c r="AK18" i="1"/>
  <c r="AJ18" i="1"/>
  <c r="AI18" i="1"/>
  <c r="AH18" i="1"/>
  <c r="AF18" i="1"/>
  <c r="AE18" i="1"/>
  <c r="AD18" i="1"/>
  <c r="AL52" i="1"/>
  <c r="AK52" i="1"/>
  <c r="AJ52" i="1"/>
  <c r="AI52" i="1"/>
  <c r="AH52" i="1"/>
  <c r="AF52" i="1"/>
  <c r="AE52" i="1"/>
  <c r="AD52" i="1"/>
  <c r="AL42" i="1"/>
  <c r="AK42" i="1"/>
  <c r="AJ42" i="1"/>
  <c r="AI42" i="1"/>
  <c r="AH42" i="1"/>
  <c r="AF42" i="1"/>
  <c r="AE42" i="1"/>
  <c r="AD42" i="1"/>
  <c r="AL55" i="1"/>
  <c r="AK55" i="1"/>
  <c r="AJ55" i="1"/>
  <c r="AI55" i="1"/>
  <c r="AH55" i="1"/>
  <c r="AF55" i="1"/>
  <c r="AE55" i="1"/>
  <c r="AD55" i="1"/>
  <c r="AL29" i="1"/>
  <c r="AK29" i="1"/>
  <c r="AJ29" i="1"/>
  <c r="AI29" i="1"/>
  <c r="AH29" i="1"/>
  <c r="AF29" i="1"/>
  <c r="AE29" i="1"/>
  <c r="AD29" i="1"/>
  <c r="AL35" i="1"/>
  <c r="AK35" i="1"/>
  <c r="AJ35" i="1"/>
  <c r="AI35" i="1"/>
  <c r="AH35" i="1"/>
  <c r="AF35" i="1"/>
  <c r="AE35" i="1"/>
  <c r="AD35" i="1"/>
  <c r="AL33" i="1"/>
  <c r="AK33" i="1"/>
  <c r="AJ33" i="1"/>
  <c r="AI33" i="1"/>
  <c r="AH33" i="1"/>
  <c r="AF33" i="1"/>
  <c r="AE33" i="1"/>
  <c r="AD33" i="1"/>
  <c r="AL30" i="1"/>
  <c r="AK30" i="1"/>
  <c r="AJ30" i="1"/>
  <c r="AI30" i="1"/>
  <c r="AH30" i="1"/>
  <c r="AF30" i="1"/>
  <c r="AE30" i="1"/>
  <c r="AD30" i="1"/>
  <c r="AL56" i="1"/>
  <c r="AK56" i="1"/>
  <c r="AJ56" i="1"/>
  <c r="AI56" i="1"/>
  <c r="AH56" i="1"/>
  <c r="AF56" i="1"/>
  <c r="AE56" i="1"/>
  <c r="AD56" i="1"/>
  <c r="AG11" i="4" l="1"/>
  <c r="AM11" i="4" s="1"/>
  <c r="AG12" i="4"/>
  <c r="AM12" i="4" s="1"/>
  <c r="AG13" i="4"/>
  <c r="AM13" i="4" s="1"/>
  <c r="AG14" i="4"/>
  <c r="AG15" i="4"/>
  <c r="AM15" i="4" s="1"/>
  <c r="AG16" i="4"/>
  <c r="AM16" i="4" s="1"/>
  <c r="AG17" i="4"/>
  <c r="AM17" i="4" s="1"/>
  <c r="AG18" i="4"/>
  <c r="AM18" i="4" s="1"/>
  <c r="AG19" i="4"/>
  <c r="AM19" i="4" s="1"/>
  <c r="AG20" i="4"/>
  <c r="AM20" i="4" s="1"/>
  <c r="AG21" i="4"/>
  <c r="AM21" i="4" s="1"/>
  <c r="AG22" i="4"/>
  <c r="AG23" i="4"/>
  <c r="AM23" i="4" s="1"/>
  <c r="AG24" i="4"/>
  <c r="AM24" i="4" s="1"/>
  <c r="AG25" i="4"/>
  <c r="AM25" i="4" s="1"/>
  <c r="AG26" i="4"/>
  <c r="AM26" i="4" s="1"/>
  <c r="AG27" i="4"/>
  <c r="AM27" i="4" s="1"/>
  <c r="AG28" i="4"/>
  <c r="AM28" i="4" s="1"/>
  <c r="AG29" i="4"/>
  <c r="AM29" i="4" s="1"/>
  <c r="AG30" i="4"/>
  <c r="AG31" i="4"/>
  <c r="AM31" i="4" s="1"/>
  <c r="AG32" i="4"/>
  <c r="AM32" i="4" s="1"/>
  <c r="AG33" i="4"/>
  <c r="AM33" i="4" s="1"/>
  <c r="AG34" i="4"/>
  <c r="AM34" i="4" s="1"/>
  <c r="AG35" i="4"/>
  <c r="AM35" i="4" s="1"/>
  <c r="AG36" i="4"/>
  <c r="AM36" i="4" s="1"/>
  <c r="AG37" i="4"/>
  <c r="AM37" i="4" s="1"/>
  <c r="AG39" i="4"/>
  <c r="AG38" i="4"/>
  <c r="AM38" i="4" s="1"/>
  <c r="AG40" i="4"/>
  <c r="AM40" i="4" s="1"/>
  <c r="AG41" i="4"/>
  <c r="AM41" i="4" s="1"/>
  <c r="AG42" i="4"/>
  <c r="AM42" i="4" s="1"/>
  <c r="AG44" i="4"/>
  <c r="AM44" i="4" s="1"/>
  <c r="AG43" i="4"/>
  <c r="AM43" i="4" s="1"/>
  <c r="AG45" i="4"/>
  <c r="AM45" i="4" s="1"/>
  <c r="AG46" i="4"/>
  <c r="AG47" i="4"/>
  <c r="AM47" i="4" s="1"/>
  <c r="AG48" i="4"/>
  <c r="AM48" i="4" s="1"/>
  <c r="AG49" i="4"/>
  <c r="AM49" i="4" s="1"/>
  <c r="AG50" i="4"/>
  <c r="AM50" i="4" s="1"/>
  <c r="AG51" i="4"/>
  <c r="AM51" i="4" s="1"/>
  <c r="AG52" i="4"/>
  <c r="AM52" i="4" s="1"/>
  <c r="AG53" i="4"/>
  <c r="AM53" i="4" s="1"/>
  <c r="AG54" i="4"/>
  <c r="AG55" i="4"/>
  <c r="AM55" i="4" s="1"/>
  <c r="AG56" i="4"/>
  <c r="AM56" i="4" s="1"/>
  <c r="AG57" i="4"/>
  <c r="AM57" i="4" s="1"/>
  <c r="AG58" i="4"/>
  <c r="AM58" i="4" s="1"/>
  <c r="AG59" i="4"/>
  <c r="AM59" i="4" s="1"/>
  <c r="AG60" i="4"/>
  <c r="AM60" i="4" s="1"/>
  <c r="AG61" i="4"/>
  <c r="AM61" i="4" s="1"/>
  <c r="AG62" i="4"/>
  <c r="AG63" i="4"/>
  <c r="AM63" i="4" s="1"/>
  <c r="AG64" i="4"/>
  <c r="AM64" i="4" s="1"/>
  <c r="AG65" i="4"/>
  <c r="AM65" i="4" s="1"/>
  <c r="AG66" i="4"/>
  <c r="AM66" i="4" s="1"/>
  <c r="AG67" i="4"/>
  <c r="AM67" i="4" s="1"/>
  <c r="AG68" i="4"/>
  <c r="AM68" i="4" s="1"/>
  <c r="AG69" i="4"/>
  <c r="AM69" i="4" s="1"/>
  <c r="AG70" i="4"/>
  <c r="AG71" i="4"/>
  <c r="AM71" i="4" s="1"/>
  <c r="AG72" i="4"/>
  <c r="AM72" i="4" s="1"/>
  <c r="AG73" i="4"/>
  <c r="AM73" i="4" s="1"/>
  <c r="AG74" i="4"/>
  <c r="AM74" i="4" s="1"/>
  <c r="AG76" i="4"/>
  <c r="AM76" i="4" s="1"/>
  <c r="AG75" i="4"/>
  <c r="AM75" i="4" s="1"/>
  <c r="AG77" i="4"/>
  <c r="AM77" i="4" s="1"/>
  <c r="AG78" i="4"/>
  <c r="AG79" i="4"/>
  <c r="AM79" i="4" s="1"/>
  <c r="AG80" i="4"/>
  <c r="AM80" i="4" s="1"/>
  <c r="AG81" i="4"/>
  <c r="AM81" i="4" s="1"/>
  <c r="AG83" i="4"/>
  <c r="AM83" i="4" s="1"/>
  <c r="AG82" i="4"/>
  <c r="AM82" i="4" s="1"/>
  <c r="AG85" i="4"/>
  <c r="AM85" i="4" s="1"/>
  <c r="AG84" i="4"/>
  <c r="AM84" i="4" s="1"/>
  <c r="AG86" i="4"/>
  <c r="AM86" i="4" s="1"/>
  <c r="AG87" i="4"/>
  <c r="AM87" i="4" s="1"/>
  <c r="AG89" i="4"/>
  <c r="AM89" i="4" s="1"/>
  <c r="AG11" i="8"/>
  <c r="AM11" i="8" s="1"/>
  <c r="AG14" i="8"/>
  <c r="AM14" i="8" s="1"/>
  <c r="AG15" i="8"/>
  <c r="AM15" i="8" s="1"/>
  <c r="AG16" i="8"/>
  <c r="AM16" i="8" s="1"/>
  <c r="AG17" i="8"/>
  <c r="AM17" i="8" s="1"/>
  <c r="AG19" i="8"/>
  <c r="AM19" i="8" s="1"/>
  <c r="AG20" i="8"/>
  <c r="AM20" i="8" s="1"/>
  <c r="AG22" i="8"/>
  <c r="AM22" i="8" s="1"/>
  <c r="AG23" i="8"/>
  <c r="AM23" i="8" s="1"/>
  <c r="AG24" i="8"/>
  <c r="AM24" i="8" s="1"/>
  <c r="AG26" i="8"/>
  <c r="AM26" i="8" s="1"/>
  <c r="AG27" i="8"/>
  <c r="AM27" i="8" s="1"/>
  <c r="AG28" i="8"/>
  <c r="AM28" i="8" s="1"/>
  <c r="AG30" i="8"/>
  <c r="AM30" i="8" s="1"/>
  <c r="AG31" i="8"/>
  <c r="AM31" i="8" s="1"/>
  <c r="AG32" i="8"/>
  <c r="AM32" i="8" s="1"/>
  <c r="AG34" i="8"/>
  <c r="AM34" i="8" s="1"/>
  <c r="AG35" i="8"/>
  <c r="AM35" i="8" s="1"/>
  <c r="AG36" i="8"/>
  <c r="AM36" i="8" s="1"/>
  <c r="AG37" i="8"/>
  <c r="AM37" i="8" s="1"/>
  <c r="AG39" i="8"/>
  <c r="AM39" i="8" s="1"/>
  <c r="AG40" i="8"/>
  <c r="AM40" i="8" s="1"/>
  <c r="AG42" i="8"/>
  <c r="AM42" i="8" s="1"/>
  <c r="AG43" i="8"/>
  <c r="AM43" i="8" s="1"/>
  <c r="AG44" i="8"/>
  <c r="AM44" i="8" s="1"/>
  <c r="AG12" i="8"/>
  <c r="AM12" i="8" s="1"/>
  <c r="AG46" i="8"/>
  <c r="AG47" i="8"/>
  <c r="AM47" i="8" s="1"/>
  <c r="AG49" i="8"/>
  <c r="AM49" i="8" s="1"/>
  <c r="AG50" i="8"/>
  <c r="AM50" i="8" s="1"/>
  <c r="AG51" i="8"/>
  <c r="AM51" i="8" s="1"/>
  <c r="AG53" i="8"/>
  <c r="AM53" i="8" s="1"/>
  <c r="AG54" i="8"/>
  <c r="AM54" i="8" s="1"/>
  <c r="AG55" i="8"/>
  <c r="AM55" i="8" s="1"/>
  <c r="AG57" i="8"/>
  <c r="AM57" i="8" s="1"/>
  <c r="AG58" i="8"/>
  <c r="AM58" i="8" s="1"/>
  <c r="AG59" i="8"/>
  <c r="AM59" i="8" s="1"/>
  <c r="AG62" i="8"/>
  <c r="AM62" i="8" s="1"/>
  <c r="AG63" i="8"/>
  <c r="AM63" i="8" s="1"/>
  <c r="AG64" i="8"/>
  <c r="AM64" i="8" s="1"/>
  <c r="AG66" i="8"/>
  <c r="AM66" i="8" s="1"/>
  <c r="AG67" i="8"/>
  <c r="AM67" i="8" s="1"/>
  <c r="AG68" i="8"/>
  <c r="AM68" i="8" s="1"/>
  <c r="AG70" i="8"/>
  <c r="AM70" i="8" s="1"/>
  <c r="AG72" i="8"/>
  <c r="AG71" i="8"/>
  <c r="AM71" i="8" s="1"/>
  <c r="AG74" i="8"/>
  <c r="AM74" i="8" s="1"/>
  <c r="AG75" i="8"/>
  <c r="AM75" i="8" s="1"/>
  <c r="AG76" i="8"/>
  <c r="AM76" i="8" s="1"/>
  <c r="AG78" i="8"/>
  <c r="AM78" i="8" s="1"/>
  <c r="AG79" i="8"/>
  <c r="AM79" i="8" s="1"/>
  <c r="AG80" i="8"/>
  <c r="AM80" i="8" s="1"/>
  <c r="AG82" i="8"/>
  <c r="AM82" i="8" s="1"/>
  <c r="AG83" i="8"/>
  <c r="AM83" i="8" s="1"/>
  <c r="AG84" i="8"/>
  <c r="AM84" i="8" s="1"/>
  <c r="AG86" i="8"/>
  <c r="AM86" i="8" s="1"/>
  <c r="AG87" i="8"/>
  <c r="AM87" i="8" s="1"/>
  <c r="AG88" i="8"/>
  <c r="AM88" i="8" s="1"/>
  <c r="AG90" i="8"/>
  <c r="AM90" i="8" s="1"/>
  <c r="AG91" i="8"/>
  <c r="AM91" i="8" s="1"/>
  <c r="AG92" i="8"/>
  <c r="AM92" i="8" s="1"/>
  <c r="AG94" i="8"/>
  <c r="AM94" i="8" s="1"/>
  <c r="AG95" i="8"/>
  <c r="AM95" i="8" s="1"/>
  <c r="AG96" i="8"/>
  <c r="AM96" i="8" s="1"/>
  <c r="AG98" i="8"/>
  <c r="AM98" i="8" s="1"/>
  <c r="AG99" i="8"/>
  <c r="AM99" i="8" s="1"/>
  <c r="AG101" i="8"/>
  <c r="AM101" i="8" s="1"/>
  <c r="AG102" i="8"/>
  <c r="AM102" i="8" s="1"/>
  <c r="AG103" i="8"/>
  <c r="AM103" i="8" s="1"/>
  <c r="AG104" i="8"/>
  <c r="AM104" i="8" s="1"/>
  <c r="AG106" i="8"/>
  <c r="AM106" i="8" s="1"/>
  <c r="AG107" i="8"/>
  <c r="AM107" i="8" s="1"/>
  <c r="AG110" i="8"/>
  <c r="AM110" i="8" s="1"/>
  <c r="AG109" i="8"/>
  <c r="AM109" i="8" s="1"/>
  <c r="AG111" i="8"/>
  <c r="AM111" i="8" s="1"/>
  <c r="AG112" i="8"/>
  <c r="AM112" i="8" s="1"/>
  <c r="AG115" i="8"/>
  <c r="AM115" i="8" s="1"/>
  <c r="AG116" i="8"/>
  <c r="AM116" i="8" s="1"/>
  <c r="AG114" i="8"/>
  <c r="AM114" i="8" s="1"/>
  <c r="AG117" i="8"/>
  <c r="AM117" i="8" s="1"/>
  <c r="AG119" i="8"/>
  <c r="AM119" i="8" s="1"/>
  <c r="AG120" i="8"/>
  <c r="AM120" i="8" s="1"/>
  <c r="AG123" i="8"/>
  <c r="AM123" i="8" s="1"/>
  <c r="AG122" i="8"/>
  <c r="AM122" i="8" s="1"/>
  <c r="AG124" i="8"/>
  <c r="AM124" i="8" s="1"/>
  <c r="AG127" i="8"/>
  <c r="AM127" i="8" s="1"/>
  <c r="AG128" i="8"/>
  <c r="AM128" i="8" s="1"/>
  <c r="AG126" i="8"/>
  <c r="AM126" i="8" s="1"/>
  <c r="AG130" i="8"/>
  <c r="AM130" i="8" s="1"/>
  <c r="AG132" i="8"/>
  <c r="AM132" i="8" s="1"/>
  <c r="AG134" i="8"/>
  <c r="AM134" i="8" s="1"/>
  <c r="AG137" i="8"/>
  <c r="AM137" i="8" s="1"/>
  <c r="AG135" i="8"/>
  <c r="AM135" i="8" s="1"/>
  <c r="AG136" i="8"/>
  <c r="AM136" i="8" s="1"/>
  <c r="AG138" i="8"/>
  <c r="AM138" i="8" s="1"/>
  <c r="AG139" i="8"/>
  <c r="AM139" i="8" s="1"/>
  <c r="AG141" i="8"/>
  <c r="AM141" i="8" s="1"/>
  <c r="AG143" i="8"/>
  <c r="AM143" i="8" s="1"/>
  <c r="AG144" i="8"/>
  <c r="AM144" i="8" s="1"/>
  <c r="AG145" i="8"/>
  <c r="AM145" i="8" s="1"/>
  <c r="AG147" i="8"/>
  <c r="AM147" i="8" s="1"/>
  <c r="AG148" i="8"/>
  <c r="AM148" i="8" s="1"/>
  <c r="AG149" i="8"/>
  <c r="AM149" i="8" s="1"/>
  <c r="AG151" i="8"/>
  <c r="AM151" i="8" s="1"/>
  <c r="AG152" i="8"/>
  <c r="AM152" i="8" s="1"/>
  <c r="AG153" i="8"/>
  <c r="AM153" i="8" s="1"/>
  <c r="AG156" i="8"/>
  <c r="AM156" i="8" s="1"/>
  <c r="AG155" i="8"/>
  <c r="AM155" i="8" s="1"/>
  <c r="AG157" i="8"/>
  <c r="AM157" i="8" s="1"/>
  <c r="AG160" i="8"/>
  <c r="AM160" i="8" s="1"/>
  <c r="AG159" i="8"/>
  <c r="AM159" i="8" s="1"/>
  <c r="AG161" i="8"/>
  <c r="AM161" i="8" s="1"/>
  <c r="AG162" i="8"/>
  <c r="AM162" i="8" s="1"/>
  <c r="AG166" i="8"/>
  <c r="AM166" i="8" s="1"/>
  <c r="AG165" i="8"/>
  <c r="AM165" i="8" s="1"/>
  <c r="AG167" i="8"/>
  <c r="AM167" i="8" s="1"/>
  <c r="AG169" i="8"/>
  <c r="AM169" i="8" s="1"/>
  <c r="AG168" i="8"/>
  <c r="AM168" i="8" s="1"/>
  <c r="AG171" i="8"/>
  <c r="AM171" i="8" s="1"/>
  <c r="AG172" i="8"/>
  <c r="AM172" i="8" s="1"/>
  <c r="AG173" i="8"/>
  <c r="AM173" i="8" s="1"/>
  <c r="AG174" i="8"/>
  <c r="AM174" i="8" s="1"/>
  <c r="AG176" i="8"/>
  <c r="AM176" i="8" s="1"/>
  <c r="AG177" i="8"/>
  <c r="AM177" i="8" s="1"/>
  <c r="AG179" i="8"/>
  <c r="AM179" i="8" s="1"/>
  <c r="AG180" i="8"/>
  <c r="AM180" i="8" s="1"/>
  <c r="AG181" i="8"/>
  <c r="AM181" i="8" s="1"/>
  <c r="AG183" i="8"/>
  <c r="AM183" i="8" s="1"/>
  <c r="AG11" i="7"/>
  <c r="AM11" i="7" s="1"/>
  <c r="AG12" i="7"/>
  <c r="AG13" i="7"/>
  <c r="AM13" i="7" s="1"/>
  <c r="AG15" i="7"/>
  <c r="AM15" i="7" s="1"/>
  <c r="AG16" i="7"/>
  <c r="AM16" i="7" s="1"/>
  <c r="AG11" i="6"/>
  <c r="AG12" i="6"/>
  <c r="AM12" i="6" s="1"/>
  <c r="AG13" i="6"/>
  <c r="AG14" i="6"/>
  <c r="AM14" i="6" s="1"/>
  <c r="AG15" i="6"/>
  <c r="AG16" i="6"/>
  <c r="AM16" i="6" s="1"/>
  <c r="AG17" i="6"/>
  <c r="AG18" i="6"/>
  <c r="AM18" i="6" s="1"/>
  <c r="AG19" i="6"/>
  <c r="AG20" i="6"/>
  <c r="AM20" i="6" s="1"/>
  <c r="AG21" i="6"/>
  <c r="AG22" i="6"/>
  <c r="AM22" i="6" s="1"/>
  <c r="AG23" i="6"/>
  <c r="AG24" i="6"/>
  <c r="AM24" i="6" s="1"/>
  <c r="AG25" i="6"/>
  <c r="AG26" i="6"/>
  <c r="AM26" i="6" s="1"/>
  <c r="AG27" i="6"/>
  <c r="AG28" i="6"/>
  <c r="AM28" i="6" s="1"/>
  <c r="AG29" i="6"/>
  <c r="AM29" i="6" s="1"/>
  <c r="AG31" i="6"/>
  <c r="AM31" i="6" s="1"/>
  <c r="AG32" i="6"/>
  <c r="AG33" i="6"/>
  <c r="AM33" i="6" s="1"/>
  <c r="AG35" i="6"/>
  <c r="AM35" i="6" s="1"/>
  <c r="AG36" i="6"/>
  <c r="AM36" i="6" s="1"/>
  <c r="AG37" i="6"/>
  <c r="AM37" i="6" s="1"/>
  <c r="AG39" i="6"/>
  <c r="AM39" i="6" s="1"/>
  <c r="AG40" i="6"/>
  <c r="AG41" i="6"/>
  <c r="AM41" i="6" s="1"/>
  <c r="AG11" i="10"/>
  <c r="AM11" i="10" s="1"/>
  <c r="AG11" i="5"/>
  <c r="AG12" i="5"/>
  <c r="AM12" i="5" s="1"/>
  <c r="AG14" i="5"/>
  <c r="AM14" i="5" s="1"/>
  <c r="AG15" i="5"/>
  <c r="AM15" i="5" s="1"/>
  <c r="AG16" i="5"/>
  <c r="AM16" i="5" s="1"/>
  <c r="AG18" i="5"/>
  <c r="AM18" i="5" s="1"/>
  <c r="AG19" i="5"/>
  <c r="AG20" i="5"/>
  <c r="AM20" i="5" s="1"/>
  <c r="AG22" i="5"/>
  <c r="AM22" i="5" s="1"/>
  <c r="AG23" i="5"/>
  <c r="AM23" i="5" s="1"/>
  <c r="AG24" i="5"/>
  <c r="AM24" i="5" s="1"/>
  <c r="AG26" i="5"/>
  <c r="AM26" i="5" s="1"/>
  <c r="AG27" i="5"/>
  <c r="AG28" i="5"/>
  <c r="AM28" i="5" s="1"/>
  <c r="AG30" i="5"/>
  <c r="AM30" i="5" s="1"/>
  <c r="AG31" i="5"/>
  <c r="AM31" i="5" s="1"/>
  <c r="AG32" i="5"/>
  <c r="AM32" i="5" s="1"/>
  <c r="AG34" i="5"/>
  <c r="AM34" i="5" s="1"/>
  <c r="AG35" i="5"/>
  <c r="AG36" i="5"/>
  <c r="AM36" i="5" s="1"/>
  <c r="AG38" i="5"/>
  <c r="AM38" i="5" s="1"/>
  <c r="AG39" i="5"/>
  <c r="AM39" i="5" s="1"/>
  <c r="AG40" i="5"/>
  <c r="AM40" i="5" s="1"/>
  <c r="AG42" i="5"/>
  <c r="AM42" i="5" s="1"/>
  <c r="AG43" i="5"/>
  <c r="AG44" i="5"/>
  <c r="AM44" i="5" s="1"/>
  <c r="AG46" i="5"/>
  <c r="AM46" i="5" s="1"/>
  <c r="AG47" i="5"/>
  <c r="AM47" i="5" s="1"/>
  <c r="AG48" i="5"/>
  <c r="AM48" i="5" s="1"/>
  <c r="AG50" i="5"/>
  <c r="AM50" i="5" s="1"/>
  <c r="AG51" i="5"/>
  <c r="AG52" i="5"/>
  <c r="AM52" i="5" s="1"/>
  <c r="AG53" i="5"/>
  <c r="AM53" i="5" s="1"/>
  <c r="AG55" i="5"/>
  <c r="AM55" i="5" s="1"/>
  <c r="AG56" i="5"/>
  <c r="AM56" i="5" s="1"/>
  <c r="AG58" i="5"/>
  <c r="AM58" i="5" s="1"/>
  <c r="AG59" i="5"/>
  <c r="AG60" i="5"/>
  <c r="AM60" i="5" s="1"/>
  <c r="AG62" i="5"/>
  <c r="AM62" i="5" s="1"/>
  <c r="AG63" i="5"/>
  <c r="AM63" i="5" s="1"/>
  <c r="AG64" i="5"/>
  <c r="AM64" i="5" s="1"/>
  <c r="AG66" i="5"/>
  <c r="AM66" i="5" s="1"/>
  <c r="AG67" i="5"/>
  <c r="AG68" i="5"/>
  <c r="AM68" i="5" s="1"/>
  <c r="AG70" i="5"/>
  <c r="AM70" i="5" s="1"/>
  <c r="AG71" i="5"/>
  <c r="AM71" i="5" s="1"/>
  <c r="AG72" i="5"/>
  <c r="AM72" i="5" s="1"/>
  <c r="AG74" i="5"/>
  <c r="AM74" i="5" s="1"/>
  <c r="AG75" i="5"/>
  <c r="AG76" i="5"/>
  <c r="AM76" i="5" s="1"/>
  <c r="AG78" i="5"/>
  <c r="AM78" i="5" s="1"/>
  <c r="AG79" i="5"/>
  <c r="AM79" i="5" s="1"/>
  <c r="AG80" i="5"/>
  <c r="AM80" i="5" s="1"/>
  <c r="AG82" i="5"/>
  <c r="AM82" i="5" s="1"/>
  <c r="AG11" i="3"/>
  <c r="AM11" i="3" s="1"/>
  <c r="AG12" i="3"/>
  <c r="AM12" i="3" s="1"/>
  <c r="AG13" i="3"/>
  <c r="AM13" i="3" s="1"/>
  <c r="AG14" i="3"/>
  <c r="AG15" i="3"/>
  <c r="AM15" i="3" s="1"/>
  <c r="AG13" i="8"/>
  <c r="AM13" i="8" s="1"/>
  <c r="AG18" i="8"/>
  <c r="AM18" i="8" s="1"/>
  <c r="AG21" i="8"/>
  <c r="AM21" i="8" s="1"/>
  <c r="AG25" i="8"/>
  <c r="AM25" i="8" s="1"/>
  <c r="AG29" i="8"/>
  <c r="AM29" i="8" s="1"/>
  <c r="AG33" i="8"/>
  <c r="AM33" i="8" s="1"/>
  <c r="AG38" i="8"/>
  <c r="AM38" i="8" s="1"/>
  <c r="AG41" i="8"/>
  <c r="AM41" i="8" s="1"/>
  <c r="AG45" i="8"/>
  <c r="AM45" i="8" s="1"/>
  <c r="AM46" i="8"/>
  <c r="AG48" i="8"/>
  <c r="AM48" i="8" s="1"/>
  <c r="AG52" i="8"/>
  <c r="AM52" i="8" s="1"/>
  <c r="AG56" i="8"/>
  <c r="AM56" i="8" s="1"/>
  <c r="AG61" i="8"/>
  <c r="AM61" i="8" s="1"/>
  <c r="AG60" i="8"/>
  <c r="AM60" i="8" s="1"/>
  <c r="AG65" i="8"/>
  <c r="AM65" i="8" s="1"/>
  <c r="AG69" i="8"/>
  <c r="AM69" i="8" s="1"/>
  <c r="AM72" i="8"/>
  <c r="AG73" i="8"/>
  <c r="AM73" i="8" s="1"/>
  <c r="AG77" i="8"/>
  <c r="AM77" i="8" s="1"/>
  <c r="AG81" i="8"/>
  <c r="AM81" i="8" s="1"/>
  <c r="AG85" i="8"/>
  <c r="AM85" i="8" s="1"/>
  <c r="AG89" i="8"/>
  <c r="AM89" i="8" s="1"/>
  <c r="AG93" i="8"/>
  <c r="AM93" i="8" s="1"/>
  <c r="AG97" i="8"/>
  <c r="AM97" i="8" s="1"/>
  <c r="AG100" i="8"/>
  <c r="AM100" i="8" s="1"/>
  <c r="AG105" i="8"/>
  <c r="AG108" i="8"/>
  <c r="AM108" i="8" s="1"/>
  <c r="AG113" i="8"/>
  <c r="AM113" i="8" s="1"/>
  <c r="AG118" i="8"/>
  <c r="AM118" i="8" s="1"/>
  <c r="AG121" i="8"/>
  <c r="AM121" i="8" s="1"/>
  <c r="AG125" i="8"/>
  <c r="AM125" i="8" s="1"/>
  <c r="AM105" i="8"/>
  <c r="AG131" i="8"/>
  <c r="AM131" i="8" s="1"/>
  <c r="AG133" i="8"/>
  <c r="AM133" i="8" s="1"/>
  <c r="AG140" i="8"/>
  <c r="AM140" i="8" s="1"/>
  <c r="AG142" i="8"/>
  <c r="AM142" i="8" s="1"/>
  <c r="AG146" i="8"/>
  <c r="AM146" i="8" s="1"/>
  <c r="AG150" i="8"/>
  <c r="AM150" i="8" s="1"/>
  <c r="AG154" i="8"/>
  <c r="AM154" i="8" s="1"/>
  <c r="AG158" i="8"/>
  <c r="AM158" i="8" s="1"/>
  <c r="AG163" i="8"/>
  <c r="AM163" i="8" s="1"/>
  <c r="AG164" i="8"/>
  <c r="AM164" i="8" s="1"/>
  <c r="AG170" i="8"/>
  <c r="AM170" i="8" s="1"/>
  <c r="AG175" i="8"/>
  <c r="AM175" i="8" s="1"/>
  <c r="AG178" i="8"/>
  <c r="AM178" i="8" s="1"/>
  <c r="AG182" i="8"/>
  <c r="AM182" i="8" s="1"/>
  <c r="A11" i="7"/>
  <c r="AM12" i="7"/>
  <c r="AG14" i="7"/>
  <c r="AM14" i="7" s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M11" i="6"/>
  <c r="AM13" i="6"/>
  <c r="AM15" i="6"/>
  <c r="AM17" i="6"/>
  <c r="AM19" i="6"/>
  <c r="AM21" i="6"/>
  <c r="AM23" i="6"/>
  <c r="AM25" i="6"/>
  <c r="AM27" i="6"/>
  <c r="AG30" i="6"/>
  <c r="AM30" i="6" s="1"/>
  <c r="AM32" i="6"/>
  <c r="AG34" i="6"/>
  <c r="AM34" i="6" s="1"/>
  <c r="AG38" i="6"/>
  <c r="AM38" i="6" s="1"/>
  <c r="AM40" i="6"/>
  <c r="AG42" i="6"/>
  <c r="AM42" i="6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M11" i="5"/>
  <c r="AG13" i="5"/>
  <c r="AM13" i="5" s="1"/>
  <c r="AG17" i="5"/>
  <c r="AM17" i="5" s="1"/>
  <c r="AM19" i="5"/>
  <c r="AG21" i="5"/>
  <c r="AG25" i="5"/>
  <c r="AM25" i="5" s="1"/>
  <c r="AM27" i="5"/>
  <c r="AG29" i="5"/>
  <c r="AM29" i="5" s="1"/>
  <c r="AG33" i="5"/>
  <c r="AM33" i="5" s="1"/>
  <c r="AM35" i="5"/>
  <c r="AG37" i="5"/>
  <c r="AG41" i="5"/>
  <c r="AM41" i="5" s="1"/>
  <c r="AM43" i="5"/>
  <c r="AG45" i="5"/>
  <c r="AM45" i="5" s="1"/>
  <c r="AG49" i="5"/>
  <c r="AM49" i="5" s="1"/>
  <c r="AM51" i="5"/>
  <c r="AG54" i="5"/>
  <c r="AG57" i="5"/>
  <c r="AM57" i="5" s="1"/>
  <c r="AM59" i="5"/>
  <c r="AG61" i="5"/>
  <c r="AM61" i="5" s="1"/>
  <c r="AG65" i="5"/>
  <c r="AM65" i="5" s="1"/>
  <c r="AM67" i="5"/>
  <c r="AG69" i="5"/>
  <c r="AG73" i="5"/>
  <c r="AM73" i="5" s="1"/>
  <c r="AM75" i="5"/>
  <c r="AG77" i="5"/>
  <c r="AM77" i="5" s="1"/>
  <c r="AG81" i="5"/>
  <c r="AM81" i="5" s="1"/>
  <c r="AM21" i="5"/>
  <c r="AM37" i="5"/>
  <c r="AM54" i="5"/>
  <c r="AM69" i="5"/>
  <c r="AM14" i="4"/>
  <c r="AM22" i="4"/>
  <c r="AM30" i="4"/>
  <c r="AM39" i="4"/>
  <c r="AM46" i="4"/>
  <c r="AM54" i="4"/>
  <c r="AM62" i="4"/>
  <c r="AM70" i="4"/>
  <c r="AM78" i="4"/>
  <c r="AG88" i="4"/>
  <c r="AM88" i="4" s="1"/>
  <c r="A11" i="3"/>
  <c r="A12" i="3" s="1"/>
  <c r="A13" i="3" s="1"/>
  <c r="A14" i="3" s="1"/>
  <c r="A15" i="3" s="1"/>
  <c r="AM14" i="3"/>
  <c r="AG56" i="1"/>
  <c r="AM56" i="1" s="1"/>
  <c r="AG30" i="1"/>
  <c r="AM30" i="1" s="1"/>
  <c r="AG33" i="1"/>
  <c r="AM33" i="1" s="1"/>
  <c r="AG35" i="1"/>
  <c r="AM35" i="1" s="1"/>
  <c r="AG29" i="1"/>
  <c r="AM29" i="1" s="1"/>
  <c r="AG55" i="1"/>
  <c r="AM55" i="1" s="1"/>
  <c r="AG42" i="1"/>
  <c r="AM42" i="1" s="1"/>
  <c r="AG52" i="1"/>
  <c r="AM52" i="1" s="1"/>
  <c r="AG18" i="1"/>
  <c r="AM18" i="1" s="1"/>
  <c r="AG28" i="1"/>
  <c r="AM28" i="1" s="1"/>
  <c r="AG26" i="1"/>
  <c r="AM26" i="1" s="1"/>
  <c r="AG46" i="1"/>
  <c r="AM46" i="1" s="1"/>
  <c r="AG43" i="1"/>
  <c r="AM43" i="1" s="1"/>
  <c r="AG11" i="1"/>
  <c r="AM11" i="1" s="1"/>
  <c r="AG36" i="1"/>
  <c r="AM36" i="1" s="1"/>
  <c r="AG13" i="1"/>
  <c r="AM13" i="1" s="1"/>
  <c r="AG39" i="1"/>
  <c r="AM39" i="1" s="1"/>
  <c r="AG44" i="1"/>
  <c r="AM44" i="1" s="1"/>
  <c r="AG57" i="1"/>
  <c r="AM57" i="1" s="1"/>
  <c r="AG16" i="1"/>
  <c r="AM16" i="1" s="1"/>
  <c r="AG20" i="1"/>
  <c r="AM20" i="1" s="1"/>
  <c r="AG15" i="1"/>
  <c r="AM15" i="1" s="1"/>
  <c r="AG41" i="1"/>
  <c r="AM41" i="1" s="1"/>
  <c r="AG60" i="1"/>
  <c r="AM60" i="1" s="1"/>
  <c r="AG19" i="1"/>
  <c r="AM19" i="1" s="1"/>
  <c r="AG31" i="1"/>
  <c r="AM31" i="1" s="1"/>
  <c r="AG59" i="1"/>
  <c r="AM59" i="1" s="1"/>
  <c r="AG50" i="1"/>
  <c r="AM50" i="1" s="1"/>
  <c r="AG49" i="1"/>
  <c r="AM49" i="1" s="1"/>
  <c r="AG40" i="1"/>
  <c r="AM40" i="1" s="1"/>
  <c r="AG23" i="1"/>
  <c r="AM23" i="1" s="1"/>
  <c r="AG27" i="1"/>
  <c r="AM27" i="1" s="1"/>
  <c r="AG34" i="1"/>
  <c r="AM34" i="1" s="1"/>
  <c r="AG21" i="1"/>
  <c r="AM21" i="1" s="1"/>
  <c r="AG45" i="1"/>
  <c r="AM45" i="1" s="1"/>
  <c r="AG53" i="1"/>
  <c r="AM53" i="1" s="1"/>
  <c r="AG17" i="1"/>
  <c r="AM17" i="1" s="1"/>
  <c r="AG48" i="1"/>
  <c r="AM48" i="1" s="1"/>
  <c r="AG38" i="1"/>
  <c r="AM38" i="1" s="1"/>
  <c r="AG25" i="1"/>
  <c r="AM25" i="1" s="1"/>
  <c r="AG51" i="1"/>
  <c r="AM51" i="1" s="1"/>
  <c r="AG54" i="1"/>
  <c r="AM54" i="1" s="1"/>
  <c r="AG22" i="1"/>
  <c r="AM22" i="1" s="1"/>
  <c r="AG47" i="1"/>
  <c r="AM47" i="1" s="1"/>
  <c r="AG14" i="1"/>
  <c r="AM14" i="1" s="1"/>
  <c r="AG32" i="1"/>
  <c r="AM32" i="1" s="1"/>
  <c r="AG12" i="1"/>
  <c r="AM12" i="1" s="1"/>
  <c r="AG58" i="1"/>
  <c r="AM58" i="1" s="1"/>
  <c r="AG24" i="1"/>
  <c r="AM24" i="1" s="1"/>
  <c r="AG37" i="1"/>
  <c r="AM37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l="1"/>
  <c r="A50" i="1"/>
  <c r="A51" i="1"/>
  <c r="A52" i="1"/>
  <c r="A53" i="1"/>
  <c r="A54" i="1"/>
  <c r="A56" i="1"/>
  <c r="A57" i="1"/>
  <c r="A58" i="1"/>
  <c r="A59" i="1"/>
  <c r="A60" i="1"/>
  <c r="A55" i="1"/>
  <c r="A53" i="5"/>
  <c r="A54" i="5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12" i="7"/>
  <c r="A13" i="7" s="1"/>
  <c r="A14" i="7" s="1"/>
  <c r="A15" i="7" s="1"/>
  <c r="A16" i="7" s="1"/>
</calcChain>
</file>

<file path=xl/comments1.xml><?xml version="1.0" encoding="utf-8"?>
<comments xmlns="http://schemas.openxmlformats.org/spreadsheetml/2006/main">
  <authors>
    <author>itziatzoulis</author>
  </authors>
  <commentList>
    <comment ref="L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βαθμό πάνω από το πέντε καθώς και κλάσματα αυτής με αναγωγή στο δεύτερο δεκαδικό ψηφίο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V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  <charset val="161"/>
          </rPr>
          <t>3 μονάδες για αναπηρία από 67%-80% και 4 μονάδες για αναπηρία από 80% και πάνω</t>
        </r>
      </text>
    </comment>
    <comment ref="X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Y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Z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AA10" authorId="0" shapeId="0">
      <text>
        <r>
          <rPr>
            <b/>
            <sz val="8"/>
            <color indexed="81"/>
            <rFont val="Tahoma"/>
            <family val="2"/>
            <charset val="161"/>
          </rPr>
          <t>1 μονάδα οι υποψήφιοι που έχουν 3 τέκνα και 2 μονάδες οι πολύτεκνοι βλ. ν. 3454/2006 και 4115/2013 και 4403/2016, αρ. 39</t>
        </r>
      </text>
    </comment>
  </commentList>
</comments>
</file>

<file path=xl/comments2.xml><?xml version="1.0" encoding="utf-8"?>
<comments xmlns="http://schemas.openxmlformats.org/spreadsheetml/2006/main">
  <authors>
    <author>itziatzoulis</author>
  </authors>
  <commentList>
    <comment ref="L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βαθμό πάνω από το πέντε καθώς και κλάσματα αυτής με αναγωγή στο δεύτερο δεκαδικό ψηφίο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V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  <charset val="161"/>
          </rPr>
          <t>3 μονάδες για αναπηρία από 67%-80% και 4 μονάδες για αναπηρία από 80% και πάνω</t>
        </r>
      </text>
    </comment>
    <comment ref="X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Y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Z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AA10" authorId="0" shapeId="0">
      <text>
        <r>
          <rPr>
            <b/>
            <sz val="8"/>
            <color indexed="81"/>
            <rFont val="Tahoma"/>
            <family val="2"/>
            <charset val="161"/>
          </rPr>
          <t>1 μονάδα οι υποψήφιοι που έχουν 3 τέκνα και 2 μονάδες οι πολύτεκνοι βλ. ν. 3454/2006 και 4115/2013 και 4403/2016, αρ. 39</t>
        </r>
      </text>
    </comment>
  </commentList>
</comments>
</file>

<file path=xl/comments3.xml><?xml version="1.0" encoding="utf-8"?>
<comments xmlns="http://schemas.openxmlformats.org/spreadsheetml/2006/main">
  <authors>
    <author>itziatzoulis</author>
  </authors>
  <commentList>
    <comment ref="L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βαθμό πάνω από το πέντε καθώς και κλάσματα αυτής με αναγωγή στο δεύτερο δεκαδικό ψηφίο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V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  <charset val="161"/>
          </rPr>
          <t>3 μονάδες για αναπηρία από 67%-80% και 4 μονάδες για αναπηρία από 80% και πάνω</t>
        </r>
      </text>
    </comment>
    <comment ref="X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Y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Z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AA10" authorId="0" shapeId="0">
      <text>
        <r>
          <rPr>
            <b/>
            <sz val="8"/>
            <color indexed="81"/>
            <rFont val="Tahoma"/>
            <family val="2"/>
            <charset val="161"/>
          </rPr>
          <t>1 μονάδα οι υποψήφιοι που έχουν 3 τέκνα και 2 μονάδες οι πολύτεκνοι βλ. ν. 3454/2006 και 4115/2013 και 4403/2016, αρ. 39</t>
        </r>
      </text>
    </comment>
  </commentList>
</comments>
</file>

<file path=xl/comments4.xml><?xml version="1.0" encoding="utf-8"?>
<comments xmlns="http://schemas.openxmlformats.org/spreadsheetml/2006/main">
  <authors>
    <author>itziatzoulis</author>
  </authors>
  <commentList>
    <comment ref="L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βαθμό πάνω από το πέντε καθώς και κλάσματα αυτής με αναγωγή στο δεύτερο δεκαδικό ψηφίο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V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  <charset val="161"/>
          </rPr>
          <t>3 μονάδες για αναπηρία από 67%-80% και 4 μονάδες για αναπηρία από 80% και πάνω</t>
        </r>
      </text>
    </comment>
    <comment ref="X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Y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Z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AA10" authorId="0" shapeId="0">
      <text>
        <r>
          <rPr>
            <b/>
            <sz val="8"/>
            <color indexed="81"/>
            <rFont val="Tahoma"/>
            <family val="2"/>
            <charset val="161"/>
          </rPr>
          <t>1 μονάδα οι υποψήφιοι που έχουν 3 τέκνα και 2 μονάδες οι πολύτεκνοι βλ. ν. 3454/2006 και 4115/2013 και 4403/2016, αρ. 39</t>
        </r>
      </text>
    </comment>
  </commentList>
</comments>
</file>

<file path=xl/comments5.xml><?xml version="1.0" encoding="utf-8"?>
<comments xmlns="http://schemas.openxmlformats.org/spreadsheetml/2006/main">
  <authors>
    <author>itziatzoulis</author>
  </authors>
  <commentList>
    <comment ref="L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βαθμό πάνω από το πέντε καθώς και κλάσματα αυτής με αναγωγή στο δεύτερο δεκαδικό ψηφίο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V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  <charset val="161"/>
          </rPr>
          <t>3 μονάδες για αναπηρία από 67%-80% και 4 μονάδες για αναπηρία από 80% και πάνω</t>
        </r>
      </text>
    </comment>
    <comment ref="X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Y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Z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AA10" authorId="0" shapeId="0">
      <text>
        <r>
          <rPr>
            <b/>
            <sz val="8"/>
            <color indexed="81"/>
            <rFont val="Tahoma"/>
            <family val="2"/>
            <charset val="161"/>
          </rPr>
          <t>1 μονάδα οι υποψήφιοι που έχουν 3 τέκνα και 2 μονάδες οι πολύτεκνοι βλ. ν. 3454/2006 και 4115/2013 και 4403/2016, αρ. 39</t>
        </r>
      </text>
    </comment>
  </commentList>
</comments>
</file>

<file path=xl/comments6.xml><?xml version="1.0" encoding="utf-8"?>
<comments xmlns="http://schemas.openxmlformats.org/spreadsheetml/2006/main">
  <authors>
    <author>itziatzoulis</author>
  </authors>
  <commentList>
    <comment ref="L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βαθμό πάνω από το πέντε καθώς και κλάσματα αυτής με αναγωγή στο δεύτερο δεκαδικό ψηφίο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V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  <charset val="161"/>
          </rPr>
          <t>3 μονάδες για αναπηρία από 67%-80% και 4 μονάδες για αναπηρία από 80% και πάνω</t>
        </r>
      </text>
    </comment>
    <comment ref="X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Y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Z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AA10" authorId="0" shapeId="0">
      <text>
        <r>
          <rPr>
            <b/>
            <sz val="8"/>
            <color indexed="81"/>
            <rFont val="Tahoma"/>
            <family val="2"/>
            <charset val="161"/>
          </rPr>
          <t>1 μονάδα οι υποψήφιοι που έχουν 3 τέκνα και 2 μονάδες οι πολύτεκνοι βλ. ν. 3454/2006 και 4115/2013 και 4403/2016, αρ. 39</t>
        </r>
      </text>
    </comment>
  </commentList>
</comments>
</file>

<file path=xl/comments7.xml><?xml version="1.0" encoding="utf-8"?>
<comments xmlns="http://schemas.openxmlformats.org/spreadsheetml/2006/main">
  <authors>
    <author>itziatzoulis</author>
  </authors>
  <commentList>
    <comment ref="L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βαθμό πάνω από το πέντε καθώς και κλάσματα αυτής με αναγωγή στο δεύτερο δεκαδικό ψηφίο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V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  <charset val="161"/>
          </rPr>
          <t>3 μονάδες για αναπηρία από 67%-80% και 4 μονάδες για αναπηρία από 80% και πάνω</t>
        </r>
      </text>
    </comment>
    <comment ref="X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Y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Z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AA10" authorId="0" shapeId="0">
      <text>
        <r>
          <rPr>
            <b/>
            <sz val="8"/>
            <color indexed="81"/>
            <rFont val="Tahoma"/>
            <family val="2"/>
            <charset val="161"/>
          </rPr>
          <t>1 μονάδα οι υποψήφιοι που έχουν 3 τέκνα και 2 μονάδες οι πολύτεκνοι βλ. ν. 3454/2006 και 4115/2013 και 4403/2016, αρ. 39</t>
        </r>
      </text>
    </comment>
  </commentList>
</comments>
</file>

<file path=xl/comments8.xml><?xml version="1.0" encoding="utf-8"?>
<comments xmlns="http://schemas.openxmlformats.org/spreadsheetml/2006/main">
  <authors>
    <author>itziatzoulis</author>
  </authors>
  <commentList>
    <comment ref="L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βαθμό πάνω από το πέντε καθώς και κλάσματα αυτής με αναγωγή στο δεύτερο δεκαδικό ψηφίο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V10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  <charset val="161"/>
          </rPr>
          <t>3 μονάδες για αναπηρία από 67%-80% και 4 μονάδες για αναπηρία από 80% και πάνω</t>
        </r>
      </text>
    </comment>
    <comment ref="X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Y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Z10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AA10" authorId="0" shapeId="0">
      <text>
        <r>
          <rPr>
            <b/>
            <sz val="8"/>
            <color indexed="81"/>
            <rFont val="Tahoma"/>
            <family val="2"/>
            <charset val="161"/>
          </rPr>
          <t>1 μονάδα οι υποψήφιοι που έχουν 3 τέκνα και 2 μονάδες οι πολύτεκνοι βλ. ν. 3454/2006 και 4115/2013 και 4403/2016, αρ. 39</t>
        </r>
      </text>
    </comment>
  </commentList>
</comments>
</file>

<file path=xl/sharedStrings.xml><?xml version="1.0" encoding="utf-8"?>
<sst xmlns="http://schemas.openxmlformats.org/spreadsheetml/2006/main" count="5046" uniqueCount="653">
  <si>
    <t>ΠΙΝΑΚΑΣ ΚΑΤΑΤΑΞΗΣ ΑΝΑΠΛΗΡΩΤΩΝ ΕEΠ ΓΙΑ ΤΟ ΣΧΟΛΙΚΟ ΕΤΟΣ 2016-17</t>
  </si>
  <si>
    <t>ΕΛΛΗΝΙΚΗ ΔΗΜΟΚΡΑΤΙΑ</t>
  </si>
  <si>
    <t>ΥΠΟΥΡΓΕΙΟ ΠΑΙΔΕΙΑΣ,</t>
  </si>
  <si>
    <t>ΕΡΕΥΝΑΣ &amp; ΘΡΗΣΚΕΥΜΑΤΩΝ</t>
  </si>
  <si>
    <t>ΗΜΕΡΟΜΗΝΙΑ ΚΤΗΣΗΣ  ΤΥΠΙΚΟΥ ΠΡΟΣΟΝΤΟΣ ΔΙΟΡΙΣΜΟΥ (ΠΤΥΧΙΟΥ Ή ΜΕΤΑΠΤΥΧΙΑΚΟΥ)</t>
  </si>
  <si>
    <t>Α/Α καταχώρησης</t>
  </si>
  <si>
    <t>ΕΠΙΘΕΤΟ</t>
  </si>
  <si>
    <t>ΟΝΟΜΑ</t>
  </si>
  <si>
    <t>ΠΑΤΡΩΝΥΜΟ</t>
  </si>
  <si>
    <t>ΠΛΗΡΟΙ ΤΙΣ ΠΡΟΫΠΟΘΕΣΕΙΣ ΥΠΟΒΟΛΗΣ ΑΙΤΗΣΗΣ/ΠΡΟΣΛΗΨΗΣ (ΝΑΙ/ΌΧΙ)</t>
  </si>
  <si>
    <t>ΚΛΑΔΟΣ</t>
  </si>
  <si>
    <t>ΠΡΟΫΠΟΘΕΣΗ ΠΑΙΔΑΓΩΓΙΚΗΣ ΕΠΑΡΚΕΙΑΣ</t>
  </si>
  <si>
    <t>ΚΑΤΗΓΟΡΙΑ ΠΙΝΑΚΑ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</si>
  <si>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</si>
  <si>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ΗΜ/ΝΙΑ ΚΤΗΣΗΣ</t>
  </si>
  <si>
    <t>ΑΠΑΙΤΟΥΜΕΝΟΣ ΤΙΤΛΟΣ ΤΥΠΙΚΟΥ ΠΡΟΣΟΝΤΟΣ ΔΙΟΡΙΣΜΟΥ</t>
  </si>
  <si>
    <t>ΒΑΘΜΟΣ ΠΤΥΧΙΟΥ</t>
  </si>
  <si>
    <t>ΚΑΤΟΧΟΣ ΔΙΔΑΚΤΟΡΙΚΟΥ ΣΤΟΝ ΚΛΑΔΟ ΑΠΑΣΧΟΛΗΣΗΣ Ή ΣΤΗΝ ΣΧ. ΨΥΧΟΛΟΓΙΑ ΓΙΑ ΤΟΥΣ ΠΕ23</t>
  </si>
  <si>
    <t>ΚΑΤΟΧΟΣ ΔΙΔΑΚΤΟΡΙΚΟΥ ΕΙΔ. ΑΓΩΓΗΣ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</si>
  <si>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</si>
  <si>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</si>
  <si>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</si>
  <si>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</si>
  <si>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</si>
  <si>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</si>
  <si>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</si>
  <si>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</si>
  <si>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</t>
  </si>
  <si>
    <t>% 1ου ΣΕ ΑΝΑΠΗΡΙΑ ΤΕΚΝΟΥ &gt;=67%</t>
  </si>
  <si>
    <t>% 2ου ΣΕ ΑΝΑΠΗΡΙΑ ΤΕΚΝΟΥ &gt;=67%</t>
  </si>
  <si>
    <t>% 3ου ΣΕ ΑΝΑΠΗΡΙΑ ΤΕΚΝΟΥ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</si>
  <si>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</si>
  <si>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</si>
  <si>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</si>
  <si>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</si>
  <si>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</si>
  <si>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</si>
  <si>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</si>
  <si>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</si>
  <si>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</si>
  <si>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ΜΟΡΙΑ ΑΝΑΠΗΡΙΑΣ ΥΠΟΨΗΦΙΟΥ</t>
  </si>
  <si>
    <t>ΜΟΡΙΑ ΑΝΑΠΗΡΙΑΣ ΤΕΚΝΩΝ</t>
  </si>
  <si>
    <t>ΜΟΡΙΑ ΠΟΛΥΤΕΚΝΟΥ/ΤΡΙΤΕΚΝΟΥ</t>
  </si>
  <si>
    <t>ΣΥΝΟΛΙΚΑ ΜΟΡΙΑ</t>
  </si>
  <si>
    <t>DIMITROVA</t>
  </si>
  <si>
    <t>KRISTINA</t>
  </si>
  <si>
    <t>IVAN</t>
  </si>
  <si>
    <t>ΠΕ21-ΠΕ26</t>
  </si>
  <si>
    <t>ΑΠΑΙΤΕΙΤΑΙ</t>
  </si>
  <si>
    <t>ΌΧΙ</t>
  </si>
  <si>
    <t>ΠΤΥΧΙΟ</t>
  </si>
  <si>
    <t>-</t>
  </si>
  <si>
    <t>ΑΒΡΑΝΤΙΝΗΣ</t>
  </si>
  <si>
    <t>ΝΙΚΟΛΑΟΣ</t>
  </si>
  <si>
    <t>ΚΩΝΣΤΑΝΤΙΝΟΣ</t>
  </si>
  <si>
    <t>ΝΑΙ</t>
  </si>
  <si>
    <t>ΑΓΓΕΛΕΤΟΠΟΥΛΟΥ</t>
  </si>
  <si>
    <t>ΕΥΔΟΞΙΑ</t>
  </si>
  <si>
    <t>ΑΘΑΝΑΣΙΟΣ</t>
  </si>
  <si>
    <t>ΑΚΟΥΡΟΥ</t>
  </si>
  <si>
    <t>ΔΗΜΗΤΡΑ</t>
  </si>
  <si>
    <t>ΠΑΝΑΓΙΩΤΗΣ</t>
  </si>
  <si>
    <t>ΑΝΑΓΝΩΣΤΟΥ</t>
  </si>
  <si>
    <t>ΓΕΩΡΓΙΑ</t>
  </si>
  <si>
    <t>ΑΝΑΣΤΑΣΟΠΟΥΛΟΥ</t>
  </si>
  <si>
    <t>ΜΑΡΙΑ</t>
  </si>
  <si>
    <t>ΔΙΟΝΥΣΙΟΣ</t>
  </si>
  <si>
    <t>ΑΝΤΩΝΟΠΟΥΛΟΥ</t>
  </si>
  <si>
    <t>ΔΕΣΠΟΙΝΑ</t>
  </si>
  <si>
    <t>ΑΝΔΡΕΑΣ</t>
  </si>
  <si>
    <t>ΑΡΑΧΩΒΙΤΗ</t>
  </si>
  <si>
    <t>ΑΦΡΟΔΙΤΗ</t>
  </si>
  <si>
    <t>ΧΡΙΣΤΟΦΟΡΟΣ</t>
  </si>
  <si>
    <t>ΒΑΓΓΕΛΑΤΟΥ</t>
  </si>
  <si>
    <t>ΑΛΕΞΑΝΔΡΑ</t>
  </si>
  <si>
    <t>ΑΝΔΡΕΑ</t>
  </si>
  <si>
    <t>ΒΑΓΓΕΛΗ</t>
  </si>
  <si>
    <t>ΒΑΡΓΙΑΜΙΔΟΥ</t>
  </si>
  <si>
    <t>ΔΗΜΗΤΡΙΟΣ</t>
  </si>
  <si>
    <t>ΔΕΝ ΑΠΑΙΤΕΙΤΑΙ</t>
  </si>
  <si>
    <t>ΠΟΛΥΤΕΚΝΟΣ</t>
  </si>
  <si>
    <t>ΒΓΕΝΗ</t>
  </si>
  <si>
    <t>ΙΩΑΝΝΑ</t>
  </si>
  <si>
    <t>ΤΑΞΙΑΡΧΗΣ</t>
  </si>
  <si>
    <t>ΓΑΛΑΝΟΠΟΥΛΟΥ</t>
  </si>
  <si>
    <t>ΓΑΣΤΕΡΑΤΟΣ</t>
  </si>
  <si>
    <t>ΓΕΩΡΓΙΟΣ</t>
  </si>
  <si>
    <t>ΔΙΑΜΑΝΤΟΠΟΥΛΟΥ</t>
  </si>
  <si>
    <t>ΕΛΕΝΗ</t>
  </si>
  <si>
    <t>ΙΩΑΝΝΗΣ</t>
  </si>
  <si>
    <t>ΖΑΜΠΑΡΑ</t>
  </si>
  <si>
    <t>ΖΑΦΕΙΡΟΠΟΥΛΟΥ</t>
  </si>
  <si>
    <t>ΧΑΡΙΚΛΕΙΑ-ΜΑΡΙΑ</t>
  </si>
  <si>
    <t>ΖΕΥΚΙΛΗ</t>
  </si>
  <si>
    <t>ΧΑΡΑΛΑΜΠΙΑ</t>
  </si>
  <si>
    <t>ΖΩΤΟΥ</t>
  </si>
  <si>
    <t>ΕΛΕΝΑ</t>
  </si>
  <si>
    <t>ΕΥΑΓΓΕΛΟΣ</t>
  </si>
  <si>
    <t>ΗΛΙΟΠΟΥΛΟΥ</t>
  </si>
  <si>
    <t>ΒΑΣΙΛΙΚΗ</t>
  </si>
  <si>
    <t>ΚΑΛΑΝΤΖΗ</t>
  </si>
  <si>
    <t>ΘΕΟΔΩΡΑ</t>
  </si>
  <si>
    <t>ΑΠΟΣΤΟΛΟΣ</t>
  </si>
  <si>
    <t>ΚΑΠΝΙΑΡΗΣ</t>
  </si>
  <si>
    <t>ΣΠΥΡΙΔΩΝ</t>
  </si>
  <si>
    <t>ΚΑΡΦΑΚΗ</t>
  </si>
  <si>
    <t>ΑΝΝΑ</t>
  </si>
  <si>
    <t>ΚΑΦΦΕ</t>
  </si>
  <si>
    <t>ΚΩΣΤΟΠΟΥΛΟΥ</t>
  </si>
  <si>
    <t>ΚΩΤΣΙΑ</t>
  </si>
  <si>
    <t>ΕΡΜΙΟΝΗ</t>
  </si>
  <si>
    <t>ΜΑΝΤΑ</t>
  </si>
  <si>
    <t>ΠΑΝΑΓΙΩΤΑ</t>
  </si>
  <si>
    <t>ΜΕΝΥΧΤΑ</t>
  </si>
  <si>
    <t>ΦΩΤΕΙΝΗ</t>
  </si>
  <si>
    <t>ΒΑΣΙΛΕΙΟΣ</t>
  </si>
  <si>
    <t>ΜΙΧΟΥ</t>
  </si>
  <si>
    <t>ΧΡΗΣΤΟΣ</t>
  </si>
  <si>
    <t>ΜΟΥΡΟΥΤΗ</t>
  </si>
  <si>
    <t>ΜΟΥΤΟΥΣΙΔΟΥ</t>
  </si>
  <si>
    <t>ΚΑΛΛΙΟΠΗ</t>
  </si>
  <si>
    <t>ΕΜΜΑΝΟΥΗΛ</t>
  </si>
  <si>
    <t>ΜΠΑΛΚΑΜΟΥ</t>
  </si>
  <si>
    <t>ΛΟΥΛΑ-ΕΛΕΥΘΕΡΙΑ</t>
  </si>
  <si>
    <t>ΝΙΚΟΛΟΠΟΥΛΟΥ</t>
  </si>
  <si>
    <t>ΚΩΝΣΤΑΝΤΙΝΑ</t>
  </si>
  <si>
    <t>ΞΕΝΟΣ</t>
  </si>
  <si>
    <t>ΠΑΒΕΛΗ</t>
  </si>
  <si>
    <t>ΑΓΓΕΛΙΚΗ</t>
  </si>
  <si>
    <t>ΗΛΙΑΣ</t>
  </si>
  <si>
    <t>ΠΑΛΙΟΥΡΑ</t>
  </si>
  <si>
    <t>ΠΑΝΑΓΙΩΤΑΚΟΠΟΥΛΟΥ</t>
  </si>
  <si>
    <t>ΕΥΤΥΧΙΑ</t>
  </si>
  <si>
    <t>ΠΑΝΤΑΖΗ</t>
  </si>
  <si>
    <t>ΠΑΣΧΟΥ</t>
  </si>
  <si>
    <t>ΜΑΙΡΗ</t>
  </si>
  <si>
    <t>ΣΑΡΑΦΗΣ</t>
  </si>
  <si>
    <t>ΣΑΒΒΑΣ</t>
  </si>
  <si>
    <t>ΣΙΔΗΡΟΠΟΥΛΟΥ</t>
  </si>
  <si>
    <t>ΧΡΙΣΤΙΝΑ</t>
  </si>
  <si>
    <t>ΜΗΝΑΣ</t>
  </si>
  <si>
    <t>ΣΠΥΡΟΠΟΥΛΟΥ</t>
  </si>
  <si>
    <t>ΣΤΑΜΑΤΗ</t>
  </si>
  <si>
    <t>ΣΤΑΜΑΤΟΠΟΥΛΟΥ</t>
  </si>
  <si>
    <t>ΚΥΡΙΑΚΟΥΛΑ</t>
  </si>
  <si>
    <t>ΜΑΡΙΝΟΣ</t>
  </si>
  <si>
    <t>ΜΥΡΤΩ</t>
  </si>
  <si>
    <t>ΣΤΕΦΟΠΟΥΛΟΥ</t>
  </si>
  <si>
    <t>ΜΑΡΙΑ ΚΟΡΙΝΑ</t>
  </si>
  <si>
    <t>ΣΤΕΛΙΟΣ</t>
  </si>
  <si>
    <t>ΤΑΓΚΑΛΑΚΗ</t>
  </si>
  <si>
    <t>ΤΣΟΥΛΟΥ</t>
  </si>
  <si>
    <t>ΖΩΗ</t>
  </si>
  <si>
    <t>ΧΑΒΑΛΙΝΑ</t>
  </si>
  <si>
    <t>ΑΙΚΑΤΕΡΙΝΗ</t>
  </si>
  <si>
    <t>ΧΡΙΣΤΟΔΟΥΛΟΠΟΥΛΟΥ</t>
  </si>
  <si>
    <t>ΠΑΡΑΣΚΕΥΗ</t>
  </si>
  <si>
    <t>ΓΑΛΙΑΝΙΔΗ</t>
  </si>
  <si>
    <t>ΠΕ22</t>
  </si>
  <si>
    <t>ΜΕΤΑΠΤΥΧΙΑΚΟ</t>
  </si>
  <si>
    <t>ΚΕΠΕΝΟΥ</t>
  </si>
  <si>
    <t>ΕΙΡΗΝΗ</t>
  </si>
  <si>
    <t>ΚΟΤΣΕΤΑΣ</t>
  </si>
  <si>
    <t>ΘΕΟΦΑΝΗΣ</t>
  </si>
  <si>
    <t>ΚΩΣΤΟΠΟΥΛΟΣ</t>
  </si>
  <si>
    <t>ΚΩΝΣΤΑΝΤΙΝΟΣ - ΠΑΝΑΓΙΩΤΗΣ</t>
  </si>
  <si>
    <t>ΧΡΟΝΟΠΟΥΛΟΥ</t>
  </si>
  <si>
    <t>ΚΥΡΙΑΚΗ</t>
  </si>
  <si>
    <t>ΑΓΓΕΛΟΠΟΥΛΟΥ</t>
  </si>
  <si>
    <t>ΕΥΦΡΟΣΥΝΗ</t>
  </si>
  <si>
    <t>ΠΕ23</t>
  </si>
  <si>
    <t xml:space="preserve">ΑΓΓΕΛΟΠΟΥΛΟΥ </t>
  </si>
  <si>
    <t>ΤΡΥΦΩΝ</t>
  </si>
  <si>
    <t>ΑΔΑΜΗΣ</t>
  </si>
  <si>
    <t>ΑΝΤΩΝΙΟΣ</t>
  </si>
  <si>
    <t>ΑΝΑΓΝΩΣΤΟΠΟΥΛΟΥ</t>
  </si>
  <si>
    <t>ΑΛΚΙΒΙΑΔΗ</t>
  </si>
  <si>
    <t>ΑΝΑΣΤΑΣΟΠΟΥΛΟΣ</t>
  </si>
  <si>
    <t>ΑΝΑΣΤΟΠΟΥΛΟΥ</t>
  </si>
  <si>
    <t>ΜΑΡΙΛΙΝΑ</t>
  </si>
  <si>
    <t>ΑΡΓΥΡΗΣ</t>
  </si>
  <si>
    <t>ΘΕΟΔΩΡΟΣ</t>
  </si>
  <si>
    <t>ΘΩΜΑΣ</t>
  </si>
  <si>
    <t>ΒΛΑΧΟΥ</t>
  </si>
  <si>
    <t>ΒΑΡΒΑΡΑ</t>
  </si>
  <si>
    <t>ΕΥΣΤΡΑΤΙΟΣ</t>
  </si>
  <si>
    <t>ΓΑΛΑΝΟΥ</t>
  </si>
  <si>
    <t>ΓΕΩΡΓΙΟΥ</t>
  </si>
  <si>
    <t>ΑΓΑΜΕΜΝΩΝ</t>
  </si>
  <si>
    <t>ΓΕΩΡΓΟΠΟΥΛΟΥ</t>
  </si>
  <si>
    <t>ΧΑΡΙΤΙΝΗ</t>
  </si>
  <si>
    <t xml:space="preserve">ΓΙΑΝΝΟΠΟΥΛΟΥ </t>
  </si>
  <si>
    <t>ΔΗΜΗΤΡΟΠΟΥΛΟΥ</t>
  </si>
  <si>
    <t>ΑΡΤΕΜΙΣ</t>
  </si>
  <si>
    <t>ΖΑΡΛΑ</t>
  </si>
  <si>
    <t>ΑΝΘΗ</t>
  </si>
  <si>
    <t>ΘΑΝΑΣΑ</t>
  </si>
  <si>
    <t xml:space="preserve">ΤΡΙΑΔΑ - ΕΜΜΑΝΟΥΕΛΑ </t>
  </si>
  <si>
    <t>ΜΙΧΑΗΛ</t>
  </si>
  <si>
    <t>ΚΑΒΒΑΘΑ</t>
  </si>
  <si>
    <t>ΚΑΔΑ</t>
  </si>
  <si>
    <t>ΑΝΑΣΤΑΣΙΑ</t>
  </si>
  <si>
    <t>ΚΑΛΟΚΑΙΡΗ</t>
  </si>
  <si>
    <t>ΚΑΝΕΛΛΟΠΟΥΛΟΥ</t>
  </si>
  <si>
    <t>ΚΑΟΥΡΗ</t>
  </si>
  <si>
    <t>ΚΑΡΑΛΗ</t>
  </si>
  <si>
    <t>ΑΝΤΙΓΟΝΗ</t>
  </si>
  <si>
    <t>ΣΩΤΗΡΙΟΣ</t>
  </si>
  <si>
    <t>ΚΟΚΚΟΡΗ</t>
  </si>
  <si>
    <t>ΚΥΡΙΟΣ</t>
  </si>
  <si>
    <t>ΚΟΤΣΑΦΤΗ</t>
  </si>
  <si>
    <t>ΚΟΥΜΠΟΥΛΗ</t>
  </si>
  <si>
    <t>ΠΑΥΛΟΣ</t>
  </si>
  <si>
    <t>ΚΡΑΝΙΑ</t>
  </si>
  <si>
    <t>ΚΩΝΣΤΑΝΤΟΠΟΥΛΟΥ</t>
  </si>
  <si>
    <t>ΧΡΥΣΗ</t>
  </si>
  <si>
    <t>ΛΙΑΓΚΑΣ</t>
  </si>
  <si>
    <t>ΛΙΜΝΑΙΟΥ</t>
  </si>
  <si>
    <t>ΝΑΥΣΙΚΑ</t>
  </si>
  <si>
    <t>ΕΛΕΥΘΕΡΙΟΣ</t>
  </si>
  <si>
    <t>ΛΙΟΚΑΥΤΟΥ</t>
  </si>
  <si>
    <t>ΕΛΕΝΗ-ΜΑΡΙΑ</t>
  </si>
  <si>
    <t>ΜΑΚΡΗ</t>
  </si>
  <si>
    <t>ΒΙΚΤΩΡΙΑ</t>
  </si>
  <si>
    <t>ΧΑΡΙΛΑΟΣ</t>
  </si>
  <si>
    <t>ΜΑΛΑΝΔΡΑΚΗ</t>
  </si>
  <si>
    <t>ΧΡΥΣΑ - ΦΡΑΝΤΖΕΣΚΑ</t>
  </si>
  <si>
    <t>ΜΑΝΙΑΤΟΠΟΥΛΟΥ</t>
  </si>
  <si>
    <t>ΚΩΝΣΤΑΝΤΖΑ</t>
  </si>
  <si>
    <t>ΑΓΓΕΛΟΣ</t>
  </si>
  <si>
    <t>ΜΑΝΤΖΑΝΑ</t>
  </si>
  <si>
    <t>ΜΑΡΙΝΑΚΗ</t>
  </si>
  <si>
    <t>ΜΑΡΤΙΜΙΑΝΑΚΗ</t>
  </si>
  <si>
    <t>ΜΕΝΕΓΗ</t>
  </si>
  <si>
    <t>ΕΠΑΜΕΙΝΩΝΔΑΣ</t>
  </si>
  <si>
    <t>ΜΗΤΣΟΠΟΥΛΟΥ</t>
  </si>
  <si>
    <t>ΜΟΥΓΚΑΣΗ</t>
  </si>
  <si>
    <t>ΣΤΑΜΑΤΙΑ</t>
  </si>
  <si>
    <t>ΜΟΥΡΤΕΖΑ</t>
  </si>
  <si>
    <t>ΑΣΗΜΙΝΑ-ΠΟΛΥΞΕΝΗ</t>
  </si>
  <si>
    <t>ΜΠΑΛΑΡΟΥΤΣΟΣ</t>
  </si>
  <si>
    <t>ΜΠΑΡΑΚΟΥ</t>
  </si>
  <si>
    <t>ΣΩΤΗΡΙΑ</t>
  </si>
  <si>
    <t>ΜΠΟΖΟΒΙΤΗ</t>
  </si>
  <si>
    <t>ΘΕΣΣΑΛΙΑ</t>
  </si>
  <si>
    <t>ΜΠΟΥΓΙΟΥΚΛΗΣ</t>
  </si>
  <si>
    <t>ΜΠΟΥΛΟΥΚΗ</t>
  </si>
  <si>
    <t>ΝΙΚΗ</t>
  </si>
  <si>
    <t>ΝΙΚΟΛΑΟΥ</t>
  </si>
  <si>
    <t>ΔΩΡΟΘΕΑ</t>
  </si>
  <si>
    <t>ΝΤΕΛΕΖΟΥ</t>
  </si>
  <si>
    <t>ΠΑΝΑΓΙΩΤΟΠΟΥΛΟΥ</t>
  </si>
  <si>
    <t>ΜΕΝΕΛΑΗ</t>
  </si>
  <si>
    <t>ΠΑΝΙΤΣΑ</t>
  </si>
  <si>
    <t>ΠΑΠΑΔΟΠΟΥΛΟΥ</t>
  </si>
  <si>
    <t>ΕΥΡΙΚΛΕΙΑ</t>
  </si>
  <si>
    <t>ΠΕΤΡΟΣ</t>
  </si>
  <si>
    <t>ΠΑΠΑΚΟΥ</t>
  </si>
  <si>
    <t>ΘΕΩΝΗ</t>
  </si>
  <si>
    <t>ΠΑΠΠΑ</t>
  </si>
  <si>
    <t>ΠΕΦΑΝΗ</t>
  </si>
  <si>
    <t>ΠΛΑΣΤΟΥΡΓΟΥ</t>
  </si>
  <si>
    <t>ΣΟΦΙΑ</t>
  </si>
  <si>
    <t>ΠΟΓΙΑΤΖΗ</t>
  </si>
  <si>
    <t>ΑΡΧΟΝΤΩ</t>
  </si>
  <si>
    <t>ΡΑΠΤΗ</t>
  </si>
  <si>
    <t>29/6/20012</t>
  </si>
  <si>
    <t>ΡΗΓΑΛΟΥ</t>
  </si>
  <si>
    <t>ΡΟΪΔΗ</t>
  </si>
  <si>
    <t>ΣΙΑΤΗΣ</t>
  </si>
  <si>
    <t>ΣΙΚΕΛΙΑΝΟΥ</t>
  </si>
  <si>
    <t>ΣΚΛΗΒΑΝΙΩΤΗ</t>
  </si>
  <si>
    <t>ΑΣΠΑΣΙΑ-ΘΕΟΔΩΡΑ</t>
  </si>
  <si>
    <t>ΣΟΥΓΛΕΡΗΣ</t>
  </si>
  <si>
    <t>ΣΤΑΘΟΠΟΥΛΟΥ</t>
  </si>
  <si>
    <t>ΚΩΝΣΤΑΝΤΙΝΑ-ΚΑΝΕΛΛΑ</t>
  </si>
  <si>
    <t>ΣΤΑΜΑΤΗΣ</t>
  </si>
  <si>
    <t>ΦΙΓΑΛΕΙΑ</t>
  </si>
  <si>
    <t>ΧΑΡΑΛΑΜΠΟΣ</t>
  </si>
  <si>
    <t>ΣΤΥΛΙΑΡΑ</t>
  </si>
  <si>
    <t>ΣΥΦΑΝΤΟΥ</t>
  </si>
  <si>
    <t>ΑΘΗΝΑ</t>
  </si>
  <si>
    <t>ΤΑΣΟΥΛΗ</t>
  </si>
  <si>
    <t>ΑΡΧΟΝΤΟΥΛΑ</t>
  </si>
  <si>
    <t>ΤΡΥΦΩΝΟΠΟΥΛΟΥ</t>
  </si>
  <si>
    <t>ΣΤΑΥΡΟΣ</t>
  </si>
  <si>
    <t>ΤΣΑΓΚΑΝΕΛΙΑ</t>
  </si>
  <si>
    <t>ΤΣΟΥΚΑΛΑ</t>
  </si>
  <si>
    <t>ΤΣΟΥΦΛΙΔΟΥ</t>
  </si>
  <si>
    <t>ΠΑΡΘΕΝΑ</t>
  </si>
  <si>
    <t>ΦΡΟΥΝΤΑ</t>
  </si>
  <si>
    <t>ΦΩΤΙΑΔΟΥ</t>
  </si>
  <si>
    <t>ΑΝΑΣΤΑΣΙΟΣ</t>
  </si>
  <si>
    <t>ΧΑΡΑΛΑΜΠΟΠΟΥΛΟΥ</t>
  </si>
  <si>
    <t xml:space="preserve">ΧΡΙΣΤΟΓΙΑΝΝΗ </t>
  </si>
  <si>
    <t>ΟΛΓΑ</t>
  </si>
  <si>
    <t>ΨΑΡΡΗ</t>
  </si>
  <si>
    <t>ΑΖΑΡΙΑΔΗΣ</t>
  </si>
  <si>
    <t>ΚΛΗΜΗΣ</t>
  </si>
  <si>
    <t>ΠΕ25</t>
  </si>
  <si>
    <t>ΑΘΑΝΑΣΑΤΟΥ</t>
  </si>
  <si>
    <t>ΕΥΑΓΓΕΛΙΑ</t>
  </si>
  <si>
    <t>ΑΛΕΞΟΠΟΥΛΟΥ</t>
  </si>
  <si>
    <t>ΠΟΛΥΞΕΝΗ</t>
  </si>
  <si>
    <t>ΒΑΓΓΕΛΑΚΟΥ</t>
  </si>
  <si>
    <t>ΜΑΓΔΑΛΗΝΗ</t>
  </si>
  <si>
    <t>ΒΑΤΣΙΟΥ</t>
  </si>
  <si>
    <t>ΣΤΕΦΑΝΟΣ</t>
  </si>
  <si>
    <t>ΒΕΡΡΑ</t>
  </si>
  <si>
    <t>ΒΗΚΑ</t>
  </si>
  <si>
    <t>ΓΑΛΑΝΗΣ</t>
  </si>
  <si>
    <t>ΦΡΕΙΔΕΡΙΚΟΣ</t>
  </si>
  <si>
    <t>ΓΙΑΝΝΑΚΟΠΟΥΛΟΥ</t>
  </si>
  <si>
    <t>ΓΕΩΡΓΙΑΝΑ</t>
  </si>
  <si>
    <t>ΓΙΩΤΣΟΠΟΥΛΟΥ</t>
  </si>
  <si>
    <t>ΕΥΑΝΘΙΑ</t>
  </si>
  <si>
    <t>ΤΡΙΤΕΚΝΟΣ</t>
  </si>
  <si>
    <t xml:space="preserve">ΓΚΙΩΝΗ </t>
  </si>
  <si>
    <t>ΖΑΦΕΙΡΟΥΛΑ</t>
  </si>
  <si>
    <t>ΓΟΥΤΣΟΥ</t>
  </si>
  <si>
    <t>ΣΠΡΙΔΟΥΛΑ</t>
  </si>
  <si>
    <t>ΧΡΙΣΤΟΣ</t>
  </si>
  <si>
    <t>ΔΟΥΡΓΟΥΝΟΓΛΟΥ</t>
  </si>
  <si>
    <t>ΛΑΜΠΡΟΣ</t>
  </si>
  <si>
    <t>ΔΡΟΣΟΠΑΝΑΓΙΩΤΗ</t>
  </si>
  <si>
    <t>ΘΩΔΗ</t>
  </si>
  <si>
    <t>ΚΑΠΠΑ</t>
  </si>
  <si>
    <t>ΧΡΥΣΑΝΘΗ</t>
  </si>
  <si>
    <t>ΛΕΩΝΙΔΑΣ</t>
  </si>
  <si>
    <t>ΚΑΠΩΝΗ</t>
  </si>
  <si>
    <t>ΜΑΓΔΑΛΙΝΗ</t>
  </si>
  <si>
    <t>ΚΑΡΑΓΙΑΝΝΗ</t>
  </si>
  <si>
    <t>ΚΑΡΑΚΟΒΟΥΝΗΣ</t>
  </si>
  <si>
    <t>ΚΑΡΑΤΖΕΝΗ</t>
  </si>
  <si>
    <t>ΚΕΑΛΟΓΛΟΥ</t>
  </si>
  <si>
    <t>ΚΙΚΑΤΟΥ</t>
  </si>
  <si>
    <t>ΝΙΚΟΛΙΤΣΑ</t>
  </si>
  <si>
    <t>ΚΛΑΟΥΔΑΤΟΥ</t>
  </si>
  <si>
    <t>ΚΟΝΤΟΓΙΑΝΝΗΣ</t>
  </si>
  <si>
    <t>ΚΟΥΤΕΡΗ</t>
  </si>
  <si>
    <t>ΚΤΕΝΑΒΟΥ</t>
  </si>
  <si>
    <t>ΜΑΡΙΑ-ΠΑΝΑΓΙΩΤΑ</t>
  </si>
  <si>
    <t>ΛΑΓΟΓΙΑΝΝΗ</t>
  </si>
  <si>
    <t>ΜΑΜΑΤΣΙΑ</t>
  </si>
  <si>
    <t>ΜΑΝΕΣΗ</t>
  </si>
  <si>
    <t xml:space="preserve">ΔΗΜΗΤΡΙΟΣ </t>
  </si>
  <si>
    <t>ΜΑΤΣΟΥΚΑ</t>
  </si>
  <si>
    <t>ΜΗΤΣΗ</t>
  </si>
  <si>
    <t>ΣΤΑΥΡΟΥΛΑ</t>
  </si>
  <si>
    <t xml:space="preserve">ΜΙΑΟΥΛΗ </t>
  </si>
  <si>
    <t>ΜΙΧΑΛΟΠΟΥΛΟΥ</t>
  </si>
  <si>
    <t>ΓΕΡΑΣΙΜΟΣ</t>
  </si>
  <si>
    <t>ΜΠΑΛΑΣΟΠΟΥΛΟΥ</t>
  </si>
  <si>
    <t>ΖΑΧΑΡΙΑΣ</t>
  </si>
  <si>
    <t>ΜΠΑΧΟΥ</t>
  </si>
  <si>
    <t>ΜΠΕΡΜΠΕΡΙΔΗ</t>
  </si>
  <si>
    <t>ΜΠΛΙΚΑΣ</t>
  </si>
  <si>
    <t xml:space="preserve">ΜΠΟΛΟΥ </t>
  </si>
  <si>
    <t>ΜΥΤΙΛΗ</t>
  </si>
  <si>
    <t>ΟΥΡΑΝΙΑ</t>
  </si>
  <si>
    <t>ΚΩΣΤΑΣ</t>
  </si>
  <si>
    <t>ΝΙΚΟΛΑΚΕΑ</t>
  </si>
  <si>
    <t>ΝΙΚΟΛΑΚΕΙΑ</t>
  </si>
  <si>
    <t>ΝΟΤΑΡΑ</t>
  </si>
  <si>
    <t>ΝΤΑΒΟΥ</t>
  </si>
  <si>
    <t>ΠΑΠΑΪΩΑΝΝΟΥ</t>
  </si>
  <si>
    <t>ΠΑΠΑΧΑΡΑΛΑΜΠΟΥΣ</t>
  </si>
  <si>
    <t>ΚΟΡΙΝΑ-ΝΙΚΗ</t>
  </si>
  <si>
    <t>ΠΕΤΤΑ</t>
  </si>
  <si>
    <t>ΠΛΩΤΑ</t>
  </si>
  <si>
    <t>ΠΕΡΙΚΛΗΣ</t>
  </si>
  <si>
    <t>ΡΟΥΣΟΣ</t>
  </si>
  <si>
    <t>ΣΑΒΟΓΛΙΔΟΥ</t>
  </si>
  <si>
    <t>ΗΛΕΚΤΡΑ-ΠΑΝΑΓΙΩΤΑ</t>
  </si>
  <si>
    <t>ΟΔΥΣΣΕΥΣ</t>
  </si>
  <si>
    <t>ΣΑΛΟΥΡΟΥ</t>
  </si>
  <si>
    <t>ΣΓΟΥΡΑ</t>
  </si>
  <si>
    <t xml:space="preserve">ΓΕΩΡΓΙΑ </t>
  </si>
  <si>
    <t>ΣΙΑΠΛΑΟΥΡΑ</t>
  </si>
  <si>
    <t xml:space="preserve">ΣΙΟΡΙΚΗ </t>
  </si>
  <si>
    <t>ΠΟΛΥΤΙΜΗ</t>
  </si>
  <si>
    <t>ΣΤΟΥΜΠΟΥ</t>
  </si>
  <si>
    <t>ΣΧΟΙΝΑ</t>
  </si>
  <si>
    <t>ΤΖΑΜΑΛΗΣ</t>
  </si>
  <si>
    <t>ΕΥΣΤΑΘΙΟΣ</t>
  </si>
  <si>
    <t>ΤΣΑΟΥΣΟΓΛΟΥ</t>
  </si>
  <si>
    <t>ΣΥΜΕΛΑ</t>
  </si>
  <si>
    <t>ΦΩΤΟΠΟΥΛΟΥ</t>
  </si>
  <si>
    <t>ΧΑΪΚΟΥ</t>
  </si>
  <si>
    <t>ΞΑΝΘΗ</t>
  </si>
  <si>
    <t>ΧΡΙΣΤΟΠΟΥΛΟΥ</t>
  </si>
  <si>
    <t>ΨΑΡΟΥΛΗ</t>
  </si>
  <si>
    <t>ΑΘΑΝΑΣΟΠΟΥΛΟΣ</t>
  </si>
  <si>
    <t>ΠΕ28</t>
  </si>
  <si>
    <t>ΑΘΑΝΑΣΟΠΟΥΛΟΥ</t>
  </si>
  <si>
    <t>ΒΑΣΣΗΣ</t>
  </si>
  <si>
    <t>ΒΑΦΙΝΗ</t>
  </si>
  <si>
    <t>ΜΑΡΙΑΝΝΑ</t>
  </si>
  <si>
    <t>ΓΕΩΡΓΑΚΟΠΟΥΛΟΥ</t>
  </si>
  <si>
    <t>ΓΡΗΓΟΡΙΟΣ</t>
  </si>
  <si>
    <t>ΓΚΡΙΛΙΑΣ</t>
  </si>
  <si>
    <t>ΖΟΥΛΑ</t>
  </si>
  <si>
    <t>ΧΡΥΣΟΥΛΑ</t>
  </si>
  <si>
    <t>ΚΑΡΑΪΣΚΟΥ</t>
  </si>
  <si>
    <t>ΚΟΛΟΒΟΣ</t>
  </si>
  <si>
    <t>ΑΛΕΞΑΝΔΡΟΣ</t>
  </si>
  <si>
    <t>ΚΟΛΟΚΑΣ</t>
  </si>
  <si>
    <t>ΚΟΝΤΟΖΟΥΔΑΚΗ</t>
  </si>
  <si>
    <t>ΑΝΤΩΝΙΑ</t>
  </si>
  <si>
    <t>ΚΟΥΒΕΛΗ</t>
  </si>
  <si>
    <t>ΚΩΝΣΤΑΝΤΟΠΟΥΛΟΣ</t>
  </si>
  <si>
    <t>ΛΑΝΔΡΙΤΣΗ-ΑΝΔΡΙΤΣΗ</t>
  </si>
  <si>
    <t>ΜΑΡΙΑΝΘΗ</t>
  </si>
  <si>
    <t>ΔΗΜΗΤΡΙΟΣ-ΒΙΚΕΝΤΙΟΣ</t>
  </si>
  <si>
    <t>14/2//2012</t>
  </si>
  <si>
    <t>ΜΑΡΚΟΥ</t>
  </si>
  <si>
    <t>ΣΟΦΙΑ-ΙΩΑΝΝΑ</t>
  </si>
  <si>
    <t>ΦΙΛΙΠΠΟΣ</t>
  </si>
  <si>
    <t>ΜΙΝΤΖΑ</t>
  </si>
  <si>
    <t>ΜΠΕΡΔΕΝΗ</t>
  </si>
  <si>
    <t>ΧΑΡΟΥΛΑ</t>
  </si>
  <si>
    <t>ΞΑΝΘΑΚΗ</t>
  </si>
  <si>
    <t>ΜΑΡΙΝΑ</t>
  </si>
  <si>
    <t>ΠΑΓΑΝΗ</t>
  </si>
  <si>
    <t>ΠΑΝΑΓΑΚΗ</t>
  </si>
  <si>
    <t>ΠΑΝΑΓΙΩΤΑΤΟΥ</t>
  </si>
  <si>
    <t>ΠΑΝΤΑΖΗΣ</t>
  </si>
  <si>
    <t>ΛΑΖΑΡΟΣ</t>
  </si>
  <si>
    <t>ΠΑΠΑΘΑΝΑΣΙΟΥ</t>
  </si>
  <si>
    <t>ΘΕΜΙΣΤΟΚΛΗΣ</t>
  </si>
  <si>
    <t>ΣΚΟΥΤΑ</t>
  </si>
  <si>
    <t>ΤΑΧΤΣΗΣ</t>
  </si>
  <si>
    <t>ΤΖΙΦΑ</t>
  </si>
  <si>
    <t>ΓΕΡΑΝΤΩΝΗ</t>
  </si>
  <si>
    <t>ΠΕ29</t>
  </si>
  <si>
    <t>ΛΑΜΠΡΟΠΟΥΛΟΥ</t>
  </si>
  <si>
    <t>ΛΥΚΟΥΔΗ</t>
  </si>
  <si>
    <t>ΗΛΙΑΝΑ</t>
  </si>
  <si>
    <t>ΜΠΟΔΙΩΤΗ</t>
  </si>
  <si>
    <t>ΕΞΑΚΟΥΣΤΗ</t>
  </si>
  <si>
    <t>ΠΑΠΑΔΙΟΝΥΣΙΟΥ</t>
  </si>
  <si>
    <t>ΧΡΥΣΟΒΑΛΑΝΤΗ-ΕΥΑΓΓΕΛΙΑ</t>
  </si>
  <si>
    <t>ΑΧΙΛΛΕΑΣ</t>
  </si>
  <si>
    <t>ΠΑΤΡΟΥΛΑ</t>
  </si>
  <si>
    <t>ΠΕ30</t>
  </si>
  <si>
    <t>ΑΘΑΝΑΣΙΟΥ</t>
  </si>
  <si>
    <t>ΑΝΔΡΙΑΝΑ</t>
  </si>
  <si>
    <t>ΣΑΡΑΝΤΗΣ</t>
  </si>
  <si>
    <t>ΑΛΜΠΑΝΗ</t>
  </si>
  <si>
    <t>ΑΘΑΝΑΣΙΑ</t>
  </si>
  <si>
    <t>ΑΝΔΡΟΥΤΣΟΠΟΥΛΟΥ</t>
  </si>
  <si>
    <t>ΑΝΤΩΝΙΑΔΗ</t>
  </si>
  <si>
    <t>ΑΡΙΣΤΕΙΔΗΣ</t>
  </si>
  <si>
    <t>ΜΑΡΙΑ-ΧΡΙΣΤΙΝΑ</t>
  </si>
  <si>
    <t>ΑΝΤΩΝΙΟΥ</t>
  </si>
  <si>
    <t>ΑΠΟΣΤΟΛΟΠΟΥΛΟΥ</t>
  </si>
  <si>
    <t>ΑΡΒΑΝΙΤΗ</t>
  </si>
  <si>
    <t>ΘΩΜΑΗ</t>
  </si>
  <si>
    <t>ΦΩΤΙΟΣ</t>
  </si>
  <si>
    <t>ΑΡΓΥΡΟΠΟΥΛΟΥ</t>
  </si>
  <si>
    <t>ΒΑΪΝΑ</t>
  </si>
  <si>
    <t>ΑΛΙΚΗ</t>
  </si>
  <si>
    <t>ΒΑΜΒΑΚΑ</t>
  </si>
  <si>
    <t>ΧΡΥΣΟΣΤΟΜΟΣ</t>
  </si>
  <si>
    <t>ΒΑΣΙΛΕΙΟΥ</t>
  </si>
  <si>
    <t>ΕΥΘΥΜΙΟΣ</t>
  </si>
  <si>
    <t>ΒΓΕΝΟΠΟΥΛΟΥ</t>
  </si>
  <si>
    <t>ΒΕΛΑΪ</t>
  </si>
  <si>
    <t>ΝΤΕΝΑΝΤΑ</t>
  </si>
  <si>
    <t>ΤΑΧΙΡ</t>
  </si>
  <si>
    <t>ΒΟΥΛΔΗ</t>
  </si>
  <si>
    <t>ΓΑΛΑΝΗ</t>
  </si>
  <si>
    <t>ΓΑΤΣΗ</t>
  </si>
  <si>
    <t>ΑΝΔΡΟΜΑΧΗ</t>
  </si>
  <si>
    <t>ΓΙΑΝΝΟΚΩΣΤΑ</t>
  </si>
  <si>
    <t>ΓΙΑΝΝΟΥ</t>
  </si>
  <si>
    <t>ΣΠΥΡΙΔΟΥΛΑ</t>
  </si>
  <si>
    <t>ΓΚΟΤΣΟΠΟΥΛΟΥ</t>
  </si>
  <si>
    <t>ΓΚΟΥΝΤΑΝΗ</t>
  </si>
  <si>
    <t>ΓΟΥΡΝΑΡΗ</t>
  </si>
  <si>
    <t>ΓΡΑΒΙΑ</t>
  </si>
  <si>
    <t>ΓΡΑΜΜΑΤΙΚΟΠΟΥΛΟΣ</t>
  </si>
  <si>
    <t>ΓΡΗΓΟΡΗ</t>
  </si>
  <si>
    <t>ΔΑΣΚΑΛΟΠΟΥΛΟΥ</t>
  </si>
  <si>
    <t>ΔΕΛΗΓΙΑΝΝΗ</t>
  </si>
  <si>
    <t>ΒΑΪΑ</t>
  </si>
  <si>
    <t>ΔΗΜΗΤΡΙΟΥ</t>
  </si>
  <si>
    <t>ΔΗΜΗΤΡΟΥΛΑ</t>
  </si>
  <si>
    <t>ΧΑΡΑΛΑΜΠΙΑ-ΑΓΓΕΛΙΚΗ</t>
  </si>
  <si>
    <t>ΔΙΟΝΥΣΟΠΟΥΛΟΥ</t>
  </si>
  <si>
    <t>ΝΙΚΟΛΕΤΑ</t>
  </si>
  <si>
    <t>ΔΟΥΡΟΥ</t>
  </si>
  <si>
    <t>ΖΑΛΟΚΩΣΤΑ</t>
  </si>
  <si>
    <t>ΑΜΑΛΙΑ-ΚΩΝΣΤΑΝΤΙΝΑ</t>
  </si>
  <si>
    <t>ΒΕΝΙΖΕΛΟΣ</t>
  </si>
  <si>
    <t>ΖΑΝΤΕ</t>
  </si>
  <si>
    <t>ΖΑΡΑΪΔΟΝΗ</t>
  </si>
  <si>
    <t>ΣΩΤΗΡΟΥΛΑ</t>
  </si>
  <si>
    <t>ΖΟΥΜΑ</t>
  </si>
  <si>
    <t>ΗΛΙΟΠΟΥΛΟΥ-ΠΑΝΑΓΟΠΟΥΛΟΥ</t>
  </si>
  <si>
    <t>ΑΝΝΑ-ΕΥΓΕΝΙΑ</t>
  </si>
  <si>
    <t>ΘΑΝΟΥ</t>
  </si>
  <si>
    <t>ΘΕΟΔΩΡΑΚΟΠΟΥΛΟΥ</t>
  </si>
  <si>
    <t>ΚΑΖΑΝΤΖΗ</t>
  </si>
  <si>
    <t>ΚΑΚΑΦΩΝΗ</t>
  </si>
  <si>
    <t>ΚΑΛΑΜΠΑΛΙΚΗΣ</t>
  </si>
  <si>
    <t>ΚΑΛΟΓΕΡΟΠΟΥΛΟΥ</t>
  </si>
  <si>
    <t>ΓΙΑΝΝΟΥΛΑ</t>
  </si>
  <si>
    <t>ΞΕΝΟΦΩΝ</t>
  </si>
  <si>
    <t>ΚΑΛΟΓΗΡΟΥ</t>
  </si>
  <si>
    <t>ΕΜΜΑΝΟΥΕΛΑ</t>
  </si>
  <si>
    <t>ΚΑΡΑΓΕΩΡΓΟΠΟΥΛΟΣ</t>
  </si>
  <si>
    <t>ΚΑΡΑΓΚΟΥΝΗ</t>
  </si>
  <si>
    <t>ΚΑΡΔΑΡΑ</t>
  </si>
  <si>
    <t>ΚΑΣΤΡΙΝΑΚΗ</t>
  </si>
  <si>
    <t>ΚΑΤΣΑΡΑΚΗ</t>
  </si>
  <si>
    <t>ΕΥΓΕΝΙΑ</t>
  </si>
  <si>
    <t>ΚΑΤΣΑΡΟΥ</t>
  </si>
  <si>
    <t>ΚΑΦΟΥΣΙΑ</t>
  </si>
  <si>
    <t>ΑΡΓΥΡΙΟΣ</t>
  </si>
  <si>
    <t>ΚΕΛΕΓΚΟΥΡΙΔΗΣ</t>
  </si>
  <si>
    <t>ΚΙΟΥΠΕΛΟΓΛΟΥ</t>
  </si>
  <si>
    <t>ΚΛΩΝΗ</t>
  </si>
  <si>
    <t>ΚΟΚΚΙΝΗ</t>
  </si>
  <si>
    <t>ΠΕΛΑΓΙΑ</t>
  </si>
  <si>
    <t>ΚΟΛΛΑΤΟΥ</t>
  </si>
  <si>
    <t>ΚΟΛΛΙΑ</t>
  </si>
  <si>
    <t>ΚΟΛΛΙΝΙΑΤΗ</t>
  </si>
  <si>
    <t>ΚΟΛΛΙΟΠΟΥΛΟΣ</t>
  </si>
  <si>
    <t>ΚΟΛΟΒΟΥ</t>
  </si>
  <si>
    <t>ΚΟΝΤΟΓΙΑΝΝΗ</t>
  </si>
  <si>
    <t>ΚΟΝΤΟΔΗΜΑ</t>
  </si>
  <si>
    <t>ΚΟΤΙΛΙΔΑ</t>
  </si>
  <si>
    <t>ΧΡΥΣΑΥΓΗ</t>
  </si>
  <si>
    <t>ΚΟΥΖΗ</t>
  </si>
  <si>
    <t>ΚΟΥΚΟΥΡΑ</t>
  </si>
  <si>
    <t>ΤΖΕΝΗ-ΟΛΓΑ</t>
  </si>
  <si>
    <t>ΚΟΥΤΟΥΛΟΓΕΝΗΣ</t>
  </si>
  <si>
    <t>ΚΟΥΤΣΙΚΟΥ</t>
  </si>
  <si>
    <t>ΚΩΝΣΤΑΝΤΙΑ</t>
  </si>
  <si>
    <t>ΛΑΛΙΩΤΗ</t>
  </si>
  <si>
    <t>ΛΕΓΑΤΟΥ</t>
  </si>
  <si>
    <t>ΑΜΑΛΙΑ</t>
  </si>
  <si>
    <t>ΛΕΚΑΤΣΑ</t>
  </si>
  <si>
    <t>ΛΕΚΚΑ</t>
  </si>
  <si>
    <t>ΛΕΜΠΕΣΗ</t>
  </si>
  <si>
    <t>ΓΕΩΡΓΙΑ-ΕΛΕΝΗ</t>
  </si>
  <si>
    <t>ΛΙΟΛΙΟΥ</t>
  </si>
  <si>
    <t>ΛΙΟΥΤΑ</t>
  </si>
  <si>
    <t>ΕΥΣΤΑΘΙΑ-ΣΥΝΘΙΑ</t>
  </si>
  <si>
    <t>ΛΟΥΚΑ</t>
  </si>
  <si>
    <t>ΛΥΤΡΑ</t>
  </si>
  <si>
    <t>ΜΑΓΚΑΦΑΣ</t>
  </si>
  <si>
    <t>ΜΑΪΚΑΝΤΗ</t>
  </si>
  <si>
    <t>ΜΑΝΔΕΛΟΥ</t>
  </si>
  <si>
    <t>ΜΑΝΙΑΤΗ</t>
  </si>
  <si>
    <t xml:space="preserve">ΜΑΡΚΟΠΟΥΛΟΥ   </t>
  </si>
  <si>
    <t>ΜΑΡΚΟΠΟΥΛΟΥ ΚΟΡΕΣΗ</t>
  </si>
  <si>
    <t>ΔΙΟΝΥΣΙΑ</t>
  </si>
  <si>
    <t>ΜΑΡΤΖΑΚΛΗ</t>
  </si>
  <si>
    <t>ΘΕΟΔΟΣΙΟΣ</t>
  </si>
  <si>
    <t>ΜΑΤΣΟΥΚΑΣ</t>
  </si>
  <si>
    <t>ΜΑΥΡΟΜΑΤΗ</t>
  </si>
  <si>
    <t>ΜΕΛΙΣΤΑ</t>
  </si>
  <si>
    <t>ΜΗΛΑ</t>
  </si>
  <si>
    <t>ΜΗΤΡΟΠΟΥΛΟΥ</t>
  </si>
  <si>
    <t>ΜΗΤΣΟΥ</t>
  </si>
  <si>
    <t>ΜΙΧΑ</t>
  </si>
  <si>
    <t>ΜΠΑΚΑΣ</t>
  </si>
  <si>
    <t>ΜΠΑΛΩΜΕΝΟΥ</t>
  </si>
  <si>
    <t>ΑΡΓΥΡΩ</t>
  </si>
  <si>
    <t>ΜΠΑΡΗΣ</t>
  </si>
  <si>
    <t>ΜΠΟΥΡΑ</t>
  </si>
  <si>
    <t>ΝΟΤΗ</t>
  </si>
  <si>
    <t>ΛΑΜΠΗΣ</t>
  </si>
  <si>
    <t>ΝΟΥΛΑ</t>
  </si>
  <si>
    <t>ΞΥΝΤΑΡΑ</t>
  </si>
  <si>
    <t>ΠΑΛΙΟΘΕΟΔΩΡΟΥ</t>
  </si>
  <si>
    <t xml:space="preserve">ΠΑΝΑ </t>
  </si>
  <si>
    <t>ΠΑΝΑΓΟΠΟΥΛΟΣ</t>
  </si>
  <si>
    <t>ΠΑΝΟΥ</t>
  </si>
  <si>
    <t>ΠΑΠΑΔΑΚΗ</t>
  </si>
  <si>
    <t>ΙΑΚΩΒΟΣ</t>
  </si>
  <si>
    <t>ΠΑΠΑΘΑΝΑΣΟΠΟΥΛΟΥ</t>
  </si>
  <si>
    <t>ΠΑΠΑΘΕΟΦΙΛΟΥ</t>
  </si>
  <si>
    <t>ΛΑΜΠΡΙΝΗ</t>
  </si>
  <si>
    <t>ΠΑΡΑΣΚΕΥΟΠΟΥΛΟΥ</t>
  </si>
  <si>
    <t>ΠΕΓΙΟΥ</t>
  </si>
  <si>
    <t>ΠΕΡΔΙΚΗ</t>
  </si>
  <si>
    <t>ΠΙΛΗΣΗΣ</t>
  </si>
  <si>
    <t>ΑΛΕΞΙΟΣ</t>
  </si>
  <si>
    <t>ΠΟΛΟΝΥΦΗ</t>
  </si>
  <si>
    <t>ΠΟΛΥΖΟΥ</t>
  </si>
  <si>
    <t>ΠΟΠΟΒΑ</t>
  </si>
  <si>
    <t>ΑΙΚΑΤΕΡΙΝΑ</t>
  </si>
  <si>
    <t>ΓΙΟΥΡΙΟΣ</t>
  </si>
  <si>
    <t>ΠΡΙΝΟΥ</t>
  </si>
  <si>
    <t xml:space="preserve">ΡΕΝΤΖΕΠΗ </t>
  </si>
  <si>
    <t>ΙΟΥΛΙΑ</t>
  </si>
  <si>
    <t>ΣΑΚΚΑ</t>
  </si>
  <si>
    <t>ΣΑΛΤΟΥ</t>
  </si>
  <si>
    <t>ΣΙΑΚΑΜΠΕΝΗ</t>
  </si>
  <si>
    <t>ΣΙΛΑΙΟΥ</t>
  </si>
  <si>
    <t>ΣΚΛΑΒΟΥΝΟΣ</t>
  </si>
  <si>
    <t>ΣΜΑΡΑΪΔΟΥ</t>
  </si>
  <si>
    <t>ΕΥΣΤΑΘΙΑ</t>
  </si>
  <si>
    <t>ΑΒΡΟΚΟΜΗ</t>
  </si>
  <si>
    <t>ΣΤΑΜΠΟΛΤΑ</t>
  </si>
  <si>
    <t>ΣΤΕΡΓΙΟΥ</t>
  </si>
  <si>
    <t>ΣΤΕΦΑΝΟΠΟΥΛΟΥ</t>
  </si>
  <si>
    <t xml:space="preserve">ΣΥΓΚΕΛΑΚΗ </t>
  </si>
  <si>
    <t>ΣΧΙΖΑ</t>
  </si>
  <si>
    <t>ΣΩΤΗΡΑΚΗ</t>
  </si>
  <si>
    <t>ΣΩΤΗΡΟΠΟΥΛΟΥ</t>
  </si>
  <si>
    <t>ΒΑΣΙΛΙΚΗ-ΘΕΩΝΗ</t>
  </si>
  <si>
    <t>ΤΑΝΤΟΥΛΑ</t>
  </si>
  <si>
    <t>ΤΑΤΑΡΟΥΝΗ</t>
  </si>
  <si>
    <t>ΤΖΑΜΑΛΗ</t>
  </si>
  <si>
    <t>ΤΖΙΒΑ</t>
  </si>
  <si>
    <t>ΤΟΛΙΑ</t>
  </si>
  <si>
    <t>ΤΟΤΟΝΙΔΟΥ</t>
  </si>
  <si>
    <t>ΤΟΥΜΠΕΚΗΣ</t>
  </si>
  <si>
    <t>ΤΡΟΥΠΗ ΡΑΜΙΡΕΖ</t>
  </si>
  <si>
    <t>ΓΚΛΟΡΙΑ-ΙΩΑΝΝΑ</t>
  </si>
  <si>
    <t>ΤΣΑΚΟΥΜΑΚΟΥ</t>
  </si>
  <si>
    <t>ΤΣΕΛΕΠΗ</t>
  </si>
  <si>
    <t>ΑΡΙΣΤΟΣ</t>
  </si>
  <si>
    <t>ΤΣΙΡΩΝΗ</t>
  </si>
  <si>
    <t>ΤΣΟΚΑΝΑ</t>
  </si>
  <si>
    <t>ΝΙΚΗ-ΑΓΛΑΪΑ</t>
  </si>
  <si>
    <t>ΠΗΝΕΛΟΠΗ</t>
  </si>
  <si>
    <t>ΤΣΩΝΗ</t>
  </si>
  <si>
    <t>ΦΑΡΜΑΚΗ</t>
  </si>
  <si>
    <t>ΜΙΛΤΙΑΔΗΣ</t>
  </si>
  <si>
    <t>ΦΛΩΡΑΤΟΥ</t>
  </si>
  <si>
    <t>ΦΡΥΔΑΚΗ</t>
  </si>
  <si>
    <t xml:space="preserve">ΚΩΝΣΤΑΝΤΙΝΑ </t>
  </si>
  <si>
    <t>ΧΑΪΔΑ</t>
  </si>
  <si>
    <t>ΧΑΜΗΛΟΥ</t>
  </si>
  <si>
    <t>ΧΟΝΔΡΟΓΙΑΝΝΗ</t>
  </si>
  <si>
    <t>ΑΔΑΜΑΝΤΙΑ</t>
  </si>
  <si>
    <t>ΧΡΟΝΗ</t>
  </si>
  <si>
    <t>ΧΡΥΣΟΧΟΪΔΟΥ</t>
  </si>
  <si>
    <t>ΠΕΡΙΦ. Δ/ΝΣΗ ΕΚΠ/ΣΗΣ: ΔΥΤΙΚΗΣ ΕΛΛΑΔΑΣ</t>
  </si>
  <si>
    <t>ΔΗΜΗΤΡΙΟΣ- ΑΛΕΞΑΝΔΡΟΣ</t>
  </si>
  <si>
    <t>ΠΕ 21_26 ΛΟΓΟΘΕΡΑΠΕΥΤΩΝ</t>
  </si>
  <si>
    <t>ΠΕ22 ΕΠΑΓΓΕΛΜΑΤΙΚΩΝ ΣΥΜΒΟΥΛΩΝ</t>
  </si>
  <si>
    <t>ΠΕ 25 ΣΧΟΛΙΚΩΝ ΝΟΣΗΛΕΥΤΩΝ</t>
  </si>
  <si>
    <t>ΠΕ 28 ΦΥΣΙΚΟΘΕΡΑΠΕΥΤΩΝ</t>
  </si>
  <si>
    <t>ΠΕ 29 ΕΡΓΑΣΙΟΘΕΡΑΠΕΥΤΩΝ</t>
  </si>
  <si>
    <t>ΠΕ 30 ΚΟΙΝΩΝΙΚΩΝ ΛΕΙΤΟΥΡΓΩΝ</t>
  </si>
  <si>
    <t>ΠΕ23 ΨΥΧΟΛΟΓΩΝ  - ΕΠΙΚΟΥΡΙΚΟΣ ΠΙΝΑΚΑΣ Β΄</t>
  </si>
  <si>
    <t>ΠΕ23 ΨΥΧΟΛΟΓΩΝ  - ΚΥΡΙΟΣ ΠΙΝΑΚΑΣ Α΄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</si>
</sst>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"/>
    <numFmt numFmtId="165" formatCode="yyyy/m/d"/>
    <numFmt numFmtId="166" formatCode="0.0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8"/>
      <color indexed="81"/>
      <name val="Tahoma"/>
      <family val="2"/>
      <charset val="161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Protection="1"/>
    <xf numFmtId="164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vertical="center" textRotation="90" wrapText="1"/>
    </xf>
    <xf numFmtId="0" fontId="0" fillId="5" borderId="1" xfId="0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vertical="center" textRotation="90" wrapText="1"/>
    </xf>
    <xf numFmtId="0" fontId="0" fillId="6" borderId="1" xfId="0" applyFill="1" applyBorder="1" applyAlignment="1" applyProtection="1">
      <alignment vertical="center" textRotation="90" wrapText="1"/>
    </xf>
    <xf numFmtId="0" fontId="0" fillId="7" borderId="1" xfId="0" applyFill="1" applyBorder="1" applyAlignment="1" applyProtection="1">
      <alignment vertical="center" textRotation="90" wrapText="1"/>
    </xf>
    <xf numFmtId="0" fontId="0" fillId="8" borderId="1" xfId="0" applyFill="1" applyBorder="1" applyAlignment="1" applyProtection="1">
      <alignment vertical="center" textRotation="90" wrapText="1"/>
    </xf>
    <xf numFmtId="0" fontId="0" fillId="9" borderId="1" xfId="0" applyFill="1" applyBorder="1" applyAlignment="1" applyProtection="1">
      <alignment vertical="center" textRotation="90" wrapText="1"/>
    </xf>
    <xf numFmtId="0" fontId="0" fillId="2" borderId="3" xfId="0" applyFill="1" applyBorder="1" applyAlignment="1" applyProtection="1">
      <alignment vertical="center" wrapText="1"/>
    </xf>
    <xf numFmtId="0" fontId="0" fillId="3" borderId="3" xfId="0" applyFill="1" applyBorder="1" applyAlignment="1" applyProtection="1">
      <alignment vertical="center" wrapText="1"/>
    </xf>
    <xf numFmtId="0" fontId="0" fillId="4" borderId="4" xfId="0" applyFill="1" applyBorder="1" applyAlignment="1" applyProtection="1">
      <alignment horizontal="center" vertical="center" textRotation="90" wrapText="1"/>
    </xf>
    <xf numFmtId="0" fontId="0" fillId="5" borderId="3" xfId="0" applyFill="1" applyBorder="1" applyAlignment="1" applyProtection="1">
      <alignment vertical="center" wrapText="1"/>
    </xf>
    <xf numFmtId="0" fontId="0" fillId="5" borderId="3" xfId="0" applyFill="1" applyBorder="1" applyAlignment="1" applyProtection="1">
      <alignment vertical="center" textRotation="90" wrapText="1"/>
    </xf>
    <xf numFmtId="0" fontId="0" fillId="5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vertical="center" textRotation="90" wrapText="1"/>
    </xf>
    <xf numFmtId="0" fontId="0" fillId="7" borderId="3" xfId="0" applyFill="1" applyBorder="1" applyAlignment="1" applyProtection="1">
      <alignment vertical="center" textRotation="90" wrapText="1"/>
    </xf>
    <xf numFmtId="0" fontId="0" fillId="8" borderId="3" xfId="0" applyFill="1" applyBorder="1" applyAlignment="1" applyProtection="1">
      <alignment vertical="center" textRotation="90" wrapText="1"/>
    </xf>
    <xf numFmtId="0" fontId="0" fillId="9" borderId="3" xfId="0" applyFill="1" applyBorder="1" applyAlignment="1" applyProtection="1">
      <alignment vertical="center" textRotation="90"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9" fontId="0" fillId="0" borderId="0" xfId="0" applyNumberFormat="1" applyProtection="1">
      <protection locked="0"/>
    </xf>
    <xf numFmtId="2" fontId="0" fillId="0" borderId="0" xfId="0" applyNumberFormat="1" applyFill="1" applyBorder="1" applyAlignment="1">
      <alignment wrapText="1"/>
    </xf>
    <xf numFmtId="2" fontId="0" fillId="0" borderId="0" xfId="0" applyNumberFormat="1" applyFill="1" applyBorder="1"/>
    <xf numFmtId="0" fontId="0" fillId="0" borderId="0" xfId="0" applyAlignment="1" applyProtection="1">
      <alignment wrapText="1"/>
      <protection locked="0"/>
    </xf>
    <xf numFmtId="9" fontId="0" fillId="0" borderId="0" xfId="0" applyNumberForma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9" fontId="0" fillId="0" borderId="0" xfId="0" applyNumberFormat="1" applyAlignment="1" applyProtection="1">
      <alignment wrapText="1"/>
      <protection locked="0"/>
    </xf>
    <xf numFmtId="2" fontId="0" fillId="0" borderId="0" xfId="0" applyNumberFormat="1" applyFill="1" applyBorder="1" applyAlignment="1" applyProtection="1">
      <alignment horizontal="center" wrapText="1"/>
      <protection locked="0"/>
    </xf>
    <xf numFmtId="0" fontId="0" fillId="0" borderId="0" xfId="0" applyFill="1" applyBorder="1" applyProtection="1"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Border="1" applyAlignment="1" applyProtection="1"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9" fontId="4" fillId="0" borderId="0" xfId="0" applyNumberFormat="1" applyFont="1" applyFill="1" applyBorder="1" applyAlignment="1" applyProtection="1">
      <alignment wrapText="1"/>
      <protection locked="0"/>
    </xf>
    <xf numFmtId="9" fontId="4" fillId="0" borderId="0" xfId="0" applyNumberFormat="1" applyFont="1" applyProtection="1"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5" fontId="4" fillId="0" borderId="0" xfId="0" applyNumberFormat="1" applyFont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166" fontId="0" fillId="0" borderId="0" xfId="0" applyNumberFormat="1" applyFill="1" applyBorder="1" applyAlignment="1">
      <alignment wrapText="1"/>
    </xf>
    <xf numFmtId="166" fontId="0" fillId="0" borderId="0" xfId="0" applyNumberFormat="1" applyFill="1" applyBorder="1"/>
    <xf numFmtId="0" fontId="0" fillId="5" borderId="2" xfId="0" applyFill="1" applyBorder="1" applyAlignment="1" applyProtection="1">
      <alignment horizontal="center" vertical="center" wrapText="1"/>
    </xf>
    <xf numFmtId="0" fontId="0" fillId="5" borderId="2" xfId="0" applyFill="1" applyBorder="1" applyAlignment="1">
      <alignment vertical="center"/>
    </xf>
    <xf numFmtId="164" fontId="2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6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133350</xdr:rowOff>
    </xdr:from>
    <xdr:to>
      <xdr:col>1</xdr:col>
      <xdr:colOff>1209675</xdr:colOff>
      <xdr:row>3</xdr:row>
      <xdr:rowOff>28575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335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133350</xdr:rowOff>
    </xdr:from>
    <xdr:to>
      <xdr:col>1</xdr:col>
      <xdr:colOff>1209675</xdr:colOff>
      <xdr:row>3</xdr:row>
      <xdr:rowOff>28575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13335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133350</xdr:rowOff>
    </xdr:from>
    <xdr:to>
      <xdr:col>1</xdr:col>
      <xdr:colOff>1209675</xdr:colOff>
      <xdr:row>3</xdr:row>
      <xdr:rowOff>28575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335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133350</xdr:rowOff>
    </xdr:from>
    <xdr:to>
      <xdr:col>1</xdr:col>
      <xdr:colOff>1209675</xdr:colOff>
      <xdr:row>3</xdr:row>
      <xdr:rowOff>28575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13335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133350</xdr:rowOff>
    </xdr:from>
    <xdr:to>
      <xdr:col>1</xdr:col>
      <xdr:colOff>1209675</xdr:colOff>
      <xdr:row>3</xdr:row>
      <xdr:rowOff>28575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13335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133350</xdr:rowOff>
    </xdr:from>
    <xdr:to>
      <xdr:col>1</xdr:col>
      <xdr:colOff>1209675</xdr:colOff>
      <xdr:row>3</xdr:row>
      <xdr:rowOff>28575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13335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133350</xdr:rowOff>
    </xdr:from>
    <xdr:to>
      <xdr:col>1</xdr:col>
      <xdr:colOff>1209675</xdr:colOff>
      <xdr:row>3</xdr:row>
      <xdr:rowOff>28575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13335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0</xdr:row>
      <xdr:rowOff>133350</xdr:rowOff>
    </xdr:from>
    <xdr:to>
      <xdr:col>1</xdr:col>
      <xdr:colOff>1209675</xdr:colOff>
      <xdr:row>3</xdr:row>
      <xdr:rowOff>28575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13335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teliko_telos/&#927;_&#932;&#917;&#923;&#921;&#922;&#927;&#931;_&#932;&#937;&#925;%20&#932;&#917;&#923;&#921;&#922;&#937;&#925;_2222222222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Συγκ Πίνακας ΕΕΠ"/>
      <sheetName val="ΕΕΠ"/>
      <sheetName val="Συγκ Πίνακας ΕΒΠ"/>
      <sheetName val="ΕΒΠ"/>
      <sheetName val="Τιμές"/>
    </sheetNames>
    <sheetDataSet>
      <sheetData sheetId="0"/>
      <sheetData sheetId="1"/>
      <sheetData sheetId="2"/>
      <sheetData sheetId="3"/>
      <sheetData sheetId="4">
        <row r="2">
          <cell r="B2" t="str">
            <v>ΑΔΤ</v>
          </cell>
          <cell r="C2" t="str">
            <v>ΠΕ21-ΠΕ26</v>
          </cell>
          <cell r="D2" t="str">
            <v>ΑΠΑΙΤΕΙΤΑΙ</v>
          </cell>
          <cell r="F2" t="str">
            <v>ΚΥΡΙΟΣ</v>
          </cell>
          <cell r="I2" t="str">
            <v>ΠΤΥΧΙΟ</v>
          </cell>
          <cell r="K2" t="str">
            <v>ΝΑΙ</v>
          </cell>
          <cell r="R2" t="str">
            <v>ΠΟΛΥΤΕΚΝΟΣ</v>
          </cell>
        </row>
        <row r="3">
          <cell r="B3" t="str">
            <v>ΔΙΑΒΑΤΗΡΙΟ</v>
          </cell>
          <cell r="C3" t="str">
            <v>ΠΕ22</v>
          </cell>
          <cell r="D3" t="str">
            <v>ΔΕΝ ΑΠΑΙΤΕΙΤΑΙ</v>
          </cell>
          <cell r="F3" t="str">
            <v>ΕΠΙΚΟΥΡΙΚΟΣ</v>
          </cell>
          <cell r="I3" t="str">
            <v>ΜΕΤΑΠΤΥΧΙΑΚΟ</v>
          </cell>
          <cell r="K3" t="str">
            <v>ΌΧΙ</v>
          </cell>
          <cell r="R3" t="str">
            <v>ΤΡΙΤΕΚΝΟΣ</v>
          </cell>
        </row>
        <row r="4">
          <cell r="C4" t="str">
            <v>ΠΕ23</v>
          </cell>
          <cell r="R4" t="str">
            <v>-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0"/>
  <sheetViews>
    <sheetView topLeftCell="A26" zoomScale="75" zoomScaleNormal="75" workbookViewId="0">
      <selection activeCell="AD49" sqref="AD49"/>
    </sheetView>
  </sheetViews>
  <sheetFormatPr defaultRowHeight="15" x14ac:dyDescent="0.25"/>
  <cols>
    <col min="1" max="1" width="5.5703125" customWidth="1"/>
    <col min="2" max="2" width="20.42578125" customWidth="1"/>
    <col min="3" max="3" width="16.140625" customWidth="1"/>
    <col min="4" max="4" width="15" customWidth="1"/>
    <col min="5" max="5" width="4.28515625" customWidth="1"/>
    <col min="6" max="6" width="11.5703125" customWidth="1"/>
    <col min="7" max="7" width="14.28515625" customWidth="1"/>
    <col min="8" max="8" width="7.42578125" customWidth="1"/>
    <col min="9" max="9" width="7.140625" customWidth="1"/>
    <col min="10" max="10" width="12" bestFit="1" customWidth="1"/>
    <col min="11" max="11" width="14.140625" customWidth="1"/>
    <col min="12" max="12" width="7.5703125" customWidth="1"/>
    <col min="13" max="13" width="8" customWidth="1"/>
    <col min="14" max="14" width="5" customWidth="1"/>
    <col min="16" max="16" width="6.7109375" customWidth="1"/>
    <col min="17" max="17" width="5.85546875" customWidth="1"/>
    <col min="18" max="18" width="5.5703125" customWidth="1"/>
    <col min="19" max="19" width="5.85546875" customWidth="1"/>
    <col min="20" max="20" width="5.28515625" customWidth="1"/>
    <col min="21" max="21" width="6.140625" customWidth="1"/>
    <col min="22" max="22" width="4.5703125" customWidth="1"/>
    <col min="23" max="23" width="5.7109375" customWidth="1"/>
    <col min="24" max="25" width="6.28515625" customWidth="1"/>
    <col min="26" max="26" width="5.28515625" customWidth="1"/>
    <col min="27" max="27" width="8.5703125" customWidth="1"/>
    <col min="28" max="28" width="5" customWidth="1"/>
    <col min="29" max="29" width="5.140625" customWidth="1"/>
    <col min="30" max="30" width="10.140625" customWidth="1"/>
    <col min="31" max="31" width="7.140625" customWidth="1"/>
    <col min="32" max="33" width="6.5703125" customWidth="1"/>
    <col min="34" max="34" width="6.85546875" customWidth="1"/>
    <col min="35" max="35" width="6.7109375" customWidth="1"/>
    <col min="36" max="37" width="6.42578125" customWidth="1"/>
    <col min="38" max="38" width="6.28515625" customWidth="1"/>
    <col min="39" max="39" width="9.5703125" customWidth="1"/>
  </cols>
  <sheetData>
    <row r="1" spans="1:39" x14ac:dyDescent="0.25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4"/>
      <c r="AB1" s="4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2"/>
      <c r="C2" s="2"/>
      <c r="D2" s="2"/>
      <c r="E2" s="1"/>
      <c r="F2" s="61" t="s">
        <v>0</v>
      </c>
      <c r="G2" s="61"/>
      <c r="H2" s="61"/>
      <c r="I2" s="61"/>
      <c r="J2" s="61"/>
      <c r="K2" s="61"/>
      <c r="L2" s="61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4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/>
      <c r="B3" s="2"/>
      <c r="C3" s="2"/>
      <c r="D3" s="2"/>
      <c r="E3" s="1"/>
      <c r="F3" s="6"/>
      <c r="G3" s="1"/>
      <c r="H3" s="1"/>
      <c r="I3" s="1"/>
      <c r="J3" s="1"/>
      <c r="K3" s="1"/>
      <c r="L3" s="1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4"/>
      <c r="AB3" s="4"/>
      <c r="AC3" s="4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60" t="s">
        <v>1</v>
      </c>
      <c r="B4" s="60"/>
      <c r="C4" s="60"/>
      <c r="D4" s="2"/>
      <c r="E4" s="1"/>
      <c r="F4" s="1"/>
      <c r="G4" s="1"/>
      <c r="H4" s="1"/>
      <c r="I4" s="1"/>
      <c r="J4" s="1"/>
      <c r="K4" s="1"/>
      <c r="L4" s="1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62" t="s">
        <v>2</v>
      </c>
      <c r="B5" s="62"/>
      <c r="C5" s="62"/>
      <c r="D5" s="2"/>
      <c r="E5" s="1"/>
      <c r="F5" s="1"/>
      <c r="G5" s="1"/>
      <c r="H5" s="1"/>
      <c r="I5" s="1"/>
      <c r="J5" s="1"/>
      <c r="K5" s="1"/>
      <c r="L5" s="1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4"/>
      <c r="AB5" s="4"/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62" t="s">
        <v>3</v>
      </c>
      <c r="B6" s="62"/>
      <c r="C6" s="62"/>
      <c r="D6" s="2"/>
      <c r="E6" s="1"/>
      <c r="F6" s="1"/>
      <c r="G6" s="6" t="s">
        <v>645</v>
      </c>
      <c r="H6" s="1"/>
      <c r="I6" s="1"/>
      <c r="J6" s="1"/>
      <c r="K6" s="1"/>
      <c r="L6" s="1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4"/>
      <c r="AB6" s="4"/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62" t="s">
        <v>643</v>
      </c>
      <c r="B7" s="62"/>
      <c r="C7" s="62"/>
      <c r="D7" s="2"/>
      <c r="E7" s="1"/>
      <c r="F7" s="1"/>
      <c r="G7" s="1"/>
      <c r="H7" s="1"/>
      <c r="I7" s="1"/>
      <c r="J7" s="1"/>
      <c r="K7" s="1"/>
      <c r="L7" s="1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4"/>
      <c r="AB7" s="4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52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4"/>
      <c r="O8" s="4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4"/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7"/>
      <c r="B9" s="8"/>
      <c r="C9" s="8"/>
      <c r="D9" s="8"/>
      <c r="E9" s="9"/>
      <c r="F9" s="10"/>
      <c r="G9" s="10"/>
      <c r="H9" s="10"/>
      <c r="I9" s="11"/>
      <c r="J9" s="58" t="s">
        <v>4</v>
      </c>
      <c r="K9" s="5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4"/>
      <c r="AF9" s="14"/>
      <c r="AG9" s="13"/>
      <c r="AH9" s="13"/>
      <c r="AI9" s="13"/>
      <c r="AJ9" s="13"/>
      <c r="AK9" s="13"/>
      <c r="AL9" s="13"/>
      <c r="AM9" s="15"/>
    </row>
    <row r="10" spans="1:39" ht="375.75" x14ac:dyDescent="0.25">
      <c r="A10" s="16" t="s">
        <v>5</v>
      </c>
      <c r="B10" s="17" t="s">
        <v>6</v>
      </c>
      <c r="C10" s="17" t="s">
        <v>7</v>
      </c>
      <c r="D10" s="17" t="s">
        <v>8</v>
      </c>
      <c r="E10" s="18" t="s">
        <v>9</v>
      </c>
      <c r="F10" s="19" t="s">
        <v>10</v>
      </c>
      <c r="G10" s="19" t="s">
        <v>11</v>
      </c>
      <c r="H10" s="19" t="s">
        <v>12</v>
      </c>
      <c r="I10" s="20" t="s">
        <v>13</v>
      </c>
      <c r="J10" s="21" t="s">
        <v>14</v>
      </c>
      <c r="K10" s="21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  <c r="P10" s="22" t="s">
        <v>20</v>
      </c>
      <c r="Q10" s="22" t="s">
        <v>21</v>
      </c>
      <c r="R10" s="22" t="s">
        <v>22</v>
      </c>
      <c r="S10" s="22" t="s">
        <v>23</v>
      </c>
      <c r="T10" s="22" t="s">
        <v>24</v>
      </c>
      <c r="U10" s="22" t="s">
        <v>25</v>
      </c>
      <c r="V10" s="22" t="s">
        <v>26</v>
      </c>
      <c r="W10" s="22" t="s">
        <v>27</v>
      </c>
      <c r="X10" s="22" t="s">
        <v>28</v>
      </c>
      <c r="Y10" s="22" t="s">
        <v>29</v>
      </c>
      <c r="Z10" s="22" t="s">
        <v>30</v>
      </c>
      <c r="AA10" s="22" t="s">
        <v>31</v>
      </c>
      <c r="AB10" s="22" t="s">
        <v>32</v>
      </c>
      <c r="AC10" s="22" t="s">
        <v>33</v>
      </c>
      <c r="AD10" s="23" t="s">
        <v>34</v>
      </c>
      <c r="AE10" s="24" t="s">
        <v>35</v>
      </c>
      <c r="AF10" s="24" t="s">
        <v>36</v>
      </c>
      <c r="AG10" s="23" t="s">
        <v>37</v>
      </c>
      <c r="AH10" s="23" t="s">
        <v>38</v>
      </c>
      <c r="AI10" s="23" t="s">
        <v>39</v>
      </c>
      <c r="AJ10" s="23" t="s">
        <v>40</v>
      </c>
      <c r="AK10" s="23" t="s">
        <v>41</v>
      </c>
      <c r="AL10" s="23" t="s">
        <v>42</v>
      </c>
      <c r="AM10" s="25" t="s">
        <v>43</v>
      </c>
    </row>
    <row r="11" spans="1:39" x14ac:dyDescent="0.25">
      <c r="A11" s="26">
        <f>IF(ISBLANK(#REF!),"",IF(ISNUMBER(#REF!),#REF!+1,1))</f>
        <v>1</v>
      </c>
      <c r="B11" s="5" t="s">
        <v>85</v>
      </c>
      <c r="C11" s="39" t="s">
        <v>69</v>
      </c>
      <c r="D11" s="5" t="s">
        <v>86</v>
      </c>
      <c r="E11" s="27" t="s">
        <v>55</v>
      </c>
      <c r="F11" s="39" t="s">
        <v>47</v>
      </c>
      <c r="G11" s="5" t="s">
        <v>79</v>
      </c>
      <c r="H11" s="5"/>
      <c r="I11" s="5" t="s">
        <v>55</v>
      </c>
      <c r="J11" s="53">
        <v>37316</v>
      </c>
      <c r="K11" s="5" t="s">
        <v>50</v>
      </c>
      <c r="L11" s="40">
        <v>7.65</v>
      </c>
      <c r="M11" s="27"/>
      <c r="N11" s="30"/>
      <c r="O11" s="30"/>
      <c r="P11" s="30"/>
      <c r="Q11" s="34">
        <v>3</v>
      </c>
      <c r="R11" s="34"/>
      <c r="S11" s="34"/>
      <c r="T11" s="34">
        <v>3</v>
      </c>
      <c r="U11" s="34">
        <v>3</v>
      </c>
      <c r="V11" s="34">
        <v>23</v>
      </c>
      <c r="W11" s="37"/>
      <c r="X11" s="37"/>
      <c r="Y11" s="37"/>
      <c r="Z11" s="37"/>
      <c r="AA11" s="30" t="s">
        <v>51</v>
      </c>
      <c r="AB11" s="30" t="s">
        <v>49</v>
      </c>
      <c r="AC11" s="30" t="s">
        <v>49</v>
      </c>
      <c r="AD11" s="56">
        <f>IF(OR(ISBLANK(#REF!),$E11="ΌΧΙ"),"",IF(L11&gt;5,0.5*(L11-5),0))</f>
        <v>1.3250000000000002</v>
      </c>
      <c r="AE11" s="32">
        <f>IF(OR(ISBLANK(#REF!),$E11="ΌΧΙ"),"",IF(M11="ΝΑΙ",6,(IF(O11="ΝΑΙ",4,0))))</f>
        <v>0</v>
      </c>
      <c r="AF11" s="32">
        <f>IF(OR(ISBLANK(#REF!),$E11="ΌΧΙ"),"",IF(AND(F11="ΠΕ23",H11="ΚΥΡΙΟΣ"),IF(N11="ΝΑΙ",6,(IF(P11="ΝΑΙ",2,0))),IF(N11="ΝΑΙ",3,(IF(P11="ΝΑΙ",2,0)))))</f>
        <v>0</v>
      </c>
      <c r="AG11" s="32">
        <f>IF(OR(ISBLANK(#REF!),$E11="ΌΧΙ"),"",MAX(AE11:AF11))</f>
        <v>0</v>
      </c>
      <c r="AH11" s="32">
        <f>IF(OR(ISBLANK(#REF!),$E11="ΌΧΙ"),"",MIN(3,0.5*INT((Q11*12+R11+ROUND(S11/30,0))/6)))</f>
        <v>3</v>
      </c>
      <c r="AI11" s="32">
        <f>IF(OR(ISBLANK(#REF!),$E11="ΌΧΙ"),"",0.2*(T11*12+U11+ROUND(V11/30,0)))</f>
        <v>8</v>
      </c>
      <c r="AJ11" s="33">
        <f>IF(OR(ISBLANK(#REF!),$E11="ΌΧΙ"),"",IF(W11&gt;80%,4,IF(AND(W11&gt;=67%,W11&lt;=80%),3,0)))</f>
        <v>0</v>
      </c>
      <c r="AK11" s="33">
        <f>IF(OR(ISBLANK(#REF!),$E11="ΌΧΙ"),"",IF(COUNTIFS(X11:Z11,"&gt;=67%")=1,2,IF(COUNTIFS(X11:Z11,"&gt;=67%")=2,5,IF(COUNTIFS(X11:Z11,"&gt;=67%")=3,10,0))))</f>
        <v>0</v>
      </c>
      <c r="AL11" s="33">
        <f>IF(OR(ISBLANK(#REF!),$E11="ΌΧΙ"),"",IF(AA11="ΠΟΛΥΤΕΚΝΟΣ",2,IF(AA11="ΤΡΙΤΕΚΝΟΣ",1,0)))</f>
        <v>0</v>
      </c>
      <c r="AM11" s="57">
        <f>IF(OR(ISBLANK(#REF!),$E11="ΌΧΙ"),"",AD11+SUM(AG11:AL11))</f>
        <v>12.324999999999999</v>
      </c>
    </row>
    <row r="12" spans="1:39" x14ac:dyDescent="0.25">
      <c r="A12" s="26">
        <f>IF(ISBLANK(#REF!),"",IF(ISNUMBER(A11),A11+1,1))</f>
        <v>2</v>
      </c>
      <c r="B12" s="5" t="s">
        <v>150</v>
      </c>
      <c r="C12" s="5" t="s">
        <v>65</v>
      </c>
      <c r="D12" s="5" t="s">
        <v>53</v>
      </c>
      <c r="E12" s="27" t="s">
        <v>55</v>
      </c>
      <c r="F12" s="5" t="s">
        <v>47</v>
      </c>
      <c r="G12" s="5" t="s">
        <v>48</v>
      </c>
      <c r="H12" s="5"/>
      <c r="I12" s="5" t="s">
        <v>55</v>
      </c>
      <c r="J12" s="53">
        <v>38105</v>
      </c>
      <c r="K12" s="5" t="s">
        <v>50</v>
      </c>
      <c r="L12" s="29">
        <v>6.9</v>
      </c>
      <c r="M12" s="30"/>
      <c r="N12" s="30"/>
      <c r="O12" s="30"/>
      <c r="P12" s="30"/>
      <c r="Q12" s="34">
        <v>3</v>
      </c>
      <c r="R12" s="34"/>
      <c r="S12" s="34"/>
      <c r="T12" s="34">
        <v>3</v>
      </c>
      <c r="U12" s="34">
        <v>4</v>
      </c>
      <c r="V12" s="34">
        <v>2</v>
      </c>
      <c r="W12" s="37"/>
      <c r="X12" s="37"/>
      <c r="Y12" s="37"/>
      <c r="Z12" s="37"/>
      <c r="AA12" s="30" t="s">
        <v>51</v>
      </c>
      <c r="AB12" s="30" t="s">
        <v>49</v>
      </c>
      <c r="AC12" s="30" t="s">
        <v>49</v>
      </c>
      <c r="AD12" s="56">
        <f>IF(OR(ISBLANK(#REF!),$E12="ΌΧΙ"),"",IF(L12&gt;5,0.5*(L12-5),0))</f>
        <v>0.95000000000000018</v>
      </c>
      <c r="AE12" s="32">
        <f>IF(OR(ISBLANK(#REF!),$E12="ΌΧΙ"),"",IF(M12="ΝΑΙ",6,(IF(O12="ΝΑΙ",4,0))))</f>
        <v>0</v>
      </c>
      <c r="AF12" s="32">
        <f>IF(OR(ISBLANK(#REF!),$E12="ΌΧΙ"),"",IF(AND(F12="ΠΕ23",H12="ΚΥΡΙΟΣ"),IF(N12="ΝΑΙ",6,(IF(P12="ΝΑΙ",2,0))),IF(N12="ΝΑΙ",3,(IF(P12="ΝΑΙ",2,0)))))</f>
        <v>0</v>
      </c>
      <c r="AG12" s="32">
        <f>IF(OR(ISBLANK(#REF!),$E12="ΌΧΙ"),"",MAX(AE12:AF12))</f>
        <v>0</v>
      </c>
      <c r="AH12" s="32">
        <f>IF(OR(ISBLANK(#REF!),$E12="ΌΧΙ"),"",MIN(3,0.5*INT((Q12*12+R12+ROUND(S12/30,0))/6)))</f>
        <v>3</v>
      </c>
      <c r="AI12" s="32">
        <f>IF(OR(ISBLANK(#REF!),$E12="ΌΧΙ"),"",0.2*(T12*12+U12+ROUND(V12/30,0)))</f>
        <v>8</v>
      </c>
      <c r="AJ12" s="33">
        <f>IF(OR(ISBLANK(#REF!),$E12="ΌΧΙ"),"",IF(W12&gt;80%,4,IF(AND(W12&gt;=67%,W12&lt;=80%),3,0)))</f>
        <v>0</v>
      </c>
      <c r="AK12" s="33">
        <f>IF(OR(ISBLANK(#REF!),$E12="ΌΧΙ"),"",IF(COUNTIFS(X12:Z12,"&gt;=67%")=1,2,IF(COUNTIFS(X12:Z12,"&gt;=67%")=2,5,IF(COUNTIFS(X12:Z12,"&gt;=67%")=3,10,0))))</f>
        <v>0</v>
      </c>
      <c r="AL12" s="33">
        <f>IF(OR(ISBLANK(#REF!),$E12="ΌΧΙ"),"",IF(AA12="ΠΟΛΥΤΕΚΝΟΣ",2,IF(AA12="ΤΡΙΤΕΚΝΟΣ",1,0)))</f>
        <v>0</v>
      </c>
      <c r="AM12" s="57">
        <f>IF(OR(ISBLANK(#REF!),$E12="ΌΧΙ"),"",AD12+SUM(AG12:AL12))</f>
        <v>11.95</v>
      </c>
    </row>
    <row r="13" spans="1:39" x14ac:dyDescent="0.25">
      <c r="A13" s="26">
        <f>IF(ISBLANK(#REF!),"",IF(ISNUMBER(A12),A12+1,1))</f>
        <v>3</v>
      </c>
      <c r="B13" s="5" t="s">
        <v>90</v>
      </c>
      <c r="C13" s="5" t="s">
        <v>65</v>
      </c>
      <c r="D13" s="5" t="s">
        <v>86</v>
      </c>
      <c r="E13" s="27" t="s">
        <v>55</v>
      </c>
      <c r="F13" s="5" t="s">
        <v>47</v>
      </c>
      <c r="G13" s="5" t="s">
        <v>79</v>
      </c>
      <c r="H13" s="5"/>
      <c r="I13" s="5" t="s">
        <v>55</v>
      </c>
      <c r="J13" s="53">
        <v>36586</v>
      </c>
      <c r="K13" s="5" t="s">
        <v>50</v>
      </c>
      <c r="L13" s="29">
        <v>7.9</v>
      </c>
      <c r="M13" s="30"/>
      <c r="N13" s="30"/>
      <c r="O13" s="30"/>
      <c r="P13" s="30"/>
      <c r="Q13" s="34"/>
      <c r="R13" s="34">
        <v>3</v>
      </c>
      <c r="S13" s="34">
        <v>10</v>
      </c>
      <c r="T13" s="34">
        <v>4</v>
      </c>
      <c r="U13" s="34"/>
      <c r="V13" s="34">
        <v>4</v>
      </c>
      <c r="W13" s="37"/>
      <c r="X13" s="37"/>
      <c r="Y13" s="37"/>
      <c r="Z13" s="37"/>
      <c r="AA13" s="30" t="s">
        <v>51</v>
      </c>
      <c r="AB13" s="30" t="s">
        <v>49</v>
      </c>
      <c r="AC13" s="30" t="s">
        <v>49</v>
      </c>
      <c r="AD13" s="56">
        <f>IF(OR(ISBLANK(#REF!),$E13="ΌΧΙ"),"",IF(L13&gt;5,0.5*(L13-5),0))</f>
        <v>1.4500000000000002</v>
      </c>
      <c r="AE13" s="32">
        <f>IF(OR(ISBLANK(#REF!),$E13="ΌΧΙ"),"",IF(M13="ΝΑΙ",6,(IF(O13="ΝΑΙ",4,0))))</f>
        <v>0</v>
      </c>
      <c r="AF13" s="32">
        <f>IF(OR(ISBLANK(#REF!),$E13="ΌΧΙ"),"",IF(AND(F13="ΠΕ23",H13="ΚΥΡΙΟΣ"),IF(N13="ΝΑΙ",6,(IF(P13="ΝΑΙ",2,0))),IF(N13="ΝΑΙ",3,(IF(P13="ΝΑΙ",2,0)))))</f>
        <v>0</v>
      </c>
      <c r="AG13" s="32">
        <f>IF(OR(ISBLANK(#REF!),$E13="ΌΧΙ"),"",MAX(AE13:AF13))</f>
        <v>0</v>
      </c>
      <c r="AH13" s="32">
        <f>IF(OR(ISBLANK(#REF!),$E13="ΌΧΙ"),"",MIN(3,0.5*INT((Q13*12+R13+ROUND(S13/30,0))/6)))</f>
        <v>0</v>
      </c>
      <c r="AI13" s="32">
        <f>IF(OR(ISBLANK(#REF!),$E13="ΌΧΙ"),"",0.2*(T13*12+U13+ROUND(V13/30,0)))</f>
        <v>9.6000000000000014</v>
      </c>
      <c r="AJ13" s="33">
        <f>IF(OR(ISBLANK(#REF!),$E13="ΌΧΙ"),"",IF(W13&gt;80%,4,IF(AND(W13&gt;=67%,W13&lt;=80%),3,0)))</f>
        <v>0</v>
      </c>
      <c r="AK13" s="33">
        <f>IF(OR(ISBLANK(#REF!),$E13="ΌΧΙ"),"",IF(COUNTIFS(X13:Z13,"&gt;=67%")=1,2,IF(COUNTIFS(X13:Z13,"&gt;=67%")=2,5,IF(COUNTIFS(X13:Z13,"&gt;=67%")=3,10,0))))</f>
        <v>0</v>
      </c>
      <c r="AL13" s="33">
        <f>IF(OR(ISBLANK(#REF!),$E13="ΌΧΙ"),"",IF(AA13="ΠΟΛΥΤΕΚΝΟΣ",2,IF(AA13="ΤΡΙΤΕΚΝΟΣ",1,0)))</f>
        <v>0</v>
      </c>
      <c r="AM13" s="57">
        <f>IF(OR(ISBLANK(#REF!),$E13="ΌΧΙ"),"",AD13+SUM(AG13:AL13))</f>
        <v>11.05</v>
      </c>
    </row>
    <row r="14" spans="1:39" x14ac:dyDescent="0.25">
      <c r="A14" s="26">
        <f>IF(ISBLANK(#REF!),"",IF(ISNUMBER(A13),A13+1,1))</f>
        <v>4</v>
      </c>
      <c r="B14" s="5" t="s">
        <v>143</v>
      </c>
      <c r="C14" s="5" t="s">
        <v>146</v>
      </c>
      <c r="D14" s="5" t="s">
        <v>53</v>
      </c>
      <c r="E14" s="27" t="s">
        <v>55</v>
      </c>
      <c r="F14" s="5" t="s">
        <v>47</v>
      </c>
      <c r="G14" s="5" t="s">
        <v>79</v>
      </c>
      <c r="H14" s="5"/>
      <c r="I14" s="5" t="s">
        <v>55</v>
      </c>
      <c r="J14" s="53">
        <v>38049</v>
      </c>
      <c r="K14" s="5" t="s">
        <v>50</v>
      </c>
      <c r="L14" s="29">
        <v>8.25</v>
      </c>
      <c r="M14" s="30"/>
      <c r="N14" s="30"/>
      <c r="O14" s="30"/>
      <c r="P14" s="30" t="s">
        <v>55</v>
      </c>
      <c r="Q14" s="5"/>
      <c r="R14" s="5">
        <v>2</v>
      </c>
      <c r="S14" s="5"/>
      <c r="T14" s="5">
        <v>2</v>
      </c>
      <c r="U14" s="5">
        <v>3</v>
      </c>
      <c r="V14" s="5">
        <v>5</v>
      </c>
      <c r="W14" s="31"/>
      <c r="X14" s="31"/>
      <c r="Y14" s="31"/>
      <c r="Z14" s="31"/>
      <c r="AA14" s="30" t="s">
        <v>51</v>
      </c>
      <c r="AB14" s="30" t="s">
        <v>49</v>
      </c>
      <c r="AC14" s="30" t="s">
        <v>49</v>
      </c>
      <c r="AD14" s="56">
        <f>IF(OR(ISBLANK(#REF!),$E14="ΌΧΙ"),"",IF(L14&gt;5,0.5*(L14-5),0))</f>
        <v>1.625</v>
      </c>
      <c r="AE14" s="32">
        <f>IF(OR(ISBLANK(#REF!),$E14="ΌΧΙ"),"",IF(M14="ΝΑΙ",6,(IF(O14="ΝΑΙ",4,0))))</f>
        <v>0</v>
      </c>
      <c r="AF14" s="32">
        <f>IF(OR(ISBLANK(#REF!),$E14="ΌΧΙ"),"",IF(AND(F14="ΠΕ23",H14="ΚΥΡΙΟΣ"),IF(N14="ΝΑΙ",6,(IF(P14="ΝΑΙ",2,0))),IF(N14="ΝΑΙ",3,(IF(P14="ΝΑΙ",2,0)))))</f>
        <v>2</v>
      </c>
      <c r="AG14" s="32">
        <f>IF(OR(ISBLANK(#REF!),$E14="ΌΧΙ"),"",MAX(AE14:AF14))</f>
        <v>2</v>
      </c>
      <c r="AH14" s="32">
        <f>IF(OR(ISBLANK(#REF!),$E14="ΌΧΙ"),"",MIN(3,0.5*INT((Q14*12+R14+ROUND(S14/30,0))/6)))</f>
        <v>0</v>
      </c>
      <c r="AI14" s="32">
        <f>IF(OR(ISBLANK(#REF!),$E14="ΌΧΙ"),"",0.2*(T14*12+U14+ROUND(V14/30,0)))</f>
        <v>5.4</v>
      </c>
      <c r="AJ14" s="33">
        <f>IF(OR(ISBLANK(#REF!),$E14="ΌΧΙ"),"",IF(W14&gt;80%,4,IF(AND(W14&gt;=67%,W14&lt;=80%),3,0)))</f>
        <v>0</v>
      </c>
      <c r="AK14" s="33">
        <f>IF(OR(ISBLANK(#REF!),$E14="ΌΧΙ"),"",IF(COUNTIFS(X14:Z14,"&gt;=67%")=1,2,IF(COUNTIFS(X14:Z14,"&gt;=67%")=2,5,IF(COUNTIFS(X14:Z14,"&gt;=67%")=3,10,0))))</f>
        <v>0</v>
      </c>
      <c r="AL14" s="33">
        <f>IF(OR(ISBLANK(#REF!),$E14="ΌΧΙ"),"",IF(AA14="ΠΟΛΥΤΕΚΝΟΣ",2,IF(AA14="ΤΡΙΤΕΚΝΟΣ",1,0)))</f>
        <v>0</v>
      </c>
      <c r="AM14" s="57">
        <f>IF(OR(ISBLANK(#REF!),$E14="ΌΧΙ"),"",AD14+SUM(AG14:AL14))</f>
        <v>9.0250000000000004</v>
      </c>
    </row>
    <row r="15" spans="1:39" x14ac:dyDescent="0.25">
      <c r="A15" s="26">
        <f>IF(ISBLANK(#REF!),"",IF(ISNUMBER(A14),A14+1,1))</f>
        <v>5</v>
      </c>
      <c r="B15" s="5" t="s">
        <v>103</v>
      </c>
      <c r="C15" s="5" t="s">
        <v>104</v>
      </c>
      <c r="D15" s="5" t="s">
        <v>53</v>
      </c>
      <c r="E15" s="27" t="s">
        <v>55</v>
      </c>
      <c r="F15" s="5" t="s">
        <v>47</v>
      </c>
      <c r="G15" s="5" t="s">
        <v>79</v>
      </c>
      <c r="H15" s="5"/>
      <c r="I15" s="5" t="s">
        <v>55</v>
      </c>
      <c r="J15" s="53">
        <v>34891</v>
      </c>
      <c r="K15" s="5" t="s">
        <v>50</v>
      </c>
      <c r="L15" s="29">
        <v>8.07</v>
      </c>
      <c r="M15" s="30"/>
      <c r="N15" s="30"/>
      <c r="O15" s="30"/>
      <c r="P15" s="30"/>
      <c r="Q15" s="34"/>
      <c r="R15" s="34">
        <v>11</v>
      </c>
      <c r="S15" s="34">
        <v>22</v>
      </c>
      <c r="T15" s="34">
        <v>1</v>
      </c>
      <c r="U15" s="34">
        <v>4</v>
      </c>
      <c r="V15" s="34">
        <v>17</v>
      </c>
      <c r="W15" s="35"/>
      <c r="X15" s="35"/>
      <c r="Y15" s="35"/>
      <c r="Z15" s="35"/>
      <c r="AA15" s="36" t="s">
        <v>51</v>
      </c>
      <c r="AB15" s="30" t="s">
        <v>49</v>
      </c>
      <c r="AC15" s="30" t="s">
        <v>49</v>
      </c>
      <c r="AD15" s="56">
        <f>IF(OR(ISBLANK(#REF!),$E15="ΌΧΙ"),"",IF(L15&gt;5,0.5*(L15-5),0))</f>
        <v>1.5350000000000001</v>
      </c>
      <c r="AE15" s="32">
        <f>IF(OR(ISBLANK(#REF!),$E15="ΌΧΙ"),"",IF(M15="ΝΑΙ",6,(IF(O15="ΝΑΙ",4,0))))</f>
        <v>0</v>
      </c>
      <c r="AF15" s="32">
        <f>IF(OR(ISBLANK(#REF!),$E15="ΌΧΙ"),"",IF(AND(F15="ΠΕ23",H15="ΚΥΡΙΟΣ"),IF(N15="ΝΑΙ",6,(IF(P15="ΝΑΙ",2,0))),IF(N15="ΝΑΙ",3,(IF(P15="ΝΑΙ",2,0)))))</f>
        <v>0</v>
      </c>
      <c r="AG15" s="32">
        <f>IF(OR(ISBLANK(#REF!),$E15="ΌΧΙ"),"",MAX(AE15:AF15))</f>
        <v>0</v>
      </c>
      <c r="AH15" s="32">
        <f>IF(OR(ISBLANK(#REF!),$E15="ΌΧΙ"),"",MIN(3,0.5*INT((Q15*12+R15+ROUND(S15/30,0))/6)))</f>
        <v>1</v>
      </c>
      <c r="AI15" s="32">
        <f>IF(OR(ISBLANK(#REF!),$E15="ΌΧΙ"),"",0.2*(T15*12+U15+ROUND(V15/30,0)))</f>
        <v>3.4000000000000004</v>
      </c>
      <c r="AJ15" s="33">
        <f>IF(OR(ISBLANK(#REF!),$E15="ΌΧΙ"),"",IF(W15&gt;80%,4,IF(AND(W15&gt;=67%,W15&lt;=80%),3,0)))</f>
        <v>0</v>
      </c>
      <c r="AK15" s="33">
        <f>IF(OR(ISBLANK(#REF!),$E15="ΌΧΙ"),"",IF(COUNTIFS(X15:Z15,"&gt;=67%")=1,2,IF(COUNTIFS(X15:Z15,"&gt;=67%")=2,5,IF(COUNTIFS(X15:Z15,"&gt;=67%")=3,10,0))))</f>
        <v>0</v>
      </c>
      <c r="AL15" s="33">
        <f>IF(OR(ISBLANK(#REF!),$E15="ΌΧΙ"),"",IF(AA15="ΠΟΛΥΤΕΚΝΟΣ",2,IF(AA15="ΤΡΙΤΕΚΝΟΣ",1,0)))</f>
        <v>0</v>
      </c>
      <c r="AM15" s="57">
        <f>IF(OR(ISBLANK(#REF!),$E15="ΌΧΙ"),"",AD15+SUM(AG15:AL15))</f>
        <v>5.9350000000000005</v>
      </c>
    </row>
    <row r="16" spans="1:39" x14ac:dyDescent="0.25">
      <c r="A16" s="26">
        <f>IF(ISBLANK(#REF!),"",IF(ISNUMBER(A15),A15+1,1))</f>
        <v>6</v>
      </c>
      <c r="B16" s="5" t="s">
        <v>98</v>
      </c>
      <c r="C16" s="5" t="s">
        <v>99</v>
      </c>
      <c r="D16" s="5" t="s">
        <v>61</v>
      </c>
      <c r="E16" s="27" t="s">
        <v>55</v>
      </c>
      <c r="F16" s="5" t="s">
        <v>47</v>
      </c>
      <c r="G16" s="5" t="s">
        <v>48</v>
      </c>
      <c r="H16" s="5"/>
      <c r="I16" s="5" t="s">
        <v>55</v>
      </c>
      <c r="J16" s="53">
        <v>38819</v>
      </c>
      <c r="K16" s="5" t="s">
        <v>50</v>
      </c>
      <c r="L16" s="29">
        <v>7</v>
      </c>
      <c r="M16" s="30"/>
      <c r="N16" s="30"/>
      <c r="O16" s="30"/>
      <c r="P16" s="30" t="s">
        <v>55</v>
      </c>
      <c r="Q16" s="5">
        <v>1</v>
      </c>
      <c r="R16" s="5">
        <v>6</v>
      </c>
      <c r="S16" s="5">
        <v>5</v>
      </c>
      <c r="T16" s="5"/>
      <c r="U16" s="5">
        <v>6</v>
      </c>
      <c r="V16" s="5">
        <v>22</v>
      </c>
      <c r="W16" s="31"/>
      <c r="X16" s="31"/>
      <c r="Y16" s="31"/>
      <c r="Z16" s="31"/>
      <c r="AA16" s="30" t="s">
        <v>51</v>
      </c>
      <c r="AB16" s="30" t="s">
        <v>49</v>
      </c>
      <c r="AC16" s="30" t="s">
        <v>49</v>
      </c>
      <c r="AD16" s="56">
        <f>IF(OR(ISBLANK(#REF!),$E16="ΌΧΙ"),"",IF(L16&gt;5,0.5*(L16-5),0))</f>
        <v>1</v>
      </c>
      <c r="AE16" s="32">
        <f>IF(OR(ISBLANK(#REF!),$E16="ΌΧΙ"),"",IF(M16="ΝΑΙ",6,(IF(O16="ΝΑΙ",4,0))))</f>
        <v>0</v>
      </c>
      <c r="AF16" s="32">
        <f>IF(OR(ISBLANK(#REF!),$E16="ΌΧΙ"),"",IF(AND(F16="ΠΕ23",H16="ΚΥΡΙΟΣ"),IF(N16="ΝΑΙ",6,(IF(P16="ΝΑΙ",2,0))),IF(N16="ΝΑΙ",3,(IF(P16="ΝΑΙ",2,0)))))</f>
        <v>2</v>
      </c>
      <c r="AG16" s="32">
        <f>IF(OR(ISBLANK(#REF!),$E16="ΌΧΙ"),"",MAX(AE16:AF16))</f>
        <v>2</v>
      </c>
      <c r="AH16" s="32">
        <f>IF(OR(ISBLANK(#REF!),$E16="ΌΧΙ"),"",MIN(3,0.5*INT((Q16*12+R16+ROUND(S16/30,0))/6)))</f>
        <v>1.5</v>
      </c>
      <c r="AI16" s="32">
        <f>IF(OR(ISBLANK(#REF!),$E16="ΌΧΙ"),"",0.2*(T16*12+U16+ROUND(V16/30,0)))</f>
        <v>1.4000000000000001</v>
      </c>
      <c r="AJ16" s="33">
        <f>IF(OR(ISBLANK(#REF!),$E16="ΌΧΙ"),"",IF(W16&gt;80%,4,IF(AND(W16&gt;=67%,W16&lt;=80%),3,0)))</f>
        <v>0</v>
      </c>
      <c r="AK16" s="33">
        <f>IF(OR(ISBLANK(#REF!),$E16="ΌΧΙ"),"",IF(COUNTIFS(X16:Z16,"&gt;=67%")=1,2,IF(COUNTIFS(X16:Z16,"&gt;=67%")=2,5,IF(COUNTIFS(X16:Z16,"&gt;=67%")=3,10,0))))</f>
        <v>0</v>
      </c>
      <c r="AL16" s="33">
        <f>IF(OR(ISBLANK(#REF!),$E16="ΌΧΙ"),"",IF(AA16="ΠΟΛΥΤΕΚΝΟΣ",2,IF(AA16="ΤΡΙΤΕΚΝΟΣ",1,0)))</f>
        <v>0</v>
      </c>
      <c r="AM16" s="57">
        <f>IF(OR(ISBLANK(#REF!),$E16="ΌΧΙ"),"",AD16+SUM(AG16:AL16))</f>
        <v>5.9</v>
      </c>
    </row>
    <row r="17" spans="1:39" x14ac:dyDescent="0.25">
      <c r="A17" s="26">
        <f>IF(ISBLANK(#REF!),"",IF(ISNUMBER(A16),A16+1,1))</f>
        <v>7</v>
      </c>
      <c r="B17" s="5" t="s">
        <v>131</v>
      </c>
      <c r="C17" s="5" t="s">
        <v>132</v>
      </c>
      <c r="D17" s="5" t="s">
        <v>117</v>
      </c>
      <c r="E17" s="27" t="s">
        <v>55</v>
      </c>
      <c r="F17" s="5" t="s">
        <v>47</v>
      </c>
      <c r="G17" s="5" t="s">
        <v>48</v>
      </c>
      <c r="H17" s="5"/>
      <c r="I17" s="5" t="s">
        <v>55</v>
      </c>
      <c r="J17" s="53">
        <v>40288</v>
      </c>
      <c r="K17" s="5" t="s">
        <v>50</v>
      </c>
      <c r="L17" s="29">
        <v>7.05</v>
      </c>
      <c r="M17" s="30"/>
      <c r="N17" s="30"/>
      <c r="O17" s="30"/>
      <c r="P17" s="30"/>
      <c r="Q17" s="5">
        <v>1</v>
      </c>
      <c r="R17" s="5">
        <v>1</v>
      </c>
      <c r="S17" s="5">
        <v>13</v>
      </c>
      <c r="T17" s="5"/>
      <c r="U17" s="5">
        <v>7</v>
      </c>
      <c r="V17" s="5">
        <v>29</v>
      </c>
      <c r="W17" s="31"/>
      <c r="X17" s="31"/>
      <c r="Y17" s="31"/>
      <c r="Z17" s="31"/>
      <c r="AA17" s="30" t="s">
        <v>51</v>
      </c>
      <c r="AB17" s="30" t="s">
        <v>49</v>
      </c>
      <c r="AC17" s="30" t="s">
        <v>49</v>
      </c>
      <c r="AD17" s="56">
        <f>IF(OR(ISBLANK(#REF!),$E17="ΌΧΙ"),"",IF(L17&gt;5,0.5*(L17-5),0))</f>
        <v>1.0249999999999999</v>
      </c>
      <c r="AE17" s="32">
        <f>IF(OR(ISBLANK(#REF!),$E17="ΌΧΙ"),"",IF(M17="ΝΑΙ",6,(IF(O17="ΝΑΙ",4,0))))</f>
        <v>0</v>
      </c>
      <c r="AF17" s="32">
        <f>IF(OR(ISBLANK(#REF!),$E17="ΌΧΙ"),"",IF(AND(F17="ΠΕ23",H17="ΚΥΡΙΟΣ"),IF(N17="ΝΑΙ",6,(IF(P17="ΝΑΙ",2,0))),IF(N17="ΝΑΙ",3,(IF(P17="ΝΑΙ",2,0)))))</f>
        <v>0</v>
      </c>
      <c r="AG17" s="32">
        <f>IF(OR(ISBLANK(#REF!),$E17="ΌΧΙ"),"",MAX(AE17:AF17))</f>
        <v>0</v>
      </c>
      <c r="AH17" s="32">
        <f>IF(OR(ISBLANK(#REF!),$E17="ΌΧΙ"),"",MIN(3,0.5*INT((Q17*12+R17+ROUND(S17/30,0))/6)))</f>
        <v>1</v>
      </c>
      <c r="AI17" s="32">
        <f>IF(OR(ISBLANK(#REF!),$E17="ΌΧΙ"),"",0.2*(T17*12+U17+ROUND(V17/30,0)))</f>
        <v>1.6</v>
      </c>
      <c r="AJ17" s="33">
        <f>IF(OR(ISBLANK(#REF!),$E17="ΌΧΙ"),"",IF(W17&gt;80%,4,IF(AND(W17&gt;=67%,W17&lt;=80%),3,0)))</f>
        <v>0</v>
      </c>
      <c r="AK17" s="33">
        <f>IF(OR(ISBLANK(#REF!),$E17="ΌΧΙ"),"",IF(COUNTIFS(X17:Z17,"&gt;=67%")=1,2,IF(COUNTIFS(X17:Z17,"&gt;=67%")=2,5,IF(COUNTIFS(X17:Z17,"&gt;=67%")=3,10,0))))</f>
        <v>0</v>
      </c>
      <c r="AL17" s="33">
        <f>IF(OR(ISBLANK(#REF!),$E17="ΌΧΙ"),"",IF(AA17="ΠΟΛΥΤΕΚΝΟΣ",2,IF(AA17="ΤΡΙΤΕΚΝΟΣ",1,0)))</f>
        <v>0</v>
      </c>
      <c r="AM17" s="57">
        <f>IF(OR(ISBLANK(#REF!),$E17="ΌΧΙ"),"",AD17+SUM(AG17:AL17))</f>
        <v>3.625</v>
      </c>
    </row>
    <row r="18" spans="1:39" x14ac:dyDescent="0.25">
      <c r="A18" s="26">
        <f>IF(ISBLANK(#REF!),"",IF(ISNUMBER(A17),A17+1,1))</f>
        <v>8</v>
      </c>
      <c r="B18" s="5" t="s">
        <v>73</v>
      </c>
      <c r="C18" s="5" t="s">
        <v>74</v>
      </c>
      <c r="D18" s="5" t="s">
        <v>75</v>
      </c>
      <c r="E18" s="27" t="s">
        <v>55</v>
      </c>
      <c r="F18" s="5" t="s">
        <v>47</v>
      </c>
      <c r="G18" s="5" t="s">
        <v>48</v>
      </c>
      <c r="H18" s="5"/>
      <c r="I18" s="5" t="s">
        <v>55</v>
      </c>
      <c r="J18" s="53">
        <v>39590</v>
      </c>
      <c r="K18" s="5" t="s">
        <v>50</v>
      </c>
      <c r="L18" s="29">
        <v>7.57</v>
      </c>
      <c r="M18" s="30"/>
      <c r="N18" s="30"/>
      <c r="O18" s="30"/>
      <c r="P18" s="30"/>
      <c r="Q18" s="5"/>
      <c r="R18" s="5">
        <v>7</v>
      </c>
      <c r="S18" s="5">
        <v>4</v>
      </c>
      <c r="T18" s="5"/>
      <c r="U18" s="5">
        <v>8</v>
      </c>
      <c r="V18" s="5">
        <v>8</v>
      </c>
      <c r="W18" s="31"/>
      <c r="X18" s="31"/>
      <c r="Y18" s="31"/>
      <c r="Z18" s="31"/>
      <c r="AA18" s="30" t="s">
        <v>51</v>
      </c>
      <c r="AB18" s="30" t="s">
        <v>49</v>
      </c>
      <c r="AC18" s="30" t="s">
        <v>49</v>
      </c>
      <c r="AD18" s="56">
        <f>IF(OR(ISBLANK(#REF!),$E18="ΌΧΙ"),"",IF(L18&gt;5,0.5*(L18-5),0))</f>
        <v>1.2850000000000001</v>
      </c>
      <c r="AE18" s="32">
        <f>IF(OR(ISBLANK(#REF!),$E18="ΌΧΙ"),"",IF(M18="ΝΑΙ",6,(IF(O18="ΝΑΙ",4,0))))</f>
        <v>0</v>
      </c>
      <c r="AF18" s="32">
        <f>IF(OR(ISBLANK(#REF!),$E18="ΌΧΙ"),"",IF(AND(F18="ΠΕ23",H18="ΚΥΡΙΟΣ"),IF(N18="ΝΑΙ",6,(IF(P18="ΝΑΙ",2,0))),IF(N18="ΝΑΙ",3,(IF(P18="ΝΑΙ",2,0)))))</f>
        <v>0</v>
      </c>
      <c r="AG18" s="32">
        <f>IF(OR(ISBLANK(#REF!),$E18="ΌΧΙ"),"",MAX(AE18:AF18))</f>
        <v>0</v>
      </c>
      <c r="AH18" s="32">
        <f>IF(OR(ISBLANK(#REF!),$E18="ΌΧΙ"),"",MIN(3,0.5*INT((Q18*12+R18+ROUND(S18/30,0))/6)))</f>
        <v>0.5</v>
      </c>
      <c r="AI18" s="32">
        <f>IF(OR(ISBLANK(#REF!),$E18="ΌΧΙ"),"",0.2*(T18*12+U18+ROUND(V18/30,0)))</f>
        <v>1.6</v>
      </c>
      <c r="AJ18" s="33">
        <f>IF(OR(ISBLANK(#REF!),$E18="ΌΧΙ"),"",IF(W18&gt;80%,4,IF(AND(W18&gt;=67%,W18&lt;=80%),3,0)))</f>
        <v>0</v>
      </c>
      <c r="AK18" s="33">
        <f>IF(OR(ISBLANK(#REF!),$E18="ΌΧΙ"),"",IF(COUNTIFS(X18:Z18,"&gt;=67%")=1,2,IF(COUNTIFS(X18:Z18,"&gt;=67%")=2,5,IF(COUNTIFS(X18:Z18,"&gt;=67%")=3,10,0))))</f>
        <v>0</v>
      </c>
      <c r="AL18" s="33">
        <f>IF(OR(ISBLANK(#REF!),$E18="ΌΧΙ"),"",IF(AA18="ΠΟΛΥΤΕΚΝΟΣ",2,IF(AA18="ΤΡΙΤΕΚΝΟΣ",1,0)))</f>
        <v>0</v>
      </c>
      <c r="AM18" s="57">
        <f>IF(OR(ISBLANK(#REF!),$E18="ΌΧΙ"),"",AD18+SUM(AG18:AL18))</f>
        <v>3.3850000000000002</v>
      </c>
    </row>
    <row r="19" spans="1:39" x14ac:dyDescent="0.25">
      <c r="A19" s="26">
        <f>IF(ISBLANK(#REF!),"",IF(ISNUMBER(A18),A18+1,1))</f>
        <v>9</v>
      </c>
      <c r="B19" s="5" t="s">
        <v>108</v>
      </c>
      <c r="C19" s="5" t="s">
        <v>63</v>
      </c>
      <c r="D19" s="5" t="s">
        <v>89</v>
      </c>
      <c r="E19" s="27" t="s">
        <v>55</v>
      </c>
      <c r="F19" s="5" t="s">
        <v>47</v>
      </c>
      <c r="G19" s="5" t="s">
        <v>48</v>
      </c>
      <c r="H19" s="5"/>
      <c r="I19" s="5" t="s">
        <v>55</v>
      </c>
      <c r="J19" s="53">
        <v>41568</v>
      </c>
      <c r="K19" s="5" t="s">
        <v>50</v>
      </c>
      <c r="L19" s="29">
        <v>7.87</v>
      </c>
      <c r="M19" s="30"/>
      <c r="N19" s="30"/>
      <c r="O19" s="30"/>
      <c r="P19" s="30"/>
      <c r="Q19" s="5"/>
      <c r="R19" s="5">
        <v>5</v>
      </c>
      <c r="S19" s="5">
        <v>13</v>
      </c>
      <c r="T19" s="5"/>
      <c r="U19" s="5">
        <v>8</v>
      </c>
      <c r="V19" s="5">
        <v>13</v>
      </c>
      <c r="W19" s="31"/>
      <c r="X19" s="31"/>
      <c r="Y19" s="31"/>
      <c r="Z19" s="31"/>
      <c r="AA19" s="30" t="s">
        <v>51</v>
      </c>
      <c r="AB19" s="30" t="s">
        <v>49</v>
      </c>
      <c r="AC19" s="30" t="s">
        <v>49</v>
      </c>
      <c r="AD19" s="56">
        <f>IF(OR(ISBLANK(#REF!),$E19="ΌΧΙ"),"",IF(L19&gt;5,0.5*(L19-5),0))</f>
        <v>1.4350000000000001</v>
      </c>
      <c r="AE19" s="32">
        <f>IF(OR(ISBLANK(#REF!),$E19="ΌΧΙ"),"",IF(M19="ΝΑΙ",6,(IF(O19="ΝΑΙ",4,0))))</f>
        <v>0</v>
      </c>
      <c r="AF19" s="32">
        <f>IF(OR(ISBLANK(#REF!),$E19="ΌΧΙ"),"",IF(AND(F19="ΠΕ23",H19="ΚΥΡΙΟΣ"),IF(N19="ΝΑΙ",6,(IF(P19="ΝΑΙ",2,0))),IF(N19="ΝΑΙ",3,(IF(P19="ΝΑΙ",2,0)))))</f>
        <v>0</v>
      </c>
      <c r="AG19" s="32">
        <f>IF(OR(ISBLANK(#REF!),$E19="ΌΧΙ"),"",MAX(AE19:AF19))</f>
        <v>0</v>
      </c>
      <c r="AH19" s="32">
        <f>IF(OR(ISBLANK(#REF!),$E19="ΌΧΙ"),"",MIN(3,0.5*INT((Q19*12+R19+ROUND(S19/30,0))/6)))</f>
        <v>0</v>
      </c>
      <c r="AI19" s="32">
        <f>IF(OR(ISBLANK(#REF!),$E19="ΌΧΙ"),"",0.2*(T19*12+U19+ROUND(V19/30,0)))</f>
        <v>1.6</v>
      </c>
      <c r="AJ19" s="33">
        <f>IF(OR(ISBLANK(#REF!),$E19="ΌΧΙ"),"",IF(W19&gt;80%,4,IF(AND(W19&gt;=67%,W19&lt;=80%),3,0)))</f>
        <v>0</v>
      </c>
      <c r="AK19" s="33">
        <f>IF(OR(ISBLANK(#REF!),$E19="ΌΧΙ"),"",IF(COUNTIFS(X19:Z19,"&gt;=67%")=1,2,IF(COUNTIFS(X19:Z19,"&gt;=67%")=2,5,IF(COUNTIFS(X19:Z19,"&gt;=67%")=3,10,0))))</f>
        <v>0</v>
      </c>
      <c r="AL19" s="33">
        <f>IF(OR(ISBLANK(#REF!),$E19="ΌΧΙ"),"",IF(AA19="ΠΟΛΥΤΕΚΝΟΣ",2,IF(AA19="ΤΡΙΤΕΚΝΟΣ",1,0)))</f>
        <v>0</v>
      </c>
      <c r="AM19" s="57">
        <f>IF(OR(ISBLANK(#REF!),$E19="ΌΧΙ"),"",AD19+SUM(AG19:AL19))</f>
        <v>3.0350000000000001</v>
      </c>
    </row>
    <row r="20" spans="1:39" x14ac:dyDescent="0.25">
      <c r="A20" s="26">
        <f>IF(ISBLANK(#REF!),"",IF(ISNUMBER(A19),A19+1,1))</f>
        <v>10</v>
      </c>
      <c r="B20" s="5" t="s">
        <v>100</v>
      </c>
      <c r="C20" s="5" t="s">
        <v>101</v>
      </c>
      <c r="D20" s="5" t="s">
        <v>102</v>
      </c>
      <c r="E20" s="27" t="s">
        <v>55</v>
      </c>
      <c r="F20" s="5" t="s">
        <v>47</v>
      </c>
      <c r="G20" s="5" t="s">
        <v>48</v>
      </c>
      <c r="H20" s="5"/>
      <c r="I20" s="5" t="s">
        <v>55</v>
      </c>
      <c r="J20" s="53">
        <v>41221</v>
      </c>
      <c r="K20" s="5" t="s">
        <v>50</v>
      </c>
      <c r="L20" s="29">
        <v>7.05</v>
      </c>
      <c r="M20" s="30"/>
      <c r="N20" s="30"/>
      <c r="O20" s="30"/>
      <c r="P20" s="30"/>
      <c r="Q20" s="5"/>
      <c r="R20" s="5">
        <v>2</v>
      </c>
      <c r="S20" s="5">
        <v>21</v>
      </c>
      <c r="T20" s="5"/>
      <c r="U20" s="5">
        <v>7</v>
      </c>
      <c r="V20" s="5">
        <v>29</v>
      </c>
      <c r="W20" s="31"/>
      <c r="X20" s="31"/>
      <c r="Y20" s="31"/>
      <c r="Z20" s="31"/>
      <c r="AA20" s="30" t="s">
        <v>51</v>
      </c>
      <c r="AB20" s="30" t="s">
        <v>55</v>
      </c>
      <c r="AC20" s="30" t="s">
        <v>55</v>
      </c>
      <c r="AD20" s="56">
        <f>IF(OR(ISBLANK(#REF!),$E20="ΌΧΙ"),"",IF(L20&gt;5,0.5*(L20-5),0))</f>
        <v>1.0249999999999999</v>
      </c>
      <c r="AE20" s="32">
        <f>IF(OR(ISBLANK(#REF!),$E20="ΌΧΙ"),"",IF(M20="ΝΑΙ",6,(IF(O20="ΝΑΙ",4,0))))</f>
        <v>0</v>
      </c>
      <c r="AF20" s="32">
        <f>IF(OR(ISBLANK(#REF!),$E20="ΌΧΙ"),"",IF(AND(F20="ΠΕ23",H20="ΚΥΡΙΟΣ"),IF(N20="ΝΑΙ",6,(IF(P20="ΝΑΙ",2,0))),IF(N20="ΝΑΙ",3,(IF(P20="ΝΑΙ",2,0)))))</f>
        <v>0</v>
      </c>
      <c r="AG20" s="32">
        <f>IF(OR(ISBLANK(#REF!),$E20="ΌΧΙ"),"",MAX(AE20:AF20))</f>
        <v>0</v>
      </c>
      <c r="AH20" s="32">
        <f>IF(OR(ISBLANK(#REF!),$E20="ΌΧΙ"),"",MIN(3,0.5*INT((Q20*12+R20+ROUND(S20/30,0))/6)))</f>
        <v>0</v>
      </c>
      <c r="AI20" s="32">
        <f>IF(OR(ISBLANK(#REF!),$E20="ΌΧΙ"),"",0.2*(T20*12+U20+ROUND(V20/30,0)))</f>
        <v>1.6</v>
      </c>
      <c r="AJ20" s="33">
        <f>IF(OR(ISBLANK(#REF!),$E20="ΌΧΙ"),"",IF(W20&gt;80%,4,IF(AND(W20&gt;=67%,W20&lt;=80%),3,0)))</f>
        <v>0</v>
      </c>
      <c r="AK20" s="33">
        <f>IF(OR(ISBLANK(#REF!),$E20="ΌΧΙ"),"",IF(COUNTIFS(X20:Z20,"&gt;=67%")=1,2,IF(COUNTIFS(X20:Z20,"&gt;=67%")=2,5,IF(COUNTIFS(X20:Z20,"&gt;=67%")=3,10,0))))</f>
        <v>0</v>
      </c>
      <c r="AL20" s="33">
        <f>IF(OR(ISBLANK(#REF!),$E20="ΌΧΙ"),"",IF(AA20="ΠΟΛΥΤΕΚΝΟΣ",2,IF(AA20="ΤΡΙΤΕΚΝΟΣ",1,0)))</f>
        <v>0</v>
      </c>
      <c r="AM20" s="57">
        <f>IF(OR(ISBLANK(#REF!),$E20="ΌΧΙ"),"",AD20+SUM(AG20:AL20))</f>
        <v>2.625</v>
      </c>
    </row>
    <row r="21" spans="1:39" x14ac:dyDescent="0.25">
      <c r="A21" s="26">
        <f>IF(ISBLANK(#REF!),"",IF(ISNUMBER(A20),A20+1,1))</f>
        <v>11</v>
      </c>
      <c r="B21" s="5" t="s">
        <v>126</v>
      </c>
      <c r="C21" s="5" t="s">
        <v>78</v>
      </c>
      <c r="D21" s="5" t="s">
        <v>86</v>
      </c>
      <c r="E21" s="27" t="s">
        <v>55</v>
      </c>
      <c r="F21" s="5" t="s">
        <v>47</v>
      </c>
      <c r="G21" s="5" t="s">
        <v>48</v>
      </c>
      <c r="H21" s="5"/>
      <c r="I21" s="5" t="s">
        <v>55</v>
      </c>
      <c r="J21" s="53">
        <v>41605</v>
      </c>
      <c r="K21" s="5" t="s">
        <v>50</v>
      </c>
      <c r="L21" s="29">
        <v>6.52</v>
      </c>
      <c r="M21" s="30"/>
      <c r="N21" s="30"/>
      <c r="O21" s="30"/>
      <c r="P21" s="30"/>
      <c r="Q21" s="5"/>
      <c r="R21" s="5"/>
      <c r="S21" s="5"/>
      <c r="T21" s="5"/>
      <c r="U21" s="5">
        <v>8</v>
      </c>
      <c r="V21" s="5">
        <v>8</v>
      </c>
      <c r="W21" s="31"/>
      <c r="X21" s="31"/>
      <c r="Y21" s="31"/>
      <c r="Z21" s="31"/>
      <c r="AA21" s="30" t="s">
        <v>51</v>
      </c>
      <c r="AB21" s="30" t="s">
        <v>49</v>
      </c>
      <c r="AC21" s="30" t="s">
        <v>49</v>
      </c>
      <c r="AD21" s="56">
        <f>IF(OR(ISBLANK(#REF!),$E21="ΌΧΙ"),"",IF(L21&gt;5,0.5*(L21-5),0))</f>
        <v>0.75999999999999979</v>
      </c>
      <c r="AE21" s="32">
        <f>IF(OR(ISBLANK(#REF!),$E21="ΌΧΙ"),"",IF(M21="ΝΑΙ",6,(IF(O21="ΝΑΙ",4,0))))</f>
        <v>0</v>
      </c>
      <c r="AF21" s="32">
        <f>IF(OR(ISBLANK(#REF!),$E21="ΌΧΙ"),"",IF(AND(F21="ΠΕ23",H21="ΚΥΡΙΟΣ"),IF(N21="ΝΑΙ",6,(IF(P21="ΝΑΙ",2,0))),IF(N21="ΝΑΙ",3,(IF(P21="ΝΑΙ",2,0)))))</f>
        <v>0</v>
      </c>
      <c r="AG21" s="32">
        <f>IF(OR(ISBLANK(#REF!),$E21="ΌΧΙ"),"",MAX(AE21:AF21))</f>
        <v>0</v>
      </c>
      <c r="AH21" s="32">
        <f>IF(OR(ISBLANK(#REF!),$E21="ΌΧΙ"),"",MIN(3,0.5*INT((Q21*12+R21+ROUND(S21/30,0))/6)))</f>
        <v>0</v>
      </c>
      <c r="AI21" s="32">
        <f>IF(OR(ISBLANK(#REF!),$E21="ΌΧΙ"),"",0.2*(T21*12+U21+ROUND(V21/30,0)))</f>
        <v>1.6</v>
      </c>
      <c r="AJ21" s="33">
        <f>IF(OR(ISBLANK(#REF!),$E21="ΌΧΙ"),"",IF(W21&gt;80%,4,IF(AND(W21&gt;=67%,W21&lt;=80%),3,0)))</f>
        <v>0</v>
      </c>
      <c r="AK21" s="33">
        <f>IF(OR(ISBLANK(#REF!),$E21="ΌΧΙ"),"",IF(COUNTIFS(X21:Z21,"&gt;=67%")=1,2,IF(COUNTIFS(X21:Z21,"&gt;=67%")=2,5,IF(COUNTIFS(X21:Z21,"&gt;=67%")=3,10,0))))</f>
        <v>0</v>
      </c>
      <c r="AL21" s="33">
        <f>IF(OR(ISBLANK(#REF!),$E21="ΌΧΙ"),"",IF(AA21="ΠΟΛΥΤΕΚΝΟΣ",2,IF(AA21="ΤΡΙΤΕΚΝΟΣ",1,0)))</f>
        <v>0</v>
      </c>
      <c r="AM21" s="57">
        <f>IF(OR(ISBLANK(#REF!),$E21="ΌΧΙ"),"",AD21+SUM(AG21:AL21))</f>
        <v>2.36</v>
      </c>
    </row>
    <row r="22" spans="1:39" x14ac:dyDescent="0.25">
      <c r="A22" s="26">
        <f>IF(ISBLANK(#REF!),"",IF(ISNUMBER(A21),A21+1,1))</f>
        <v>12</v>
      </c>
      <c r="B22" s="5" t="s">
        <v>142</v>
      </c>
      <c r="C22" s="36" t="s">
        <v>106</v>
      </c>
      <c r="D22" s="5" t="s">
        <v>54</v>
      </c>
      <c r="E22" s="27" t="s">
        <v>55</v>
      </c>
      <c r="F22" s="36" t="s">
        <v>47</v>
      </c>
      <c r="G22" s="5" t="s">
        <v>79</v>
      </c>
      <c r="H22" s="5"/>
      <c r="I22" s="5" t="s">
        <v>55</v>
      </c>
      <c r="J22" s="53">
        <v>36947</v>
      </c>
      <c r="K22" s="5" t="s">
        <v>50</v>
      </c>
      <c r="L22" s="38">
        <v>9.3000000000000007</v>
      </c>
      <c r="M22" s="36"/>
      <c r="N22" s="30"/>
      <c r="O22" s="30"/>
      <c r="P22" s="30"/>
      <c r="Q22" s="34"/>
      <c r="R22" s="34"/>
      <c r="S22" s="34"/>
      <c r="T22" s="34"/>
      <c r="U22" s="34"/>
      <c r="V22" s="34"/>
      <c r="W22" s="35"/>
      <c r="X22" s="35"/>
      <c r="Y22" s="35"/>
      <c r="Z22" s="35"/>
      <c r="AA22" s="36" t="s">
        <v>51</v>
      </c>
      <c r="AB22" s="30" t="s">
        <v>49</v>
      </c>
      <c r="AC22" s="30" t="s">
        <v>49</v>
      </c>
      <c r="AD22" s="56">
        <f>IF(OR(ISBLANK(#REF!),$E22="ΌΧΙ"),"",IF(L22&gt;5,0.5*(L22-5),0))</f>
        <v>2.1500000000000004</v>
      </c>
      <c r="AE22" s="32">
        <f>IF(OR(ISBLANK(#REF!),$E22="ΌΧΙ"),"",IF(M22="ΝΑΙ",6,(IF(O22="ΝΑΙ",4,0))))</f>
        <v>0</v>
      </c>
      <c r="AF22" s="32">
        <f>IF(OR(ISBLANK(#REF!),$E22="ΌΧΙ"),"",IF(AND(F22="ΠΕ23",H22="ΚΥΡΙΟΣ"),IF(N22="ΝΑΙ",6,(IF(P22="ΝΑΙ",2,0))),IF(N22="ΝΑΙ",3,(IF(P22="ΝΑΙ",2,0)))))</f>
        <v>0</v>
      </c>
      <c r="AG22" s="32">
        <f>IF(OR(ISBLANK(#REF!),$E22="ΌΧΙ"),"",MAX(AE22:AF22))</f>
        <v>0</v>
      </c>
      <c r="AH22" s="32">
        <f>IF(OR(ISBLANK(#REF!),$E22="ΌΧΙ"),"",MIN(3,0.5*INT((Q22*12+R22+ROUND(S22/30,0))/6)))</f>
        <v>0</v>
      </c>
      <c r="AI22" s="32">
        <f>IF(OR(ISBLANK(#REF!),$E22="ΌΧΙ"),"",0.2*(T22*12+U22+ROUND(V22/30,0)))</f>
        <v>0</v>
      </c>
      <c r="AJ22" s="33">
        <f>IF(OR(ISBLANK(#REF!),$E22="ΌΧΙ"),"",IF(W22&gt;80%,4,IF(AND(W22&gt;=67%,W22&lt;=80%),3,0)))</f>
        <v>0</v>
      </c>
      <c r="AK22" s="33">
        <f>IF(OR(ISBLANK(#REF!),$E22="ΌΧΙ"),"",IF(COUNTIFS(X22:Z22,"&gt;=67%")=1,2,IF(COUNTIFS(X22:Z22,"&gt;=67%")=2,5,IF(COUNTIFS(X22:Z22,"&gt;=67%")=3,10,0))))</f>
        <v>0</v>
      </c>
      <c r="AL22" s="33">
        <f>IF(OR(ISBLANK(#REF!),$E22="ΌΧΙ"),"",IF(AA22="ΠΟΛΥΤΕΚΝΟΣ",2,IF(AA22="ΤΡΙΤΕΚΝΟΣ",1,0)))</f>
        <v>0</v>
      </c>
      <c r="AM22" s="57">
        <f>IF(OR(ISBLANK(#REF!),$E22="ΌΧΙ"),"",AD22+SUM(AG22:AL22))</f>
        <v>2.1500000000000004</v>
      </c>
    </row>
    <row r="23" spans="1:39" x14ac:dyDescent="0.25">
      <c r="A23" s="26">
        <f>IF(ISBLANK(#REF!),"",IF(ISNUMBER(A22),A22+1,1))</f>
        <v>13</v>
      </c>
      <c r="B23" s="5" t="s">
        <v>119</v>
      </c>
      <c r="C23" s="5" t="s">
        <v>120</v>
      </c>
      <c r="D23" s="5" t="s">
        <v>121</v>
      </c>
      <c r="E23" s="27" t="s">
        <v>55</v>
      </c>
      <c r="F23" s="5" t="s">
        <v>47</v>
      </c>
      <c r="G23" s="5" t="s">
        <v>48</v>
      </c>
      <c r="H23" s="5"/>
      <c r="I23" s="5" t="s">
        <v>55</v>
      </c>
      <c r="J23" s="53">
        <v>41572</v>
      </c>
      <c r="K23" s="5" t="s">
        <v>50</v>
      </c>
      <c r="L23" s="29">
        <v>7.52</v>
      </c>
      <c r="M23" s="30"/>
      <c r="N23" s="30"/>
      <c r="O23" s="30"/>
      <c r="P23" s="30"/>
      <c r="Q23" s="5"/>
      <c r="R23" s="5"/>
      <c r="S23" s="5"/>
      <c r="T23" s="5"/>
      <c r="U23" s="5"/>
      <c r="V23" s="5"/>
      <c r="W23" s="31"/>
      <c r="X23" s="31"/>
      <c r="Y23" s="31"/>
      <c r="Z23" s="31"/>
      <c r="AA23" s="30" t="s">
        <v>51</v>
      </c>
      <c r="AB23" s="30" t="s">
        <v>49</v>
      </c>
      <c r="AC23" s="30" t="s">
        <v>49</v>
      </c>
      <c r="AD23" s="56">
        <f>IF(OR(ISBLANK(#REF!),$E23="ΌΧΙ"),"",IF(L23&gt;5,0.5*(L23-5),0))</f>
        <v>1.2599999999999998</v>
      </c>
      <c r="AE23" s="32">
        <f>IF(OR(ISBLANK(#REF!),$E23="ΌΧΙ"),"",IF(M23="ΝΑΙ",6,(IF(O23="ΝΑΙ",4,0))))</f>
        <v>0</v>
      </c>
      <c r="AF23" s="32">
        <f>IF(OR(ISBLANK(#REF!),$E23="ΌΧΙ"),"",IF(AND(F23="ΠΕ23",H23="ΚΥΡΙΟΣ"),IF(N23="ΝΑΙ",6,(IF(P23="ΝΑΙ",2,0))),IF(N23="ΝΑΙ",3,(IF(P23="ΝΑΙ",2,0)))))</f>
        <v>0</v>
      </c>
      <c r="AG23" s="32">
        <f>IF(OR(ISBLANK(#REF!),$E23="ΌΧΙ"),"",MAX(AE23:AF23))</f>
        <v>0</v>
      </c>
      <c r="AH23" s="32">
        <f>IF(OR(ISBLANK(#REF!),$E23="ΌΧΙ"),"",MIN(3,0.5*INT((Q23*12+R23+ROUND(S23/30,0))/6)))</f>
        <v>0</v>
      </c>
      <c r="AI23" s="32">
        <f>IF(OR(ISBLANK(#REF!),$E23="ΌΧΙ"),"",0.2*(T23*12+U23+ROUND(V23/30,0)))</f>
        <v>0</v>
      </c>
      <c r="AJ23" s="33">
        <f>IF(OR(ISBLANK(#REF!),$E23="ΌΧΙ"),"",IF(W23&gt;80%,4,IF(AND(W23&gt;=67%,W23&lt;=80%),3,0)))</f>
        <v>0</v>
      </c>
      <c r="AK23" s="33">
        <f>IF(OR(ISBLANK(#REF!),$E23="ΌΧΙ"),"",IF(COUNTIFS(X23:Z23,"&gt;=67%")=1,2,IF(COUNTIFS(X23:Z23,"&gt;=67%")=2,5,IF(COUNTIFS(X23:Z23,"&gt;=67%")=3,10,0))))</f>
        <v>0</v>
      </c>
      <c r="AL23" s="33">
        <f>IF(OR(ISBLANK(#REF!),$E23="ΌΧΙ"),"",IF(AA23="ΠΟΛΥΤΕΚΝΟΣ",2,IF(AA23="ΤΡΙΤΕΚΝΟΣ",1,0)))</f>
        <v>0</v>
      </c>
      <c r="AM23" s="57">
        <f>IF(OR(ISBLANK(#REF!),$E23="ΌΧΙ"),"",AD23+SUM(AG23:AL23))</f>
        <v>1.2599999999999998</v>
      </c>
    </row>
    <row r="24" spans="1:39" x14ac:dyDescent="0.25">
      <c r="A24" s="26">
        <f>IF(ISBLANK(#REF!),"",IF(ISNUMBER(A23),A23+1,1))</f>
        <v>14</v>
      </c>
      <c r="B24" s="5" t="s">
        <v>155</v>
      </c>
      <c r="C24" s="5" t="s">
        <v>156</v>
      </c>
      <c r="D24" s="5" t="s">
        <v>61</v>
      </c>
      <c r="E24" s="27" t="s">
        <v>55</v>
      </c>
      <c r="F24" s="5" t="s">
        <v>47</v>
      </c>
      <c r="G24" s="5" t="s">
        <v>48</v>
      </c>
      <c r="H24" s="5"/>
      <c r="I24" s="5" t="s">
        <v>55</v>
      </c>
      <c r="J24" s="53">
        <v>42138</v>
      </c>
      <c r="K24" s="5" t="s">
        <v>50</v>
      </c>
      <c r="L24" s="29">
        <v>7.06</v>
      </c>
      <c r="M24" s="30"/>
      <c r="N24" s="30"/>
      <c r="O24" s="30"/>
      <c r="P24" s="30"/>
      <c r="Q24" s="5"/>
      <c r="R24" s="5"/>
      <c r="S24" s="5"/>
      <c r="T24" s="5"/>
      <c r="U24" s="5"/>
      <c r="V24" s="5"/>
      <c r="W24" s="31"/>
      <c r="X24" s="31"/>
      <c r="Y24" s="31"/>
      <c r="Z24" s="31"/>
      <c r="AA24" s="30" t="s">
        <v>51</v>
      </c>
      <c r="AB24" s="30" t="s">
        <v>49</v>
      </c>
      <c r="AC24" s="30" t="s">
        <v>49</v>
      </c>
      <c r="AD24" s="56">
        <f>IF(OR(ISBLANK(#REF!),$E24="ΌΧΙ"),"",IF(L24&gt;5,0.5*(L24-5),0))</f>
        <v>1.0299999999999998</v>
      </c>
      <c r="AE24" s="32">
        <f>IF(OR(ISBLANK(#REF!),$E24="ΌΧΙ"),"",IF(M24="ΝΑΙ",6,(IF(O24="ΝΑΙ",4,0))))</f>
        <v>0</v>
      </c>
      <c r="AF24" s="32">
        <f>IF(OR(ISBLANK(#REF!),$E24="ΌΧΙ"),"",IF(AND(F24="ΠΕ23",H24="ΚΥΡΙΟΣ"),IF(N24="ΝΑΙ",6,(IF(P24="ΝΑΙ",2,0))),IF(N24="ΝΑΙ",3,(IF(P24="ΝΑΙ",2,0)))))</f>
        <v>0</v>
      </c>
      <c r="AG24" s="32">
        <f>IF(OR(ISBLANK(#REF!),$E24="ΌΧΙ"),"",MAX(AE24:AF24))</f>
        <v>0</v>
      </c>
      <c r="AH24" s="32">
        <f>IF(OR(ISBLANK(#REF!),$E24="ΌΧΙ"),"",MIN(3,0.5*INT((Q24*12+R24+ROUND(S24/30,0))/6)))</f>
        <v>0</v>
      </c>
      <c r="AI24" s="32">
        <f>IF(OR(ISBLANK(#REF!),$E24="ΌΧΙ"),"",0.2*(T24*12+U24+ROUND(V24/30,0)))</f>
        <v>0</v>
      </c>
      <c r="AJ24" s="33">
        <f>IF(OR(ISBLANK(#REF!),$E24="ΌΧΙ"),"",IF(W24&gt;80%,4,IF(AND(W24&gt;=67%,W24&lt;=80%),3,0)))</f>
        <v>0</v>
      </c>
      <c r="AK24" s="33">
        <f>IF(OR(ISBLANK(#REF!),$E24="ΌΧΙ"),"",IF(COUNTIFS(X24:Z24,"&gt;=67%")=1,2,IF(COUNTIFS(X24:Z24,"&gt;=67%")=2,5,IF(COUNTIFS(X24:Z24,"&gt;=67%")=3,10,0))))</f>
        <v>0</v>
      </c>
      <c r="AL24" s="33">
        <f>IF(OR(ISBLANK(#REF!),$E24="ΌΧΙ"),"",IF(AA24="ΠΟΛΥΤΕΚΝΟΣ",2,IF(AA24="ΤΡΙΤΕΚΝΟΣ",1,0)))</f>
        <v>0</v>
      </c>
      <c r="AM24" s="57">
        <f>IF(OR(ISBLANK(#REF!),$E24="ΌΧΙ"),"",AD24+SUM(AG24:AL24))</f>
        <v>1.0299999999999998</v>
      </c>
    </row>
    <row r="25" spans="1:39" x14ac:dyDescent="0.25">
      <c r="A25" s="26">
        <f>IF(ISBLANK(#REF!),"",IF(ISNUMBER(A24),A24+1,1))</f>
        <v>15</v>
      </c>
      <c r="B25" s="5" t="s">
        <v>136</v>
      </c>
      <c r="C25" s="5" t="s">
        <v>78</v>
      </c>
      <c r="D25" s="5" t="s">
        <v>137</v>
      </c>
      <c r="E25" s="27" t="s">
        <v>55</v>
      </c>
      <c r="F25" s="5" t="s">
        <v>47</v>
      </c>
      <c r="G25" s="5" t="s">
        <v>79</v>
      </c>
      <c r="H25" s="5"/>
      <c r="I25" s="5" t="s">
        <v>55</v>
      </c>
      <c r="J25" s="53">
        <v>34326</v>
      </c>
      <c r="K25" s="5" t="s">
        <v>50</v>
      </c>
      <c r="L25" s="29">
        <v>5</v>
      </c>
      <c r="M25" s="30"/>
      <c r="N25" s="30"/>
      <c r="O25" s="30"/>
      <c r="P25" s="30"/>
      <c r="Q25" s="5"/>
      <c r="R25" s="5"/>
      <c r="S25" s="5"/>
      <c r="T25" s="5"/>
      <c r="U25" s="5"/>
      <c r="V25" s="5"/>
      <c r="W25" s="31"/>
      <c r="X25" s="31"/>
      <c r="Y25" s="31"/>
      <c r="Z25" s="31"/>
      <c r="AA25" s="30" t="s">
        <v>51</v>
      </c>
      <c r="AB25" s="30" t="s">
        <v>49</v>
      </c>
      <c r="AC25" s="30" t="s">
        <v>49</v>
      </c>
      <c r="AD25" s="56">
        <f>IF(OR(ISBLANK(#REF!),$E25="ΌΧΙ"),"",IF(L25&gt;5,0.5*(L25-5),0))</f>
        <v>0</v>
      </c>
      <c r="AE25" s="32">
        <f>IF(OR(ISBLANK(#REF!),$E25="ΌΧΙ"),"",IF(M25="ΝΑΙ",6,(IF(O25="ΝΑΙ",4,0))))</f>
        <v>0</v>
      </c>
      <c r="AF25" s="32">
        <f>IF(OR(ISBLANK(#REF!),$E25="ΌΧΙ"),"",IF(AND(F25="ΠΕ23",H25="ΚΥΡΙΟΣ"),IF(N25="ΝΑΙ",6,(IF(P25="ΝΑΙ",2,0))),IF(N25="ΝΑΙ",3,(IF(P25="ΝΑΙ",2,0)))))</f>
        <v>0</v>
      </c>
      <c r="AG25" s="32">
        <f>IF(OR(ISBLANK(#REF!),$E25="ΌΧΙ"),"",MAX(AE25:AF25))</f>
        <v>0</v>
      </c>
      <c r="AH25" s="32">
        <f>IF(OR(ISBLANK(#REF!),$E25="ΌΧΙ"),"",MIN(3,0.5*INT((Q25*12+R25+ROUND(S25/30,0))/6)))</f>
        <v>0</v>
      </c>
      <c r="AI25" s="32">
        <f>IF(OR(ISBLANK(#REF!),$E25="ΌΧΙ"),"",0.2*(T25*12+U25+ROUND(V25/30,0)))</f>
        <v>0</v>
      </c>
      <c r="AJ25" s="33">
        <f>IF(OR(ISBLANK(#REF!),$E25="ΌΧΙ"),"",IF(W25&gt;80%,4,IF(AND(W25&gt;=67%,W25&lt;=80%),3,0)))</f>
        <v>0</v>
      </c>
      <c r="AK25" s="33">
        <f>IF(OR(ISBLANK(#REF!),$E25="ΌΧΙ"),"",IF(COUNTIFS(X25:Z25,"&gt;=67%")=1,2,IF(COUNTIFS(X25:Z25,"&gt;=67%")=2,5,IF(COUNTIFS(X25:Z25,"&gt;=67%")=3,10,0))))</f>
        <v>0</v>
      </c>
      <c r="AL25" s="33">
        <f>IF(OR(ISBLANK(#REF!),$E25="ΌΧΙ"),"",IF(AA25="ΠΟΛΥΤΕΚΝΟΣ",2,IF(AA25="ΤΡΙΤΕΚΝΟΣ",1,0)))</f>
        <v>0</v>
      </c>
      <c r="AM25" s="57">
        <f>IF(OR(ISBLANK(#REF!),$E25="ΌΧΙ"),"",AD25+SUM(AG25:AL25))</f>
        <v>0</v>
      </c>
    </row>
    <row r="26" spans="1:39" x14ac:dyDescent="0.25">
      <c r="A26" s="26">
        <f>IF(ISBLANK(#REF!),"",IF(ISNUMBER(A25),A25+1,1))</f>
        <v>16</v>
      </c>
      <c r="B26" s="5" t="s">
        <v>77</v>
      </c>
      <c r="C26" s="5" t="s">
        <v>65</v>
      </c>
      <c r="D26" s="5" t="s">
        <v>78</v>
      </c>
      <c r="E26" s="27" t="s">
        <v>55</v>
      </c>
      <c r="F26" s="5" t="s">
        <v>47</v>
      </c>
      <c r="G26" s="5" t="s">
        <v>48</v>
      </c>
      <c r="H26" s="5"/>
      <c r="I26" s="5" t="s">
        <v>49</v>
      </c>
      <c r="J26" s="53">
        <v>39995</v>
      </c>
      <c r="K26" s="5" t="s">
        <v>50</v>
      </c>
      <c r="L26" s="29">
        <v>6.71</v>
      </c>
      <c r="M26" s="30"/>
      <c r="N26" s="30"/>
      <c r="O26" s="30"/>
      <c r="P26" s="30"/>
      <c r="Q26" s="5"/>
      <c r="R26" s="5"/>
      <c r="S26" s="5"/>
      <c r="T26" s="5">
        <v>1</v>
      </c>
      <c r="U26" s="5">
        <v>5</v>
      </c>
      <c r="V26" s="5">
        <v>3</v>
      </c>
      <c r="W26" s="31"/>
      <c r="X26" s="31"/>
      <c r="Y26" s="31"/>
      <c r="Z26" s="31"/>
      <c r="AA26" s="30" t="s">
        <v>80</v>
      </c>
      <c r="AB26" s="30" t="s">
        <v>55</v>
      </c>
      <c r="AC26" s="30" t="s">
        <v>49</v>
      </c>
      <c r="AD26" s="56">
        <f>IF(OR(ISBLANK(#REF!),$E26="ΌΧΙ"),"",IF(L26&gt;5,0.5*(L26-5),0))</f>
        <v>0.85499999999999998</v>
      </c>
      <c r="AE26" s="32">
        <f>IF(OR(ISBLANK(#REF!),$E26="ΌΧΙ"),"",IF(M26="ΝΑΙ",6,(IF(O26="ΝΑΙ",4,0))))</f>
        <v>0</v>
      </c>
      <c r="AF26" s="32">
        <f>IF(OR(ISBLANK(#REF!),$E26="ΌΧΙ"),"",IF(AND(F26="ΠΕ23",H26="ΚΥΡΙΟΣ"),IF(N26="ΝΑΙ",6,(IF(P26="ΝΑΙ",2,0))),IF(N26="ΝΑΙ",3,(IF(P26="ΝΑΙ",2,0)))))</f>
        <v>0</v>
      </c>
      <c r="AG26" s="32">
        <f>IF(OR(ISBLANK(#REF!),$E26="ΌΧΙ"),"",MAX(AE26:AF26))</f>
        <v>0</v>
      </c>
      <c r="AH26" s="32">
        <f>IF(OR(ISBLANK(#REF!),$E26="ΌΧΙ"),"",MIN(3,0.5*INT((Q26*12+R26+ROUND(S26/30,0))/6)))</f>
        <v>0</v>
      </c>
      <c r="AI26" s="32">
        <f>IF(OR(ISBLANK(#REF!),$E26="ΌΧΙ"),"",0.2*(T26*12+U26+ROUND(V26/30,0)))</f>
        <v>3.4000000000000004</v>
      </c>
      <c r="AJ26" s="33">
        <f>IF(OR(ISBLANK(#REF!),$E26="ΌΧΙ"),"",IF(W26&gt;80%,4,IF(AND(W26&gt;=67%,W26&lt;=80%),3,0)))</f>
        <v>0</v>
      </c>
      <c r="AK26" s="33">
        <f>IF(OR(ISBLANK(#REF!),$E26="ΌΧΙ"),"",IF(COUNTIFS(X26:Z26,"&gt;=67%")=1,2,IF(COUNTIFS(X26:Z26,"&gt;=67%")=2,5,IF(COUNTIFS(X26:Z26,"&gt;=67%")=3,10,0))))</f>
        <v>0</v>
      </c>
      <c r="AL26" s="33">
        <f>IF(OR(ISBLANK(#REF!),$E26="ΌΧΙ"),"",IF(AA26="ΠΟΛΥΤΕΚΝΟΣ",2,IF(AA26="ΤΡΙΤΕΚΝΟΣ",1,0)))</f>
        <v>2</v>
      </c>
      <c r="AM26" s="57">
        <f>IF(OR(ISBLANK(#REF!),$E26="ΌΧΙ"),"",AD26+SUM(AG26:AL26))</f>
        <v>6.2550000000000008</v>
      </c>
    </row>
    <row r="27" spans="1:39" x14ac:dyDescent="0.25">
      <c r="A27" s="26">
        <f>IF(ISBLANK(#REF!),"",IF(ISNUMBER(A26),A26+1,1))</f>
        <v>17</v>
      </c>
      <c r="B27" s="5" t="s">
        <v>122</v>
      </c>
      <c r="C27" s="5" t="s">
        <v>123</v>
      </c>
      <c r="D27" s="5" t="s">
        <v>86</v>
      </c>
      <c r="E27" s="27" t="s">
        <v>55</v>
      </c>
      <c r="F27" s="5" t="s">
        <v>47</v>
      </c>
      <c r="G27" s="5" t="s">
        <v>48</v>
      </c>
      <c r="H27" s="5"/>
      <c r="I27" s="5" t="s">
        <v>49</v>
      </c>
      <c r="J27" s="53">
        <v>41772</v>
      </c>
      <c r="K27" s="5" t="s">
        <v>50</v>
      </c>
      <c r="L27" s="29">
        <v>7.93</v>
      </c>
      <c r="M27" s="30"/>
      <c r="N27" s="30"/>
      <c r="O27" s="30"/>
      <c r="P27" s="30"/>
      <c r="Q27" s="5"/>
      <c r="R27" s="5"/>
      <c r="S27" s="5"/>
      <c r="T27" s="5">
        <v>1</v>
      </c>
      <c r="U27" s="5">
        <v>3</v>
      </c>
      <c r="V27" s="5">
        <v>14</v>
      </c>
      <c r="W27" s="31"/>
      <c r="X27" s="31"/>
      <c r="Y27" s="31"/>
      <c r="Z27" s="31"/>
      <c r="AA27" s="30" t="s">
        <v>51</v>
      </c>
      <c r="AB27" s="30" t="s">
        <v>55</v>
      </c>
      <c r="AC27" s="30" t="s">
        <v>49</v>
      </c>
      <c r="AD27" s="56">
        <f>IF(OR(ISBLANK(#REF!),$E27="ΌΧΙ"),"",IF(L27&gt;5,0.5*(L27-5),0))</f>
        <v>1.4649999999999999</v>
      </c>
      <c r="AE27" s="32">
        <f>IF(OR(ISBLANK(#REF!),$E27="ΌΧΙ"),"",IF(M27="ΝΑΙ",6,(IF(O27="ΝΑΙ",4,0))))</f>
        <v>0</v>
      </c>
      <c r="AF27" s="32">
        <f>IF(OR(ISBLANK(#REF!),$E27="ΌΧΙ"),"",IF(AND(F27="ΠΕ23",H27="ΚΥΡΙΟΣ"),IF(N27="ΝΑΙ",6,(IF(P27="ΝΑΙ",2,0))),IF(N27="ΝΑΙ",3,(IF(P27="ΝΑΙ",2,0)))))</f>
        <v>0</v>
      </c>
      <c r="AG27" s="32">
        <f>IF(OR(ISBLANK(#REF!),$E27="ΌΧΙ"),"",MAX(AE27:AF27))</f>
        <v>0</v>
      </c>
      <c r="AH27" s="32">
        <f>IF(OR(ISBLANK(#REF!),$E27="ΌΧΙ"),"",MIN(3,0.5*INT((Q27*12+R27+ROUND(S27/30,0))/6)))</f>
        <v>0</v>
      </c>
      <c r="AI27" s="32">
        <f>IF(OR(ISBLANK(#REF!),$E27="ΌΧΙ"),"",0.2*(T27*12+U27+ROUND(V27/30,0)))</f>
        <v>3</v>
      </c>
      <c r="AJ27" s="33">
        <f>IF(OR(ISBLANK(#REF!),$E27="ΌΧΙ"),"",IF(W27&gt;80%,4,IF(AND(W27&gt;=67%,W27&lt;=80%),3,0)))</f>
        <v>0</v>
      </c>
      <c r="AK27" s="33">
        <f>IF(OR(ISBLANK(#REF!),$E27="ΌΧΙ"),"",IF(COUNTIFS(X27:Z27,"&gt;=67%")=1,2,IF(COUNTIFS(X27:Z27,"&gt;=67%")=2,5,IF(COUNTIFS(X27:Z27,"&gt;=67%")=3,10,0))))</f>
        <v>0</v>
      </c>
      <c r="AL27" s="33">
        <f>IF(OR(ISBLANK(#REF!),$E27="ΌΧΙ"),"",IF(AA27="ΠΟΛΥΤΕΚΝΟΣ",2,IF(AA27="ΤΡΙΤΕΚΝΟΣ",1,0)))</f>
        <v>0</v>
      </c>
      <c r="AM27" s="57">
        <f>IF(OR(ISBLANK(#REF!),$E27="ΌΧΙ"),"",AD27+SUM(AG27:AL27))</f>
        <v>4.4649999999999999</v>
      </c>
    </row>
    <row r="28" spans="1:39" x14ac:dyDescent="0.25">
      <c r="A28" s="26">
        <f>IF(ISBLANK(#REF!),"",IF(ISNUMBER(A27),A27+1,1))</f>
        <v>18</v>
      </c>
      <c r="B28" s="5" t="s">
        <v>76</v>
      </c>
      <c r="C28" s="5" t="s">
        <v>74</v>
      </c>
      <c r="D28" s="5" t="s">
        <v>54</v>
      </c>
      <c r="E28" s="27" t="s">
        <v>55</v>
      </c>
      <c r="F28" s="5" t="s">
        <v>47</v>
      </c>
      <c r="G28" s="5" t="s">
        <v>48</v>
      </c>
      <c r="H28" s="5"/>
      <c r="I28" s="5" t="s">
        <v>49</v>
      </c>
      <c r="J28" s="53">
        <v>39021</v>
      </c>
      <c r="K28" s="5" t="s">
        <v>50</v>
      </c>
      <c r="L28" s="29">
        <v>8.9700000000000006</v>
      </c>
      <c r="M28" s="30"/>
      <c r="N28" s="30"/>
      <c r="O28" s="30"/>
      <c r="P28" s="30"/>
      <c r="Q28" s="34"/>
      <c r="R28" s="34"/>
      <c r="S28" s="34"/>
      <c r="T28" s="34"/>
      <c r="U28" s="34">
        <v>9</v>
      </c>
      <c r="V28" s="34">
        <v>21</v>
      </c>
      <c r="W28" s="37"/>
      <c r="X28" s="37"/>
      <c r="Y28" s="37"/>
      <c r="Z28" s="37"/>
      <c r="AA28" s="30" t="s">
        <v>51</v>
      </c>
      <c r="AB28" s="30" t="s">
        <v>55</v>
      </c>
      <c r="AC28" s="30" t="s">
        <v>49</v>
      </c>
      <c r="AD28" s="56">
        <f>IF(OR(ISBLANK(#REF!),$E28="ΌΧΙ"),"",IF(L28&gt;5,0.5*(L28-5),0))</f>
        <v>1.9850000000000003</v>
      </c>
      <c r="AE28" s="32">
        <f>IF(OR(ISBLANK(#REF!),$E28="ΌΧΙ"),"",IF(M28="ΝΑΙ",6,(IF(O28="ΝΑΙ",4,0))))</f>
        <v>0</v>
      </c>
      <c r="AF28" s="32">
        <f>IF(OR(ISBLANK(#REF!),$E28="ΌΧΙ"),"",IF(AND(F28="ΠΕ23",H28="ΚΥΡΙΟΣ"),IF(N28="ΝΑΙ",6,(IF(P28="ΝΑΙ",2,0))),IF(N28="ΝΑΙ",3,(IF(P28="ΝΑΙ",2,0)))))</f>
        <v>0</v>
      </c>
      <c r="AG28" s="32">
        <f>IF(OR(ISBLANK(#REF!),$E28="ΌΧΙ"),"",MAX(AE28:AF28))</f>
        <v>0</v>
      </c>
      <c r="AH28" s="32">
        <f>IF(OR(ISBLANK(#REF!),$E28="ΌΧΙ"),"",MIN(3,0.5*INT((Q28*12+R28+ROUND(S28/30,0))/6)))</f>
        <v>0</v>
      </c>
      <c r="AI28" s="32">
        <f>IF(OR(ISBLANK(#REF!),$E28="ΌΧΙ"),"",0.2*(T28*12+U28+ROUND(V28/30,0)))</f>
        <v>2</v>
      </c>
      <c r="AJ28" s="33">
        <f>IF(OR(ISBLANK(#REF!),$E28="ΌΧΙ"),"",IF(W28&gt;80%,4,IF(AND(W28&gt;=67%,W28&lt;=80%),3,0)))</f>
        <v>0</v>
      </c>
      <c r="AK28" s="33">
        <f>IF(OR(ISBLANK(#REF!),$E28="ΌΧΙ"),"",IF(COUNTIFS(X28:Z28,"&gt;=67%")=1,2,IF(COUNTIFS(X28:Z28,"&gt;=67%")=2,5,IF(COUNTIFS(X28:Z28,"&gt;=67%")=3,10,0))))</f>
        <v>0</v>
      </c>
      <c r="AL28" s="33">
        <f>IF(OR(ISBLANK(#REF!),$E28="ΌΧΙ"),"",IF(AA28="ΠΟΛΥΤΕΚΝΟΣ",2,IF(AA28="ΤΡΙΤΕΚΝΟΣ",1,0)))</f>
        <v>0</v>
      </c>
      <c r="AM28" s="57">
        <f>IF(OR(ISBLANK(#REF!),$E28="ΌΧΙ"),"",AD28+SUM(AG28:AL28))</f>
        <v>3.9850000000000003</v>
      </c>
    </row>
    <row r="29" spans="1:39" x14ac:dyDescent="0.25">
      <c r="A29" s="26">
        <f>IF(ISBLANK(#REF!),"",IF(ISNUMBER(A28),A28+1,1))</f>
        <v>19</v>
      </c>
      <c r="B29" s="5" t="s">
        <v>62</v>
      </c>
      <c r="C29" s="5" t="s">
        <v>63</v>
      </c>
      <c r="D29" s="5" t="s">
        <v>53</v>
      </c>
      <c r="E29" s="27" t="s">
        <v>55</v>
      </c>
      <c r="F29" s="5" t="s">
        <v>47</v>
      </c>
      <c r="G29" s="5" t="s">
        <v>48</v>
      </c>
      <c r="H29" s="5"/>
      <c r="I29" s="5" t="s">
        <v>49</v>
      </c>
      <c r="J29" s="53">
        <v>41946</v>
      </c>
      <c r="K29" s="5" t="s">
        <v>50</v>
      </c>
      <c r="L29" s="29">
        <v>8.42</v>
      </c>
      <c r="M29" s="30"/>
      <c r="N29" s="30"/>
      <c r="O29" s="30"/>
      <c r="P29" s="30"/>
      <c r="Q29" s="5"/>
      <c r="R29" s="5"/>
      <c r="S29" s="5"/>
      <c r="T29" s="5"/>
      <c r="U29" s="5">
        <v>7</v>
      </c>
      <c r="V29" s="5">
        <v>29</v>
      </c>
      <c r="W29" s="31"/>
      <c r="X29" s="31"/>
      <c r="Y29" s="31"/>
      <c r="Z29" s="31"/>
      <c r="AA29" s="30" t="s">
        <v>51</v>
      </c>
      <c r="AB29" s="30" t="s">
        <v>49</v>
      </c>
      <c r="AC29" s="30" t="s">
        <v>49</v>
      </c>
      <c r="AD29" s="56">
        <f>IF(OR(ISBLANK(#REF!),$E29="ΌΧΙ"),"",IF(L29&gt;5,0.5*(L29-5),0))</f>
        <v>1.71</v>
      </c>
      <c r="AE29" s="32">
        <f>IF(OR(ISBLANK(#REF!),$E29="ΌΧΙ"),"",IF(M29="ΝΑΙ",6,(IF(O29="ΝΑΙ",4,0))))</f>
        <v>0</v>
      </c>
      <c r="AF29" s="32">
        <f>IF(OR(ISBLANK(#REF!),$E29="ΌΧΙ"),"",IF(AND(F29="ΠΕ23",H29="ΚΥΡΙΟΣ"),IF(N29="ΝΑΙ",6,(IF(P29="ΝΑΙ",2,0))),IF(N29="ΝΑΙ",3,(IF(P29="ΝΑΙ",2,0)))))</f>
        <v>0</v>
      </c>
      <c r="AG29" s="32">
        <f>IF(OR(ISBLANK(#REF!),$E29="ΌΧΙ"),"",MAX(AE29:AF29))</f>
        <v>0</v>
      </c>
      <c r="AH29" s="32">
        <f>IF(OR(ISBLANK(#REF!),$E29="ΌΧΙ"),"",MIN(3,0.5*INT((Q29*12+R29+ROUND(S29/30,0))/6)))</f>
        <v>0</v>
      </c>
      <c r="AI29" s="32">
        <f>IF(OR(ISBLANK(#REF!),$E29="ΌΧΙ"),"",0.2*(T29*12+U29+ROUND(V29/30,0)))</f>
        <v>1.6</v>
      </c>
      <c r="AJ29" s="33">
        <f>IF(OR(ISBLANK(#REF!),$E29="ΌΧΙ"),"",IF(W29&gt;80%,4,IF(AND(W29&gt;=67%,W29&lt;=80%),3,0)))</f>
        <v>0</v>
      </c>
      <c r="AK29" s="33">
        <f>IF(OR(ISBLANK(#REF!),$E29="ΌΧΙ"),"",IF(COUNTIFS(X29:Z29,"&gt;=67%")=1,2,IF(COUNTIFS(X29:Z29,"&gt;=67%")=2,5,IF(COUNTIFS(X29:Z29,"&gt;=67%")=3,10,0))))</f>
        <v>0</v>
      </c>
      <c r="AL29" s="33">
        <f>IF(OR(ISBLANK(#REF!),$E29="ΌΧΙ"),"",IF(AA29="ΠΟΛΥΤΕΚΝΟΣ",2,IF(AA29="ΤΡΙΤΕΚΝΟΣ",1,0)))</f>
        <v>0</v>
      </c>
      <c r="AM29" s="57">
        <f>IF(OR(ISBLANK(#REF!),$E29="ΌΧΙ"),"",AD29+SUM(AG29:AL29))</f>
        <v>3.31</v>
      </c>
    </row>
    <row r="30" spans="1:39" x14ac:dyDescent="0.25">
      <c r="A30" s="26">
        <f>IF(ISBLANK(#REF!),"",IF(ISNUMBER(A29),A29+1,1))</f>
        <v>20</v>
      </c>
      <c r="B30" s="5" t="s">
        <v>52</v>
      </c>
      <c r="C30" s="5" t="s">
        <v>53</v>
      </c>
      <c r="D30" s="5" t="s">
        <v>54</v>
      </c>
      <c r="E30" s="27" t="s">
        <v>55</v>
      </c>
      <c r="F30" s="5" t="s">
        <v>47</v>
      </c>
      <c r="G30" s="5" t="s">
        <v>48</v>
      </c>
      <c r="H30" s="5"/>
      <c r="I30" s="5" t="s">
        <v>49</v>
      </c>
      <c r="J30" s="53">
        <v>38840</v>
      </c>
      <c r="K30" s="5" t="s">
        <v>50</v>
      </c>
      <c r="L30" s="29">
        <v>7.46</v>
      </c>
      <c r="M30" s="30"/>
      <c r="N30" s="30"/>
      <c r="O30" s="30"/>
      <c r="P30" s="30" t="s">
        <v>55</v>
      </c>
      <c r="Q30" s="5"/>
      <c r="R30" s="5"/>
      <c r="S30" s="5"/>
      <c r="T30" s="5"/>
      <c r="U30" s="5"/>
      <c r="V30" s="5"/>
      <c r="W30" s="31"/>
      <c r="X30" s="31"/>
      <c r="Y30" s="31"/>
      <c r="Z30" s="31"/>
      <c r="AA30" s="30" t="s">
        <v>51</v>
      </c>
      <c r="AB30" s="30" t="s">
        <v>49</v>
      </c>
      <c r="AC30" s="30" t="s">
        <v>49</v>
      </c>
      <c r="AD30" s="56">
        <f>IF(OR(ISBLANK(#REF!),$E30="ΌΧΙ"),"",IF(L30&gt;5,0.5*(L30-5),0))</f>
        <v>1.23</v>
      </c>
      <c r="AE30" s="32">
        <f>IF(OR(ISBLANK(#REF!),$E30="ΌΧΙ"),"",IF(M30="ΝΑΙ",6,(IF(O30="ΝΑΙ",4,0))))</f>
        <v>0</v>
      </c>
      <c r="AF30" s="32">
        <f>IF(OR(ISBLANK(#REF!),$E30="ΌΧΙ"),"",IF(AND(F30="ΠΕ23",H30="ΚΥΡΙΟΣ"),IF(N30="ΝΑΙ",6,(IF(P30="ΝΑΙ",2,0))),IF(N30="ΝΑΙ",3,(IF(P30="ΝΑΙ",2,0)))))</f>
        <v>2</v>
      </c>
      <c r="AG30" s="32">
        <f>IF(OR(ISBLANK(#REF!),$E30="ΌΧΙ"),"",MAX(AE30:AF30))</f>
        <v>2</v>
      </c>
      <c r="AH30" s="32">
        <f>IF(OR(ISBLANK(#REF!),$E30="ΌΧΙ"),"",MIN(3,0.5*INT((Q30*12+R30+ROUND(S30/30,0))/6)))</f>
        <v>0</v>
      </c>
      <c r="AI30" s="32">
        <f>IF(OR(ISBLANK(#REF!),$E30="ΌΧΙ"),"",0.2*(T30*12+U30+ROUND(V30/30,0)))</f>
        <v>0</v>
      </c>
      <c r="AJ30" s="33">
        <f>IF(OR(ISBLANK(#REF!),$E30="ΌΧΙ"),"",IF(W30&gt;80%,4,IF(AND(W30&gt;=67%,W30&lt;=80%),3,0)))</f>
        <v>0</v>
      </c>
      <c r="AK30" s="33">
        <f>IF(OR(ISBLANK(#REF!),$E30="ΌΧΙ"),"",IF(COUNTIFS(X30:Z30,"&gt;=67%")=1,2,IF(COUNTIFS(X30:Z30,"&gt;=67%")=2,5,IF(COUNTIFS(X30:Z30,"&gt;=67%")=3,10,0))))</f>
        <v>0</v>
      </c>
      <c r="AL30" s="33">
        <f>IF(OR(ISBLANK(#REF!),$E30="ΌΧΙ"),"",IF(AA30="ΠΟΛΥΤΕΚΝΟΣ",2,IF(AA30="ΤΡΙΤΕΚΝΟΣ",1,0)))</f>
        <v>0</v>
      </c>
      <c r="AM30" s="57">
        <f>IF(OR(ISBLANK(#REF!),$E30="ΌΧΙ"),"",AD30+SUM(AG30:AL30))</f>
        <v>3.23</v>
      </c>
    </row>
    <row r="31" spans="1:39" x14ac:dyDescent="0.25">
      <c r="A31" s="26">
        <f>IF(ISBLANK(#REF!),"",IF(ISNUMBER(A30),A30+1,1))</f>
        <v>21</v>
      </c>
      <c r="B31" s="5" t="s">
        <v>109</v>
      </c>
      <c r="C31" s="5" t="s">
        <v>110</v>
      </c>
      <c r="D31" s="5" t="s">
        <v>61</v>
      </c>
      <c r="E31" s="27" t="s">
        <v>55</v>
      </c>
      <c r="F31" s="5" t="s">
        <v>47</v>
      </c>
      <c r="G31" s="5" t="s">
        <v>48</v>
      </c>
      <c r="H31" s="5"/>
      <c r="I31" s="5" t="s">
        <v>49</v>
      </c>
      <c r="J31" s="53">
        <v>40848</v>
      </c>
      <c r="K31" s="5" t="s">
        <v>50</v>
      </c>
      <c r="L31" s="29">
        <v>7.85</v>
      </c>
      <c r="M31" s="30"/>
      <c r="N31" s="30"/>
      <c r="O31" s="30"/>
      <c r="P31" s="30"/>
      <c r="Q31" s="5"/>
      <c r="R31" s="5"/>
      <c r="S31" s="5"/>
      <c r="T31" s="5"/>
      <c r="U31" s="5">
        <v>6</v>
      </c>
      <c r="V31" s="5">
        <v>22</v>
      </c>
      <c r="W31" s="31"/>
      <c r="X31" s="31"/>
      <c r="Y31" s="31"/>
      <c r="Z31" s="31"/>
      <c r="AA31" s="30" t="s">
        <v>51</v>
      </c>
      <c r="AB31" s="30" t="s">
        <v>49</v>
      </c>
      <c r="AC31" s="30" t="s">
        <v>49</v>
      </c>
      <c r="AD31" s="56">
        <f>IF(OR(ISBLANK(#REF!),$E31="ΌΧΙ"),"",IF(L31&gt;5,0.5*(L31-5),0))</f>
        <v>1.4249999999999998</v>
      </c>
      <c r="AE31" s="32">
        <f>IF(OR(ISBLANK(#REF!),$E31="ΌΧΙ"),"",IF(M31="ΝΑΙ",6,(IF(O31="ΝΑΙ",4,0))))</f>
        <v>0</v>
      </c>
      <c r="AF31" s="32">
        <f>IF(OR(ISBLANK(#REF!),$E31="ΌΧΙ"),"",IF(AND(F31="ΠΕ23",H31="ΚΥΡΙΟΣ"),IF(N31="ΝΑΙ",6,(IF(P31="ΝΑΙ",2,0))),IF(N31="ΝΑΙ",3,(IF(P31="ΝΑΙ",2,0)))))</f>
        <v>0</v>
      </c>
      <c r="AG31" s="32">
        <f>IF(OR(ISBLANK(#REF!),$E31="ΌΧΙ"),"",MAX(AE31:AF31))</f>
        <v>0</v>
      </c>
      <c r="AH31" s="32">
        <f>IF(OR(ISBLANK(#REF!),$E31="ΌΧΙ"),"",MIN(3,0.5*INT((Q31*12+R31+ROUND(S31/30,0))/6)))</f>
        <v>0</v>
      </c>
      <c r="AI31" s="32">
        <f>IF(OR(ISBLANK(#REF!),$E31="ΌΧΙ"),"",0.2*(T31*12+U31+ROUND(V31/30,0)))</f>
        <v>1.4000000000000001</v>
      </c>
      <c r="AJ31" s="33">
        <f>IF(OR(ISBLANK(#REF!),$E31="ΌΧΙ"),"",IF(W31&gt;80%,4,IF(AND(W31&gt;=67%,W31&lt;=80%),3,0)))</f>
        <v>0</v>
      </c>
      <c r="AK31" s="33">
        <f>IF(OR(ISBLANK(#REF!),$E31="ΌΧΙ"),"",IF(COUNTIFS(X31:Z31,"&gt;=67%")=1,2,IF(COUNTIFS(X31:Z31,"&gt;=67%")=2,5,IF(COUNTIFS(X31:Z31,"&gt;=67%")=3,10,0))))</f>
        <v>0</v>
      </c>
      <c r="AL31" s="33">
        <f>IF(OR(ISBLANK(#REF!),$E31="ΌΧΙ"),"",IF(AA31="ΠΟΛΥΤΕΚΝΟΣ",2,IF(AA31="ΤΡΙΤΕΚΝΟΣ",1,0)))</f>
        <v>0</v>
      </c>
      <c r="AM31" s="57">
        <f>IF(OR(ISBLANK(#REF!),$E31="ΌΧΙ"),"",AD31+SUM(AG31:AL31))</f>
        <v>2.8250000000000002</v>
      </c>
    </row>
    <row r="32" spans="1:39" x14ac:dyDescent="0.25">
      <c r="A32" s="26">
        <f>IF(ISBLANK(#REF!),"",IF(ISNUMBER(A31),A31+1,1))</f>
        <v>22</v>
      </c>
      <c r="B32" s="5" t="s">
        <v>147</v>
      </c>
      <c r="C32" s="5" t="s">
        <v>148</v>
      </c>
      <c r="D32" s="5" t="s">
        <v>149</v>
      </c>
      <c r="E32" s="27" t="s">
        <v>55</v>
      </c>
      <c r="F32" s="5" t="s">
        <v>47</v>
      </c>
      <c r="G32" s="5" t="s">
        <v>48</v>
      </c>
      <c r="H32" s="5"/>
      <c r="I32" s="5" t="s">
        <v>49</v>
      </c>
      <c r="J32" s="53">
        <v>37188</v>
      </c>
      <c r="K32" s="5" t="s">
        <v>50</v>
      </c>
      <c r="L32" s="29">
        <v>8</v>
      </c>
      <c r="M32" s="30"/>
      <c r="N32" s="30"/>
      <c r="O32" s="30"/>
      <c r="P32" s="30"/>
      <c r="Q32" s="5">
        <v>1</v>
      </c>
      <c r="R32" s="5">
        <v>3</v>
      </c>
      <c r="S32" s="5">
        <v>8</v>
      </c>
      <c r="T32" s="5"/>
      <c r="U32" s="5">
        <v>1</v>
      </c>
      <c r="V32" s="5">
        <v>11</v>
      </c>
      <c r="W32" s="31"/>
      <c r="X32" s="31"/>
      <c r="Y32" s="31"/>
      <c r="Z32" s="31"/>
      <c r="AA32" s="30" t="s">
        <v>51</v>
      </c>
      <c r="AB32" s="30" t="s">
        <v>49</v>
      </c>
      <c r="AC32" s="30" t="s">
        <v>49</v>
      </c>
      <c r="AD32" s="56">
        <f>IF(OR(ISBLANK(#REF!),$E32="ΌΧΙ"),"",IF(L32&gt;5,0.5*(L32-5),0))</f>
        <v>1.5</v>
      </c>
      <c r="AE32" s="32">
        <f>IF(OR(ISBLANK(#REF!),$E32="ΌΧΙ"),"",IF(M32="ΝΑΙ",6,(IF(O32="ΝΑΙ",4,0))))</f>
        <v>0</v>
      </c>
      <c r="AF32" s="32">
        <f>IF(OR(ISBLANK(#REF!),$E32="ΌΧΙ"),"",IF(AND(F32="ΠΕ23",H32="ΚΥΡΙΟΣ"),IF(N32="ΝΑΙ",6,(IF(P32="ΝΑΙ",2,0))),IF(N32="ΝΑΙ",3,(IF(P32="ΝΑΙ",2,0)))))</f>
        <v>0</v>
      </c>
      <c r="AG32" s="32">
        <f>IF(OR(ISBLANK(#REF!),$E32="ΌΧΙ"),"",MAX(AE32:AF32))</f>
        <v>0</v>
      </c>
      <c r="AH32" s="32">
        <f>IF(OR(ISBLANK(#REF!),$E32="ΌΧΙ"),"",MIN(3,0.5*INT((Q32*12+R32+ROUND(S32/30,0))/6)))</f>
        <v>1</v>
      </c>
      <c r="AI32" s="32">
        <f>IF(OR(ISBLANK(#REF!),$E32="ΌΧΙ"),"",0.2*(T32*12+U32+ROUND(V32/30,0)))</f>
        <v>0.2</v>
      </c>
      <c r="AJ32" s="33">
        <f>IF(OR(ISBLANK(#REF!),$E32="ΌΧΙ"),"",IF(W32&gt;80%,4,IF(AND(W32&gt;=67%,W32&lt;=80%),3,0)))</f>
        <v>0</v>
      </c>
      <c r="AK32" s="33">
        <f>IF(OR(ISBLANK(#REF!),$E32="ΌΧΙ"),"",IF(COUNTIFS(X32:Z32,"&gt;=67%")=1,2,IF(COUNTIFS(X32:Z32,"&gt;=67%")=2,5,IF(COUNTIFS(X32:Z32,"&gt;=67%")=3,10,0))))</f>
        <v>0</v>
      </c>
      <c r="AL32" s="33">
        <f>IF(OR(ISBLANK(#REF!),$E32="ΌΧΙ"),"",IF(AA32="ΠΟΛΥΤΕΚΝΟΣ",2,IF(AA32="ΤΡΙΤΕΚΝΟΣ",1,0)))</f>
        <v>0</v>
      </c>
      <c r="AM32" s="57">
        <f>IF(OR(ISBLANK(#REF!),$E32="ΌΧΙ"),"",AD32+SUM(AG32:AL32))</f>
        <v>2.7</v>
      </c>
    </row>
    <row r="33" spans="1:39" x14ac:dyDescent="0.25">
      <c r="A33" s="26">
        <f>IF(ISBLANK(#REF!),"",IF(ISNUMBER(A32),A32+1,1))</f>
        <v>23</v>
      </c>
      <c r="B33" s="5" t="s">
        <v>56</v>
      </c>
      <c r="C33" s="5" t="s">
        <v>57</v>
      </c>
      <c r="D33" s="5" t="s">
        <v>58</v>
      </c>
      <c r="E33" s="27" t="s">
        <v>55</v>
      </c>
      <c r="F33" s="5" t="s">
        <v>47</v>
      </c>
      <c r="G33" s="5" t="s">
        <v>48</v>
      </c>
      <c r="H33" s="5"/>
      <c r="I33" s="5" t="s">
        <v>49</v>
      </c>
      <c r="J33" s="53">
        <v>41782</v>
      </c>
      <c r="K33" s="5" t="s">
        <v>50</v>
      </c>
      <c r="L33" s="29">
        <v>7.16</v>
      </c>
      <c r="M33" s="30"/>
      <c r="N33" s="30"/>
      <c r="O33" s="30"/>
      <c r="P33" s="30"/>
      <c r="Q33" s="5"/>
      <c r="R33" s="5"/>
      <c r="S33" s="5"/>
      <c r="T33" s="5"/>
      <c r="U33" s="5">
        <v>6</v>
      </c>
      <c r="V33" s="5">
        <v>21</v>
      </c>
      <c r="W33" s="31"/>
      <c r="X33" s="31"/>
      <c r="Y33" s="31"/>
      <c r="Z33" s="31"/>
      <c r="AA33" s="30" t="s">
        <v>51</v>
      </c>
      <c r="AB33" s="30" t="s">
        <v>49</v>
      </c>
      <c r="AC33" s="30" t="s">
        <v>49</v>
      </c>
      <c r="AD33" s="56">
        <f>IF(OR(ISBLANK(#REF!),$E33="ΌΧΙ"),"",IF(L33&gt;5,0.5*(L33-5),0))</f>
        <v>1.08</v>
      </c>
      <c r="AE33" s="32">
        <f>IF(OR(ISBLANK(#REF!),$E33="ΌΧΙ"),"",IF(M33="ΝΑΙ",6,(IF(O33="ΝΑΙ",4,0))))</f>
        <v>0</v>
      </c>
      <c r="AF33" s="32">
        <f>IF(OR(ISBLANK(#REF!),$E33="ΌΧΙ"),"",IF(AND(F33="ΠΕ23",H33="ΚΥΡΙΟΣ"),IF(N33="ΝΑΙ",6,(IF(P33="ΝΑΙ",2,0))),IF(N33="ΝΑΙ",3,(IF(P33="ΝΑΙ",2,0)))))</f>
        <v>0</v>
      </c>
      <c r="AG33" s="32">
        <f>IF(OR(ISBLANK(#REF!),$E33="ΌΧΙ"),"",MAX(AE33:AF33))</f>
        <v>0</v>
      </c>
      <c r="AH33" s="32">
        <f>IF(OR(ISBLANK(#REF!),$E33="ΌΧΙ"),"",MIN(3,0.5*INT((Q33*12+R33+ROUND(S33/30,0))/6)))</f>
        <v>0</v>
      </c>
      <c r="AI33" s="32">
        <f>IF(OR(ISBLANK(#REF!),$E33="ΌΧΙ"),"",0.2*(T33*12+U33+ROUND(V33/30,0)))</f>
        <v>1.4000000000000001</v>
      </c>
      <c r="AJ33" s="33">
        <f>IF(OR(ISBLANK(#REF!),$E33="ΌΧΙ"),"",IF(W33&gt;80%,4,IF(AND(W33&gt;=67%,W33&lt;=80%),3,0)))</f>
        <v>0</v>
      </c>
      <c r="AK33" s="33">
        <f>IF(OR(ISBLANK(#REF!),$E33="ΌΧΙ"),"",IF(COUNTIFS(X33:Z33,"&gt;=67%")=1,2,IF(COUNTIFS(X33:Z33,"&gt;=67%")=2,5,IF(COUNTIFS(X33:Z33,"&gt;=67%")=3,10,0))))</f>
        <v>0</v>
      </c>
      <c r="AL33" s="33">
        <f>IF(OR(ISBLANK(#REF!),$E33="ΌΧΙ"),"",IF(AA33="ΠΟΛΥΤΕΚΝΟΣ",2,IF(AA33="ΤΡΙΤΕΚΝΟΣ",1,0)))</f>
        <v>0</v>
      </c>
      <c r="AM33" s="57">
        <f>IF(OR(ISBLANK(#REF!),$E33="ΌΧΙ"),"",AD33+SUM(AG33:AL33))</f>
        <v>2.4800000000000004</v>
      </c>
    </row>
    <row r="34" spans="1:39" x14ac:dyDescent="0.25">
      <c r="A34" s="26">
        <f>IF(ISBLANK(#REF!),"",IF(ISNUMBER(A33),A33+1,1))</f>
        <v>24</v>
      </c>
      <c r="B34" s="5" t="s">
        <v>124</v>
      </c>
      <c r="C34" s="5" t="s">
        <v>125</v>
      </c>
      <c r="D34" s="5" t="s">
        <v>86</v>
      </c>
      <c r="E34" s="27" t="s">
        <v>55</v>
      </c>
      <c r="F34" s="5" t="s">
        <v>47</v>
      </c>
      <c r="G34" s="5" t="s">
        <v>48</v>
      </c>
      <c r="H34" s="5"/>
      <c r="I34" s="5" t="s">
        <v>49</v>
      </c>
      <c r="J34" s="53">
        <v>41775</v>
      </c>
      <c r="K34" s="5" t="s">
        <v>50</v>
      </c>
      <c r="L34" s="29">
        <v>7.24</v>
      </c>
      <c r="M34" s="30"/>
      <c r="N34" s="30"/>
      <c r="O34" s="30"/>
      <c r="P34" s="30"/>
      <c r="Q34" s="5"/>
      <c r="R34" s="5"/>
      <c r="S34" s="5"/>
      <c r="T34" s="5"/>
      <c r="U34" s="5">
        <v>6</v>
      </c>
      <c r="V34" s="5">
        <v>13</v>
      </c>
      <c r="W34" s="31"/>
      <c r="X34" s="31"/>
      <c r="Y34" s="31"/>
      <c r="Z34" s="31"/>
      <c r="AA34" s="30" t="s">
        <v>51</v>
      </c>
      <c r="AB34" s="30" t="s">
        <v>49</v>
      </c>
      <c r="AC34" s="30" t="s">
        <v>49</v>
      </c>
      <c r="AD34" s="56">
        <f>IF(OR(ISBLANK(#REF!),$E34="ΌΧΙ"),"",IF(L34&gt;5,0.5*(L34-5),0))</f>
        <v>1.1200000000000001</v>
      </c>
      <c r="AE34" s="32">
        <f>IF(OR(ISBLANK(#REF!),$E34="ΌΧΙ"),"",IF(M34="ΝΑΙ",6,(IF(O34="ΝΑΙ",4,0))))</f>
        <v>0</v>
      </c>
      <c r="AF34" s="32">
        <f>IF(OR(ISBLANK(#REF!),$E34="ΌΧΙ"),"",IF(AND(F34="ΠΕ23",H34="ΚΥΡΙΟΣ"),IF(N34="ΝΑΙ",6,(IF(P34="ΝΑΙ",2,0))),IF(N34="ΝΑΙ",3,(IF(P34="ΝΑΙ",2,0)))))</f>
        <v>0</v>
      </c>
      <c r="AG34" s="32">
        <f>IF(OR(ISBLANK(#REF!),$E34="ΌΧΙ"),"",MAX(AE34:AF34))</f>
        <v>0</v>
      </c>
      <c r="AH34" s="32">
        <f>IF(OR(ISBLANK(#REF!),$E34="ΌΧΙ"),"",MIN(3,0.5*INT((Q34*12+R34+ROUND(S34/30,0))/6)))</f>
        <v>0</v>
      </c>
      <c r="AI34" s="32">
        <f>IF(OR(ISBLANK(#REF!),$E34="ΌΧΙ"),"",0.2*(T34*12+U34+ROUND(V34/30,0)))</f>
        <v>1.2000000000000002</v>
      </c>
      <c r="AJ34" s="33">
        <f>IF(OR(ISBLANK(#REF!),$E34="ΌΧΙ"),"",IF(W34&gt;80%,4,IF(AND(W34&gt;=67%,W34&lt;=80%),3,0)))</f>
        <v>0</v>
      </c>
      <c r="AK34" s="33">
        <f>IF(OR(ISBLANK(#REF!),$E34="ΌΧΙ"),"",IF(COUNTIFS(X34:Z34,"&gt;=67%")=1,2,IF(COUNTIFS(X34:Z34,"&gt;=67%")=2,5,IF(COUNTIFS(X34:Z34,"&gt;=67%")=3,10,0))))</f>
        <v>0</v>
      </c>
      <c r="AL34" s="33">
        <f>IF(OR(ISBLANK(#REF!),$E34="ΌΧΙ"),"",IF(AA34="ΠΟΛΥΤΕΚΝΟΣ",2,IF(AA34="ΤΡΙΤΕΚΝΟΣ",1,0)))</f>
        <v>0</v>
      </c>
      <c r="AM34" s="57">
        <f>IF(OR(ISBLANK(#REF!),$E34="ΌΧΙ"),"",AD34+SUM(AG34:AL34))</f>
        <v>2.3200000000000003</v>
      </c>
    </row>
    <row r="35" spans="1:39" x14ac:dyDescent="0.25">
      <c r="A35" s="26">
        <f>IF(ISBLANK(#REF!),"",IF(ISNUMBER(A34),A34+1,1))</f>
        <v>25</v>
      </c>
      <c r="B35" s="5" t="s">
        <v>59</v>
      </c>
      <c r="C35" s="5" t="s">
        <v>60</v>
      </c>
      <c r="D35" s="5" t="s">
        <v>61</v>
      </c>
      <c r="E35" s="27" t="s">
        <v>55</v>
      </c>
      <c r="F35" s="5" t="s">
        <v>47</v>
      </c>
      <c r="G35" s="5" t="s">
        <v>48</v>
      </c>
      <c r="H35" s="5"/>
      <c r="I35" s="5" t="s">
        <v>49</v>
      </c>
      <c r="J35" s="53">
        <v>40732</v>
      </c>
      <c r="K35" s="5" t="s">
        <v>50</v>
      </c>
      <c r="L35" s="29">
        <v>6.59</v>
      </c>
      <c r="M35" s="30"/>
      <c r="N35" s="30"/>
      <c r="O35" s="30"/>
      <c r="P35" s="30"/>
      <c r="Q35" s="34"/>
      <c r="R35" s="34">
        <v>5</v>
      </c>
      <c r="S35" s="34"/>
      <c r="T35" s="34"/>
      <c r="U35" s="34">
        <v>6</v>
      </c>
      <c r="V35" s="34">
        <v>22</v>
      </c>
      <c r="W35" s="35"/>
      <c r="X35" s="35"/>
      <c r="Y35" s="35"/>
      <c r="Z35" s="35"/>
      <c r="AA35" s="36" t="s">
        <v>51</v>
      </c>
      <c r="AB35" s="30" t="s">
        <v>49</v>
      </c>
      <c r="AC35" s="30" t="s">
        <v>49</v>
      </c>
      <c r="AD35" s="56">
        <f>IF(OR(ISBLANK(#REF!),$E35="ΌΧΙ"),"",IF(L35&gt;5,0.5*(L35-5),0))</f>
        <v>0.79499999999999993</v>
      </c>
      <c r="AE35" s="32">
        <f>IF(OR(ISBLANK(#REF!),$E35="ΌΧΙ"),"",IF(M35="ΝΑΙ",6,(IF(O35="ΝΑΙ",4,0))))</f>
        <v>0</v>
      </c>
      <c r="AF35" s="32">
        <f>IF(OR(ISBLANK(#REF!),$E35="ΌΧΙ"),"",IF(AND(F35="ΠΕ23",H35="ΚΥΡΙΟΣ"),IF(N35="ΝΑΙ",6,(IF(P35="ΝΑΙ",2,0))),IF(N35="ΝΑΙ",3,(IF(P35="ΝΑΙ",2,0)))))</f>
        <v>0</v>
      </c>
      <c r="AG35" s="32">
        <f>IF(OR(ISBLANK(#REF!),$E35="ΌΧΙ"),"",MAX(AE35:AF35))</f>
        <v>0</v>
      </c>
      <c r="AH35" s="32">
        <f>IF(OR(ISBLANK(#REF!),$E35="ΌΧΙ"),"",MIN(3,0.5*INT((Q35*12+R35+ROUND(S35/30,0))/6)))</f>
        <v>0</v>
      </c>
      <c r="AI35" s="32">
        <f>IF(OR(ISBLANK(#REF!),$E35="ΌΧΙ"),"",0.2*(T35*12+U35+ROUND(V35/30,0)))</f>
        <v>1.4000000000000001</v>
      </c>
      <c r="AJ35" s="33">
        <f>IF(OR(ISBLANK(#REF!),$E35="ΌΧΙ"),"",IF(W35&gt;80%,4,IF(AND(W35&gt;=67%,W35&lt;=80%),3,0)))</f>
        <v>0</v>
      </c>
      <c r="AK35" s="33">
        <f>IF(OR(ISBLANK(#REF!),$E35="ΌΧΙ"),"",IF(COUNTIFS(X35:Z35,"&gt;=67%")=1,2,IF(COUNTIFS(X35:Z35,"&gt;=67%")=2,5,IF(COUNTIFS(X35:Z35,"&gt;=67%")=3,10,0))))</f>
        <v>0</v>
      </c>
      <c r="AL35" s="33">
        <f>IF(OR(ISBLANK(#REF!),$E35="ΌΧΙ"),"",IF(AA35="ΠΟΛΥΤΕΚΝΟΣ",2,IF(AA35="ΤΡΙΤΕΚΝΟΣ",1,0)))</f>
        <v>0</v>
      </c>
      <c r="AM35" s="57">
        <f>IF(OR(ISBLANK(#REF!),$E35="ΌΧΙ"),"",AD35+SUM(AG35:AL35))</f>
        <v>2.1950000000000003</v>
      </c>
    </row>
    <row r="36" spans="1:39" x14ac:dyDescent="0.25">
      <c r="A36" s="26">
        <f>IF(ISBLANK(#REF!),"",IF(ISNUMBER(A35),A35+1,1))</f>
        <v>26</v>
      </c>
      <c r="B36" s="5" t="s">
        <v>87</v>
      </c>
      <c r="C36" s="5" t="s">
        <v>88</v>
      </c>
      <c r="D36" s="5" t="s">
        <v>89</v>
      </c>
      <c r="E36" s="27" t="s">
        <v>55</v>
      </c>
      <c r="F36" s="5" t="s">
        <v>47</v>
      </c>
      <c r="G36" s="5" t="s">
        <v>48</v>
      </c>
      <c r="H36" s="5"/>
      <c r="I36" s="5" t="s">
        <v>49</v>
      </c>
      <c r="J36" s="53">
        <v>41214</v>
      </c>
      <c r="K36" s="5" t="s">
        <v>50</v>
      </c>
      <c r="L36" s="29">
        <v>6.83</v>
      </c>
      <c r="M36" s="30"/>
      <c r="N36" s="30"/>
      <c r="O36" s="30"/>
      <c r="P36" s="30"/>
      <c r="Q36" s="34"/>
      <c r="R36" s="34"/>
      <c r="S36" s="34"/>
      <c r="T36" s="34"/>
      <c r="U36" s="34">
        <v>3</v>
      </c>
      <c r="V36" s="34">
        <v>28</v>
      </c>
      <c r="W36" s="37"/>
      <c r="X36" s="37"/>
      <c r="Y36" s="37"/>
      <c r="Z36" s="37"/>
      <c r="AA36" s="30" t="s">
        <v>51</v>
      </c>
      <c r="AB36" s="30" t="s">
        <v>49</v>
      </c>
      <c r="AC36" s="30" t="s">
        <v>49</v>
      </c>
      <c r="AD36" s="56">
        <f>IF(OR(ISBLANK(#REF!),$E36="ΌΧΙ"),"",IF(L36&gt;5,0.5*(L36-5),0))</f>
        <v>0.91500000000000004</v>
      </c>
      <c r="AE36" s="32">
        <f>IF(OR(ISBLANK(#REF!),$E36="ΌΧΙ"),"",IF(M36="ΝΑΙ",6,(IF(O36="ΝΑΙ",4,0))))</f>
        <v>0</v>
      </c>
      <c r="AF36" s="32">
        <f>IF(OR(ISBLANK(#REF!),$E36="ΌΧΙ"),"",IF(AND(F36="ΠΕ23",H36="ΚΥΡΙΟΣ"),IF(N36="ΝΑΙ",6,(IF(P36="ΝΑΙ",2,0))),IF(N36="ΝΑΙ",3,(IF(P36="ΝΑΙ",2,0)))))</f>
        <v>0</v>
      </c>
      <c r="AG36" s="32">
        <f>IF(OR(ISBLANK(#REF!),$E36="ΌΧΙ"),"",MAX(AE36:AF36))</f>
        <v>0</v>
      </c>
      <c r="AH36" s="32">
        <f>IF(OR(ISBLANK(#REF!),$E36="ΌΧΙ"),"",MIN(3,0.5*INT((Q36*12+R36+ROUND(S36/30,0))/6)))</f>
        <v>0</v>
      </c>
      <c r="AI36" s="32">
        <f>IF(OR(ISBLANK(#REF!),$E36="ΌΧΙ"),"",0.2*(T36*12+U36+ROUND(V36/30,0)))</f>
        <v>0.8</v>
      </c>
      <c r="AJ36" s="33">
        <f>IF(OR(ISBLANK(#REF!),$E36="ΌΧΙ"),"",IF(W36&gt;80%,4,IF(AND(W36&gt;=67%,W36&lt;=80%),3,0)))</f>
        <v>0</v>
      </c>
      <c r="AK36" s="33">
        <f>IF(OR(ISBLANK(#REF!),$E36="ΌΧΙ"),"",IF(COUNTIFS(X36:Z36,"&gt;=67%")=1,2,IF(COUNTIFS(X36:Z36,"&gt;=67%")=2,5,IF(COUNTIFS(X36:Z36,"&gt;=67%")=3,10,0))))</f>
        <v>0</v>
      </c>
      <c r="AL36" s="33">
        <f>IF(OR(ISBLANK(#REF!),$E36="ΌΧΙ"),"",IF(AA36="ΠΟΛΥΤΕΚΝΟΣ",2,IF(AA36="ΤΡΙΤΕΚΝΟΣ",1,0)))</f>
        <v>0</v>
      </c>
      <c r="AM36" s="57">
        <f>IF(OR(ISBLANK(#REF!),$E36="ΌΧΙ"),"",AD36+SUM(AG36:AL36))</f>
        <v>1.7150000000000001</v>
      </c>
    </row>
    <row r="37" spans="1:39" x14ac:dyDescent="0.25">
      <c r="A37" s="26">
        <f>IF(ISBLANK(#REF!),"",IF(ISNUMBER(A36),A36+1,1))</f>
        <v>27</v>
      </c>
      <c r="B37" s="5" t="s">
        <v>153</v>
      </c>
      <c r="C37" s="5" t="s">
        <v>154</v>
      </c>
      <c r="D37" s="5" t="s">
        <v>86</v>
      </c>
      <c r="E37" s="27" t="s">
        <v>55</v>
      </c>
      <c r="F37" s="5" t="s">
        <v>47</v>
      </c>
      <c r="G37" s="5" t="s">
        <v>48</v>
      </c>
      <c r="H37" s="5"/>
      <c r="I37" s="5" t="s">
        <v>49</v>
      </c>
      <c r="J37" s="53">
        <v>41967</v>
      </c>
      <c r="K37" s="5" t="s">
        <v>50</v>
      </c>
      <c r="L37" s="29">
        <v>7.4</v>
      </c>
      <c r="M37" s="30"/>
      <c r="N37" s="30"/>
      <c r="O37" s="30"/>
      <c r="P37" s="30"/>
      <c r="Q37" s="34"/>
      <c r="R37" s="34">
        <v>6</v>
      </c>
      <c r="S37" s="34">
        <v>8</v>
      </c>
      <c r="T37" s="34"/>
      <c r="U37" s="34"/>
      <c r="V37" s="34"/>
      <c r="W37" s="37"/>
      <c r="X37" s="37"/>
      <c r="Y37" s="37"/>
      <c r="Z37" s="37"/>
      <c r="AA37" s="30" t="s">
        <v>51</v>
      </c>
      <c r="AB37" s="30" t="s">
        <v>49</v>
      </c>
      <c r="AC37" s="30" t="s">
        <v>49</v>
      </c>
      <c r="AD37" s="56">
        <f>IF(OR(ISBLANK(#REF!),$E37="ΌΧΙ"),"",IF(L37&gt;5,0.5*(L37-5),0))</f>
        <v>1.2000000000000002</v>
      </c>
      <c r="AE37" s="32">
        <f>IF(OR(ISBLANK(#REF!),$E37="ΌΧΙ"),"",IF(M37="ΝΑΙ",6,(IF(O37="ΝΑΙ",4,0))))</f>
        <v>0</v>
      </c>
      <c r="AF37" s="32">
        <f>IF(OR(ISBLANK(#REF!),$E37="ΌΧΙ"),"",IF(AND(F37="ΠΕ23",H37="ΚΥΡΙΟΣ"),IF(N37="ΝΑΙ",6,(IF(P37="ΝΑΙ",2,0))),IF(N37="ΝΑΙ",3,(IF(P37="ΝΑΙ",2,0)))))</f>
        <v>0</v>
      </c>
      <c r="AG37" s="32">
        <f>IF(OR(ISBLANK(#REF!),$E37="ΌΧΙ"),"",MAX(AE37:AF37))</f>
        <v>0</v>
      </c>
      <c r="AH37" s="32">
        <f>IF(OR(ISBLANK(#REF!),$E37="ΌΧΙ"),"",MIN(3,0.5*INT((Q37*12+R37+ROUND(S37/30,0))/6)))</f>
        <v>0.5</v>
      </c>
      <c r="AI37" s="32">
        <f>IF(OR(ISBLANK(#REF!),$E37="ΌΧΙ"),"",0.2*(T37*12+U37+ROUND(V37/30,0)))</f>
        <v>0</v>
      </c>
      <c r="AJ37" s="33">
        <f>IF(OR(ISBLANK(#REF!),$E37="ΌΧΙ"),"",IF(W37&gt;80%,4,IF(AND(W37&gt;=67%,W37&lt;=80%),3,0)))</f>
        <v>0</v>
      </c>
      <c r="AK37" s="33">
        <f>IF(OR(ISBLANK(#REF!),$E37="ΌΧΙ"),"",IF(COUNTIFS(X37:Z37,"&gt;=67%")=1,2,IF(COUNTIFS(X37:Z37,"&gt;=67%")=2,5,IF(COUNTIFS(X37:Z37,"&gt;=67%")=3,10,0))))</f>
        <v>0</v>
      </c>
      <c r="AL37" s="33">
        <f>IF(OR(ISBLANK(#REF!),$E37="ΌΧΙ"),"",IF(AA37="ΠΟΛΥΤΕΚΝΟΣ",2,IF(AA37="ΤΡΙΤΕΚΝΟΣ",1,0)))</f>
        <v>0</v>
      </c>
      <c r="AM37" s="57">
        <f>IF(OR(ISBLANK(#REF!),$E37="ΌΧΙ"),"",AD37+SUM(AG37:AL37))</f>
        <v>1.7000000000000002</v>
      </c>
    </row>
    <row r="38" spans="1:39" x14ac:dyDescent="0.25">
      <c r="A38" s="26">
        <f>IF(ISBLANK(#REF!),"",IF(ISNUMBER(A37),A37+1,1))</f>
        <v>28</v>
      </c>
      <c r="B38" s="5" t="s">
        <v>134</v>
      </c>
      <c r="C38" s="5" t="s">
        <v>135</v>
      </c>
      <c r="D38" s="5" t="s">
        <v>54</v>
      </c>
      <c r="E38" s="27" t="s">
        <v>55</v>
      </c>
      <c r="F38" s="5" t="s">
        <v>47</v>
      </c>
      <c r="G38" s="5" t="s">
        <v>48</v>
      </c>
      <c r="H38" s="5"/>
      <c r="I38" s="5" t="s">
        <v>49</v>
      </c>
      <c r="J38" s="53">
        <v>39386</v>
      </c>
      <c r="K38" s="5" t="s">
        <v>50</v>
      </c>
      <c r="L38" s="29">
        <v>7.24</v>
      </c>
      <c r="M38" s="30"/>
      <c r="N38" s="30"/>
      <c r="O38" s="30"/>
      <c r="P38" s="30"/>
      <c r="Q38" s="5"/>
      <c r="R38" s="5">
        <v>11</v>
      </c>
      <c r="S38" s="5"/>
      <c r="T38" s="5"/>
      <c r="U38" s="5"/>
      <c r="V38" s="5"/>
      <c r="W38" s="31"/>
      <c r="X38" s="31"/>
      <c r="Y38" s="31"/>
      <c r="Z38" s="31"/>
      <c r="AA38" s="30" t="s">
        <v>51</v>
      </c>
      <c r="AB38" s="30" t="s">
        <v>49</v>
      </c>
      <c r="AC38" s="30" t="s">
        <v>49</v>
      </c>
      <c r="AD38" s="56">
        <f>IF(OR(ISBLANK(#REF!),$E38="ΌΧΙ"),"",IF(L38&gt;5,0.5*(L38-5),0))</f>
        <v>1.1200000000000001</v>
      </c>
      <c r="AE38" s="32">
        <f>IF(OR(ISBLANK(#REF!),$E38="ΌΧΙ"),"",IF(M38="ΝΑΙ",6,(IF(O38="ΝΑΙ",4,0))))</f>
        <v>0</v>
      </c>
      <c r="AF38" s="32">
        <f>IF(OR(ISBLANK(#REF!),$E38="ΌΧΙ"),"",IF(AND(F38="ΠΕ23",H38="ΚΥΡΙΟΣ"),IF(N38="ΝΑΙ",6,(IF(P38="ΝΑΙ",2,0))),IF(N38="ΝΑΙ",3,(IF(P38="ΝΑΙ",2,0)))))</f>
        <v>0</v>
      </c>
      <c r="AG38" s="32">
        <f>IF(OR(ISBLANK(#REF!),$E38="ΌΧΙ"),"",MAX(AE38:AF38))</f>
        <v>0</v>
      </c>
      <c r="AH38" s="32">
        <f>IF(OR(ISBLANK(#REF!),$E38="ΌΧΙ"),"",MIN(3,0.5*INT((Q38*12+R38+ROUND(S38/30,0))/6)))</f>
        <v>0.5</v>
      </c>
      <c r="AI38" s="32">
        <f>IF(OR(ISBLANK(#REF!),$E38="ΌΧΙ"),"",0.2*(T38*12+U38+ROUND(V38/30,0)))</f>
        <v>0</v>
      </c>
      <c r="AJ38" s="33">
        <f>IF(OR(ISBLANK(#REF!),$E38="ΌΧΙ"),"",IF(W38&gt;80%,4,IF(AND(W38&gt;=67%,W38&lt;=80%),3,0)))</f>
        <v>0</v>
      </c>
      <c r="AK38" s="33">
        <f>IF(OR(ISBLANK(#REF!),$E38="ΌΧΙ"),"",IF(COUNTIFS(X38:Z38,"&gt;=67%")=1,2,IF(COUNTIFS(X38:Z38,"&gt;=67%")=2,5,IF(COUNTIFS(X38:Z38,"&gt;=67%")=3,10,0))))</f>
        <v>0</v>
      </c>
      <c r="AL38" s="33">
        <f>IF(OR(ISBLANK(#REF!),$E38="ΌΧΙ"),"",IF(AA38="ΠΟΛΥΤΕΚΝΟΣ",2,IF(AA38="ΤΡΙΤΕΚΝΟΣ",1,0)))</f>
        <v>0</v>
      </c>
      <c r="AM38" s="57">
        <f>IF(OR(ISBLANK(#REF!),$E38="ΌΧΙ"),"",AD38+SUM(AG38:AL38))</f>
        <v>1.62</v>
      </c>
    </row>
    <row r="39" spans="1:39" x14ac:dyDescent="0.25">
      <c r="A39" s="26">
        <f>IF(ISBLANK(#REF!),"",IF(ISNUMBER(A38),A38+1,1))</f>
        <v>29</v>
      </c>
      <c r="B39" s="5" t="s">
        <v>91</v>
      </c>
      <c r="C39" s="5" t="s">
        <v>92</v>
      </c>
      <c r="D39" s="5" t="s">
        <v>53</v>
      </c>
      <c r="E39" s="27" t="s">
        <v>55</v>
      </c>
      <c r="F39" s="5" t="s">
        <v>47</v>
      </c>
      <c r="G39" s="5" t="s">
        <v>48</v>
      </c>
      <c r="H39" s="5"/>
      <c r="I39" s="5" t="s">
        <v>49</v>
      </c>
      <c r="J39" s="53">
        <v>39386</v>
      </c>
      <c r="K39" s="5" t="s">
        <v>50</v>
      </c>
      <c r="L39" s="29">
        <v>7.84</v>
      </c>
      <c r="M39" s="30"/>
      <c r="N39" s="30"/>
      <c r="O39" s="30"/>
      <c r="P39" s="30"/>
      <c r="Q39" s="34"/>
      <c r="R39" s="34"/>
      <c r="S39" s="34"/>
      <c r="T39" s="34"/>
      <c r="U39" s="34"/>
      <c r="V39" s="34"/>
      <c r="W39" s="37"/>
      <c r="X39" s="37"/>
      <c r="Y39" s="37"/>
      <c r="Z39" s="37"/>
      <c r="AA39" s="30" t="s">
        <v>51</v>
      </c>
      <c r="AB39" s="30" t="s">
        <v>55</v>
      </c>
      <c r="AC39" s="30" t="s">
        <v>49</v>
      </c>
      <c r="AD39" s="56">
        <f>IF(OR(ISBLANK(#REF!),$E39="ΌΧΙ"),"",IF(L39&gt;5,0.5*(L39-5),0))</f>
        <v>1.42</v>
      </c>
      <c r="AE39" s="32">
        <f>IF(OR(ISBLANK(#REF!),$E39="ΌΧΙ"),"",IF(M39="ΝΑΙ",6,(IF(O39="ΝΑΙ",4,0))))</f>
        <v>0</v>
      </c>
      <c r="AF39" s="32">
        <f>IF(OR(ISBLANK(#REF!),$E39="ΌΧΙ"),"",IF(AND(F39="ΠΕ23",H39="ΚΥΡΙΟΣ"),IF(N39="ΝΑΙ",6,(IF(P39="ΝΑΙ",2,0))),IF(N39="ΝΑΙ",3,(IF(P39="ΝΑΙ",2,0)))))</f>
        <v>0</v>
      </c>
      <c r="AG39" s="32">
        <f>IF(OR(ISBLANK(#REF!),$E39="ΌΧΙ"),"",MAX(AE39:AF39))</f>
        <v>0</v>
      </c>
      <c r="AH39" s="32">
        <f>IF(OR(ISBLANK(#REF!),$E39="ΌΧΙ"),"",MIN(3,0.5*INT((Q39*12+R39+ROUND(S39/30,0))/6)))</f>
        <v>0</v>
      </c>
      <c r="AI39" s="32">
        <f>IF(OR(ISBLANK(#REF!),$E39="ΌΧΙ"),"",0.2*(T39*12+U39+ROUND(V39/30,0)))</f>
        <v>0</v>
      </c>
      <c r="AJ39" s="33">
        <f>IF(OR(ISBLANK(#REF!),$E39="ΌΧΙ"),"",IF(W39&gt;80%,4,IF(AND(W39&gt;=67%,W39&lt;=80%),3,0)))</f>
        <v>0</v>
      </c>
      <c r="AK39" s="33">
        <f>IF(OR(ISBLANK(#REF!),$E39="ΌΧΙ"),"",IF(COUNTIFS(X39:Z39,"&gt;=67%")=1,2,IF(COUNTIFS(X39:Z39,"&gt;=67%")=2,5,IF(COUNTIFS(X39:Z39,"&gt;=67%")=3,10,0))))</f>
        <v>0</v>
      </c>
      <c r="AL39" s="33">
        <f>IF(OR(ISBLANK(#REF!),$E39="ΌΧΙ"),"",IF(AA39="ΠΟΛΥΤΕΚΝΟΣ",2,IF(AA39="ΤΡΙΤΕΚΝΟΣ",1,0)))</f>
        <v>0</v>
      </c>
      <c r="AM39" s="57">
        <f>IF(OR(ISBLANK(#REF!),$E39="ΌΧΙ"),"",AD39+SUM(AG39:AL39))</f>
        <v>1.42</v>
      </c>
    </row>
    <row r="40" spans="1:39" x14ac:dyDescent="0.25">
      <c r="A40" s="26">
        <f>IF(ISBLANK(#REF!),"",IF(ISNUMBER(A39),A39+1,1))</f>
        <v>30</v>
      </c>
      <c r="B40" s="5" t="s">
        <v>118</v>
      </c>
      <c r="C40" s="5" t="s">
        <v>60</v>
      </c>
      <c r="D40" s="5" t="s">
        <v>53</v>
      </c>
      <c r="E40" s="27" t="s">
        <v>55</v>
      </c>
      <c r="F40" s="5" t="s">
        <v>47</v>
      </c>
      <c r="G40" s="5" t="s">
        <v>48</v>
      </c>
      <c r="H40" s="5"/>
      <c r="I40" s="5" t="s">
        <v>49</v>
      </c>
      <c r="J40" s="53">
        <v>41219</v>
      </c>
      <c r="K40" s="5" t="s">
        <v>50</v>
      </c>
      <c r="L40" s="29">
        <v>7.66</v>
      </c>
      <c r="M40" s="30"/>
      <c r="N40" s="30"/>
      <c r="O40" s="30"/>
      <c r="P40" s="30"/>
      <c r="Q40" s="34"/>
      <c r="R40" s="34"/>
      <c r="S40" s="34"/>
      <c r="T40" s="34"/>
      <c r="U40" s="34"/>
      <c r="V40" s="34"/>
      <c r="W40" s="37"/>
      <c r="X40" s="37"/>
      <c r="Y40" s="37"/>
      <c r="Z40" s="37"/>
      <c r="AA40" s="30" t="s">
        <v>51</v>
      </c>
      <c r="AB40" s="30" t="s">
        <v>49</v>
      </c>
      <c r="AC40" s="30" t="s">
        <v>49</v>
      </c>
      <c r="AD40" s="56">
        <f>IF(OR(ISBLANK(#REF!),$E40="ΌΧΙ"),"",IF(L40&gt;5,0.5*(L40-5),0))</f>
        <v>1.33</v>
      </c>
      <c r="AE40" s="32">
        <f>IF(OR(ISBLANK(#REF!),$E40="ΌΧΙ"),"",IF(M40="ΝΑΙ",6,(IF(O40="ΝΑΙ",4,0))))</f>
        <v>0</v>
      </c>
      <c r="AF40" s="32">
        <f>IF(OR(ISBLANK(#REF!),$E40="ΌΧΙ"),"",IF(AND(F40="ΠΕ23",H40="ΚΥΡΙΟΣ"),IF(N40="ΝΑΙ",6,(IF(P40="ΝΑΙ",2,0))),IF(N40="ΝΑΙ",3,(IF(P40="ΝΑΙ",2,0)))))</f>
        <v>0</v>
      </c>
      <c r="AG40" s="32">
        <f>IF(OR(ISBLANK(#REF!),$E40="ΌΧΙ"),"",MAX(AE40:AF40))</f>
        <v>0</v>
      </c>
      <c r="AH40" s="32">
        <f>IF(OR(ISBLANK(#REF!),$E40="ΌΧΙ"),"",MIN(3,0.5*INT((Q40*12+R40+ROUND(S40/30,0))/6)))</f>
        <v>0</v>
      </c>
      <c r="AI40" s="32">
        <f>IF(OR(ISBLANK(#REF!),$E40="ΌΧΙ"),"",0.2*(T40*12+U40+ROUND(V40/30,0)))</f>
        <v>0</v>
      </c>
      <c r="AJ40" s="33">
        <f>IF(OR(ISBLANK(#REF!),$E40="ΌΧΙ"),"",IF(W40&gt;80%,4,IF(AND(W40&gt;=67%,W40&lt;=80%),3,0)))</f>
        <v>0</v>
      </c>
      <c r="AK40" s="33">
        <f>IF(OR(ISBLANK(#REF!),$E40="ΌΧΙ"),"",IF(COUNTIFS(X40:Z40,"&gt;=67%")=1,2,IF(COUNTIFS(X40:Z40,"&gt;=67%")=2,5,IF(COUNTIFS(X40:Z40,"&gt;=67%")=3,10,0))))</f>
        <v>0</v>
      </c>
      <c r="AL40" s="33">
        <f>IF(OR(ISBLANK(#REF!),$E40="ΌΧΙ"),"",IF(AA40="ΠΟΛΥΤΕΚΝΟΣ",2,IF(AA40="ΤΡΙΤΕΚΝΟΣ",1,0)))</f>
        <v>0</v>
      </c>
      <c r="AM40" s="57">
        <f>IF(OR(ISBLANK(#REF!),$E40="ΌΧΙ"),"",AD40+SUM(AG40:AL40))</f>
        <v>1.33</v>
      </c>
    </row>
    <row r="41" spans="1:39" x14ac:dyDescent="0.25">
      <c r="A41" s="26">
        <f>IF(ISBLANK(#REF!),"",IF(ISNUMBER(A40),A40+1,1))</f>
        <v>31</v>
      </c>
      <c r="B41" s="5" t="s">
        <v>105</v>
      </c>
      <c r="C41" s="5" t="s">
        <v>106</v>
      </c>
      <c r="D41" s="5" t="s">
        <v>53</v>
      </c>
      <c r="E41" s="27" t="s">
        <v>55</v>
      </c>
      <c r="F41" s="5" t="s">
        <v>47</v>
      </c>
      <c r="G41" s="5" t="s">
        <v>48</v>
      </c>
      <c r="H41" s="5"/>
      <c r="I41" s="5" t="s">
        <v>49</v>
      </c>
      <c r="J41" s="53">
        <v>40472</v>
      </c>
      <c r="K41" s="5" t="s">
        <v>50</v>
      </c>
      <c r="L41" s="29">
        <v>7.58</v>
      </c>
      <c r="M41" s="30"/>
      <c r="N41" s="30"/>
      <c r="O41" s="30"/>
      <c r="P41" s="30"/>
      <c r="Q41" s="5"/>
      <c r="R41" s="5"/>
      <c r="S41" s="5"/>
      <c r="T41" s="5"/>
      <c r="U41" s="5"/>
      <c r="V41" s="5"/>
      <c r="W41" s="31"/>
      <c r="X41" s="31"/>
      <c r="Y41" s="31"/>
      <c r="Z41" s="31"/>
      <c r="AA41" s="30" t="s">
        <v>51</v>
      </c>
      <c r="AB41" s="30" t="s">
        <v>49</v>
      </c>
      <c r="AC41" s="30" t="s">
        <v>49</v>
      </c>
      <c r="AD41" s="56">
        <f>IF(OR(ISBLANK(#REF!),$E41="ΌΧΙ"),"",IF(L41&gt;5,0.5*(L41-5),0))</f>
        <v>1.29</v>
      </c>
      <c r="AE41" s="32">
        <f>IF(OR(ISBLANK(#REF!),$E41="ΌΧΙ"),"",IF(M41="ΝΑΙ",6,(IF(O41="ΝΑΙ",4,0))))</f>
        <v>0</v>
      </c>
      <c r="AF41" s="32">
        <f>IF(OR(ISBLANK(#REF!),$E41="ΌΧΙ"),"",IF(AND(F41="ΠΕ23",H41="ΚΥΡΙΟΣ"),IF(N41="ΝΑΙ",6,(IF(P41="ΝΑΙ",2,0))),IF(N41="ΝΑΙ",3,(IF(P41="ΝΑΙ",2,0)))))</f>
        <v>0</v>
      </c>
      <c r="AG41" s="32">
        <f>IF(OR(ISBLANK(#REF!),$E41="ΌΧΙ"),"",MAX(AE41:AF41))</f>
        <v>0</v>
      </c>
      <c r="AH41" s="32">
        <f>IF(OR(ISBLANK(#REF!),$E41="ΌΧΙ"),"",MIN(3,0.5*INT((Q41*12+R41+ROUND(S41/30,0))/6)))</f>
        <v>0</v>
      </c>
      <c r="AI41" s="32">
        <f>IF(OR(ISBLANK(#REF!),$E41="ΌΧΙ"),"",0.2*(T41*12+U41+ROUND(V41/30,0)))</f>
        <v>0</v>
      </c>
      <c r="AJ41" s="33">
        <f>IF(OR(ISBLANK(#REF!),$E41="ΌΧΙ"),"",IF(W41&gt;80%,4,IF(AND(W41&gt;=67%,W41&lt;=80%),3,0)))</f>
        <v>0</v>
      </c>
      <c r="AK41" s="33">
        <f>IF(OR(ISBLANK(#REF!),$E41="ΌΧΙ"),"",IF(COUNTIFS(X41:Z41,"&gt;=67%")=1,2,IF(COUNTIFS(X41:Z41,"&gt;=67%")=2,5,IF(COUNTIFS(X41:Z41,"&gt;=67%")=3,10,0))))</f>
        <v>0</v>
      </c>
      <c r="AL41" s="33">
        <f>IF(OR(ISBLANK(#REF!),$E41="ΌΧΙ"),"",IF(AA41="ΠΟΛΥΤΕΚΝΟΣ",2,IF(AA41="ΤΡΙΤΕΚΝΟΣ",1,0)))</f>
        <v>0</v>
      </c>
      <c r="AM41" s="57">
        <f>IF(OR(ISBLANK(#REF!),$E41="ΌΧΙ"),"",AD41+SUM(AG41:AL41))</f>
        <v>1.29</v>
      </c>
    </row>
    <row r="42" spans="1:39" x14ac:dyDescent="0.25">
      <c r="A42" s="26">
        <f>IF(ISBLANK(#REF!),"",IF(ISNUMBER(A41),A41+1,1))</f>
        <v>32</v>
      </c>
      <c r="B42" s="5" t="s">
        <v>67</v>
      </c>
      <c r="C42" s="5" t="s">
        <v>68</v>
      </c>
      <c r="D42" s="5" t="s">
        <v>69</v>
      </c>
      <c r="E42" s="27" t="s">
        <v>55</v>
      </c>
      <c r="F42" s="5" t="s">
        <v>47</v>
      </c>
      <c r="G42" s="5" t="s">
        <v>48</v>
      </c>
      <c r="H42" s="5"/>
      <c r="I42" s="5" t="s">
        <v>49</v>
      </c>
      <c r="J42" s="53">
        <v>42502</v>
      </c>
      <c r="K42" s="5" t="s">
        <v>50</v>
      </c>
      <c r="L42" s="29">
        <v>7.55</v>
      </c>
      <c r="M42" s="30"/>
      <c r="N42" s="30"/>
      <c r="O42" s="30"/>
      <c r="P42" s="30"/>
      <c r="Q42" s="34"/>
      <c r="R42" s="34"/>
      <c r="S42" s="34"/>
      <c r="T42" s="34"/>
      <c r="U42" s="34"/>
      <c r="V42" s="34"/>
      <c r="W42" s="37"/>
      <c r="X42" s="37"/>
      <c r="Y42" s="37"/>
      <c r="Z42" s="37"/>
      <c r="AA42" s="30" t="s">
        <v>51</v>
      </c>
      <c r="AB42" s="30" t="s">
        <v>49</v>
      </c>
      <c r="AC42" s="30" t="s">
        <v>49</v>
      </c>
      <c r="AD42" s="56">
        <f>IF(OR(ISBLANK(#REF!),$E42="ΌΧΙ"),"",IF(L42&gt;5,0.5*(L42-5),0))</f>
        <v>1.2749999999999999</v>
      </c>
      <c r="AE42" s="32">
        <f>IF(OR(ISBLANK(#REF!),$E42="ΌΧΙ"),"",IF(M42="ΝΑΙ",6,(IF(O42="ΝΑΙ",4,0))))</f>
        <v>0</v>
      </c>
      <c r="AF42" s="32">
        <f>IF(OR(ISBLANK(#REF!),$E42="ΌΧΙ"),"",IF(AND(F42="ΠΕ23",H42="ΚΥΡΙΟΣ"),IF(N42="ΝΑΙ",6,(IF(P42="ΝΑΙ",2,0))),IF(N42="ΝΑΙ",3,(IF(P42="ΝΑΙ",2,0)))))</f>
        <v>0</v>
      </c>
      <c r="AG42" s="32">
        <f>IF(OR(ISBLANK(#REF!),$E42="ΌΧΙ"),"",MAX(AE42:AF42))</f>
        <v>0</v>
      </c>
      <c r="AH42" s="32">
        <f>IF(OR(ISBLANK(#REF!),$E42="ΌΧΙ"),"",MIN(3,0.5*INT((Q42*12+R42+ROUND(S42/30,0))/6)))</f>
        <v>0</v>
      </c>
      <c r="AI42" s="32">
        <f>IF(OR(ISBLANK(#REF!),$E42="ΌΧΙ"),"",0.2*(T42*12+U42+ROUND(V42/30,0)))</f>
        <v>0</v>
      </c>
      <c r="AJ42" s="33">
        <f>IF(OR(ISBLANK(#REF!),$E42="ΌΧΙ"),"",IF(W42&gt;80%,4,IF(AND(W42&gt;=67%,W42&lt;=80%),3,0)))</f>
        <v>0</v>
      </c>
      <c r="AK42" s="33">
        <f>IF(OR(ISBLANK(#REF!),$E42="ΌΧΙ"),"",IF(COUNTIFS(X42:Z42,"&gt;=67%")=1,2,IF(COUNTIFS(X42:Z42,"&gt;=67%")=2,5,IF(COUNTIFS(X42:Z42,"&gt;=67%")=3,10,0))))</f>
        <v>0</v>
      </c>
      <c r="AL42" s="33">
        <f>IF(OR(ISBLANK(#REF!),$E42="ΌΧΙ"),"",IF(AA42="ΠΟΛΥΤΕΚΝΟΣ",2,IF(AA42="ΤΡΙΤΕΚΝΟΣ",1,0)))</f>
        <v>0</v>
      </c>
      <c r="AM42" s="57">
        <f>IF(OR(ISBLANK(#REF!),$E42="ΌΧΙ"),"",AD42+SUM(AG42:AL42))</f>
        <v>1.2749999999999999</v>
      </c>
    </row>
    <row r="43" spans="1:39" x14ac:dyDescent="0.25">
      <c r="A43" s="26">
        <f>IF(ISBLANK(#REF!),"",IF(ISNUMBER(A42),A42+1,1))</f>
        <v>33</v>
      </c>
      <c r="B43" s="5" t="s">
        <v>84</v>
      </c>
      <c r="C43" s="5" t="s">
        <v>65</v>
      </c>
      <c r="D43" s="5" t="s">
        <v>58</v>
      </c>
      <c r="E43" s="27" t="s">
        <v>55</v>
      </c>
      <c r="F43" s="5" t="s">
        <v>47</v>
      </c>
      <c r="G43" s="5" t="s">
        <v>48</v>
      </c>
      <c r="H43" s="5"/>
      <c r="I43" s="5" t="s">
        <v>49</v>
      </c>
      <c r="J43" s="53">
        <v>40116</v>
      </c>
      <c r="K43" s="5" t="s">
        <v>50</v>
      </c>
      <c r="L43" s="29">
        <v>6.53</v>
      </c>
      <c r="M43" s="30"/>
      <c r="N43" s="30"/>
      <c r="O43" s="30"/>
      <c r="P43" s="30"/>
      <c r="Q43" s="5"/>
      <c r="R43" s="5">
        <v>5</v>
      </c>
      <c r="S43" s="5">
        <v>22</v>
      </c>
      <c r="T43" s="5"/>
      <c r="U43" s="5"/>
      <c r="V43" s="5"/>
      <c r="W43" s="31"/>
      <c r="X43" s="31"/>
      <c r="Y43" s="31"/>
      <c r="Z43" s="31"/>
      <c r="AA43" s="30" t="s">
        <v>51</v>
      </c>
      <c r="AB43" s="30" t="s">
        <v>49</v>
      </c>
      <c r="AC43" s="30" t="s">
        <v>49</v>
      </c>
      <c r="AD43" s="56">
        <f>IF(OR(ISBLANK(#REF!),$E43="ΌΧΙ"),"",IF(L43&gt;5,0.5*(L43-5),0))</f>
        <v>0.76500000000000012</v>
      </c>
      <c r="AE43" s="32">
        <f>IF(OR(ISBLANK(#REF!),$E43="ΌΧΙ"),"",IF(M43="ΝΑΙ",6,(IF(O43="ΝΑΙ",4,0))))</f>
        <v>0</v>
      </c>
      <c r="AF43" s="32">
        <f>IF(OR(ISBLANK(#REF!),$E43="ΌΧΙ"),"",IF(AND(F43="ΠΕ23",H43="ΚΥΡΙΟΣ"),IF(N43="ΝΑΙ",6,(IF(P43="ΝΑΙ",2,0))),IF(N43="ΝΑΙ",3,(IF(P43="ΝΑΙ",2,0)))))</f>
        <v>0</v>
      </c>
      <c r="AG43" s="32">
        <f>IF(OR(ISBLANK(#REF!),$E43="ΌΧΙ"),"",MAX(AE43:AF43))</f>
        <v>0</v>
      </c>
      <c r="AH43" s="32">
        <f>IF(OR(ISBLANK(#REF!),$E43="ΌΧΙ"),"",MIN(3,0.5*INT((Q43*12+R43+ROUND(S43/30,0))/6)))</f>
        <v>0.5</v>
      </c>
      <c r="AI43" s="32">
        <f>IF(OR(ISBLANK(#REF!),$E43="ΌΧΙ"),"",0.2*(T43*12+U43+ROUND(V43/30,0)))</f>
        <v>0</v>
      </c>
      <c r="AJ43" s="33">
        <f>IF(OR(ISBLANK(#REF!),$E43="ΌΧΙ"),"",IF(W43&gt;80%,4,IF(AND(W43&gt;=67%,W43&lt;=80%),3,0)))</f>
        <v>0</v>
      </c>
      <c r="AK43" s="33">
        <f>IF(OR(ISBLANK(#REF!),$E43="ΌΧΙ"),"",IF(COUNTIFS(X43:Z43,"&gt;=67%")=1,2,IF(COUNTIFS(X43:Z43,"&gt;=67%")=2,5,IF(COUNTIFS(X43:Z43,"&gt;=67%")=3,10,0))))</f>
        <v>0</v>
      </c>
      <c r="AL43" s="33">
        <f>IF(OR(ISBLANK(#REF!),$E43="ΌΧΙ"),"",IF(AA43="ΠΟΛΥΤΕΚΝΟΣ",2,IF(AA43="ΤΡΙΤΕΚΝΟΣ",1,0)))</f>
        <v>0</v>
      </c>
      <c r="AM43" s="57">
        <f>IF(OR(ISBLANK(#REF!),$E43="ΌΧΙ"),"",AD43+SUM(AG43:AL43))</f>
        <v>1.2650000000000001</v>
      </c>
    </row>
    <row r="44" spans="1:39" x14ac:dyDescent="0.25">
      <c r="A44" s="26">
        <f>IF(ISBLANK(#REF!),"",IF(ISNUMBER(A43),A43+1,1))</f>
        <v>34</v>
      </c>
      <c r="B44" s="5" t="s">
        <v>93</v>
      </c>
      <c r="C44" s="5" t="s">
        <v>94</v>
      </c>
      <c r="D44" s="5" t="s">
        <v>54</v>
      </c>
      <c r="E44" s="27" t="s">
        <v>55</v>
      </c>
      <c r="F44" s="5" t="s">
        <v>47</v>
      </c>
      <c r="G44" s="5" t="s">
        <v>48</v>
      </c>
      <c r="H44" s="5"/>
      <c r="I44" s="5" t="s">
        <v>49</v>
      </c>
      <c r="J44" s="53">
        <v>42160</v>
      </c>
      <c r="K44" s="5" t="s">
        <v>50</v>
      </c>
      <c r="L44" s="29">
        <v>7.5</v>
      </c>
      <c r="M44" s="30"/>
      <c r="N44" s="30"/>
      <c r="O44" s="30"/>
      <c r="P44" s="30"/>
      <c r="Q44" s="34"/>
      <c r="R44" s="34"/>
      <c r="S44" s="34"/>
      <c r="T44" s="34"/>
      <c r="U44" s="34"/>
      <c r="V44" s="34"/>
      <c r="W44" s="35"/>
      <c r="X44" s="35"/>
      <c r="Y44" s="35"/>
      <c r="Z44" s="35"/>
      <c r="AA44" s="36" t="s">
        <v>51</v>
      </c>
      <c r="AB44" s="30" t="s">
        <v>49</v>
      </c>
      <c r="AC44" s="30" t="s">
        <v>49</v>
      </c>
      <c r="AD44" s="56">
        <f>IF(OR(ISBLANK(#REF!),$E44="ΌΧΙ"),"",IF(L44&gt;5,0.5*(L44-5),0))</f>
        <v>1.25</v>
      </c>
      <c r="AE44" s="32">
        <f>IF(OR(ISBLANK(#REF!),$E44="ΌΧΙ"),"",IF(M44="ΝΑΙ",6,(IF(O44="ΝΑΙ",4,0))))</f>
        <v>0</v>
      </c>
      <c r="AF44" s="32">
        <f>IF(OR(ISBLANK(#REF!),$E44="ΌΧΙ"),"",IF(AND(F44="ΠΕ23",H44="ΚΥΡΙΟΣ"),IF(N44="ΝΑΙ",6,(IF(P44="ΝΑΙ",2,0))),IF(N44="ΝΑΙ",3,(IF(P44="ΝΑΙ",2,0)))))</f>
        <v>0</v>
      </c>
      <c r="AG44" s="32">
        <f>IF(OR(ISBLANK(#REF!),$E44="ΌΧΙ"),"",MAX(AE44:AF44))</f>
        <v>0</v>
      </c>
      <c r="AH44" s="32">
        <f>IF(OR(ISBLANK(#REF!),$E44="ΌΧΙ"),"",MIN(3,0.5*INT((Q44*12+R44+ROUND(S44/30,0))/6)))</f>
        <v>0</v>
      </c>
      <c r="AI44" s="32">
        <f>IF(OR(ISBLANK(#REF!),$E44="ΌΧΙ"),"",0.2*(T44*12+U44+ROUND(V44/30,0)))</f>
        <v>0</v>
      </c>
      <c r="AJ44" s="33">
        <f>IF(OR(ISBLANK(#REF!),$E44="ΌΧΙ"),"",IF(W44&gt;80%,4,IF(AND(W44&gt;=67%,W44&lt;=80%),3,0)))</f>
        <v>0</v>
      </c>
      <c r="AK44" s="33">
        <f>IF(OR(ISBLANK(#REF!),$E44="ΌΧΙ"),"",IF(COUNTIFS(X44:Z44,"&gt;=67%")=1,2,IF(COUNTIFS(X44:Z44,"&gt;=67%")=2,5,IF(COUNTIFS(X44:Z44,"&gt;=67%")=3,10,0))))</f>
        <v>0</v>
      </c>
      <c r="AL44" s="33">
        <f>IF(OR(ISBLANK(#REF!),$E44="ΌΧΙ"),"",IF(AA44="ΠΟΛΥΤΕΚΝΟΣ",2,IF(AA44="ΤΡΙΤΕΚΝΟΣ",1,0)))</f>
        <v>0</v>
      </c>
      <c r="AM44" s="57">
        <f>IF(OR(ISBLANK(#REF!),$E44="ΌΧΙ"),"",AD44+SUM(AG44:AL44))</f>
        <v>1.25</v>
      </c>
    </row>
    <row r="45" spans="1:39" x14ac:dyDescent="0.25">
      <c r="A45" s="26">
        <f>IF(ISBLANK(#REF!),"",IF(ISNUMBER(A44),A44+1,1))</f>
        <v>35</v>
      </c>
      <c r="B45" s="5" t="s">
        <v>127</v>
      </c>
      <c r="C45" s="5" t="s">
        <v>128</v>
      </c>
      <c r="D45" s="5" t="s">
        <v>129</v>
      </c>
      <c r="E45" s="27" t="s">
        <v>55</v>
      </c>
      <c r="F45" s="5" t="s">
        <v>47</v>
      </c>
      <c r="G45" s="5" t="s">
        <v>48</v>
      </c>
      <c r="H45" s="5"/>
      <c r="I45" s="5" t="s">
        <v>49</v>
      </c>
      <c r="J45" s="53">
        <v>41388</v>
      </c>
      <c r="K45" s="5" t="s">
        <v>50</v>
      </c>
      <c r="L45" s="29">
        <v>7.43</v>
      </c>
      <c r="M45" s="30"/>
      <c r="N45" s="30"/>
      <c r="O45" s="30"/>
      <c r="P45" s="30"/>
      <c r="Q45" s="34"/>
      <c r="R45" s="34">
        <v>5</v>
      </c>
      <c r="S45" s="34"/>
      <c r="T45" s="34"/>
      <c r="U45" s="34"/>
      <c r="V45" s="34"/>
      <c r="W45" s="35"/>
      <c r="X45" s="35"/>
      <c r="Y45" s="35"/>
      <c r="Z45" s="35"/>
      <c r="AA45" s="36" t="s">
        <v>51</v>
      </c>
      <c r="AB45" s="30" t="s">
        <v>49</v>
      </c>
      <c r="AC45" s="30" t="s">
        <v>49</v>
      </c>
      <c r="AD45" s="56">
        <f>IF(OR(ISBLANK(#REF!),$E45="ΌΧΙ"),"",IF(L45&gt;5,0.5*(L45-5),0))</f>
        <v>1.2149999999999999</v>
      </c>
      <c r="AE45" s="32">
        <f>IF(OR(ISBLANK(#REF!),$E45="ΌΧΙ"),"",IF(M45="ΝΑΙ",6,(IF(O45="ΝΑΙ",4,0))))</f>
        <v>0</v>
      </c>
      <c r="AF45" s="32">
        <f>IF(OR(ISBLANK(#REF!),$E45="ΌΧΙ"),"",IF(AND(F45="ΠΕ23",H45="ΚΥΡΙΟΣ"),IF(N45="ΝΑΙ",6,(IF(P45="ΝΑΙ",2,0))),IF(N45="ΝΑΙ",3,(IF(P45="ΝΑΙ",2,0)))))</f>
        <v>0</v>
      </c>
      <c r="AG45" s="32">
        <f>IF(OR(ISBLANK(#REF!),$E45="ΌΧΙ"),"",MAX(AE45:AF45))</f>
        <v>0</v>
      </c>
      <c r="AH45" s="32">
        <f>IF(OR(ISBLANK(#REF!),$E45="ΌΧΙ"),"",MIN(3,0.5*INT((Q45*12+R45+ROUND(S45/30,0))/6)))</f>
        <v>0</v>
      </c>
      <c r="AI45" s="32">
        <f>IF(OR(ISBLANK(#REF!),$E45="ΌΧΙ"),"",0.2*(T45*12+U45+ROUND(V45/30,0)))</f>
        <v>0</v>
      </c>
      <c r="AJ45" s="33">
        <f>IF(OR(ISBLANK(#REF!),$E45="ΌΧΙ"),"",IF(W45&gt;80%,4,IF(AND(W45&gt;=67%,W45&lt;=80%),3,0)))</f>
        <v>0</v>
      </c>
      <c r="AK45" s="33">
        <f>IF(OR(ISBLANK(#REF!),$E45="ΌΧΙ"),"",IF(COUNTIFS(X45:Z45,"&gt;=67%")=1,2,IF(COUNTIFS(X45:Z45,"&gt;=67%")=2,5,IF(COUNTIFS(X45:Z45,"&gt;=67%")=3,10,0))))</f>
        <v>0</v>
      </c>
      <c r="AL45" s="33">
        <f>IF(OR(ISBLANK(#REF!),$E45="ΌΧΙ"),"",IF(AA45="ΠΟΛΥΤΕΚΝΟΣ",2,IF(AA45="ΤΡΙΤΕΚΝΟΣ",1,0)))</f>
        <v>0</v>
      </c>
      <c r="AM45" s="57">
        <f>IF(OR(ISBLANK(#REF!),$E45="ΌΧΙ"),"",AD45+SUM(AG45:AL45))</f>
        <v>1.2149999999999999</v>
      </c>
    </row>
    <row r="46" spans="1:39" x14ac:dyDescent="0.25">
      <c r="A46" s="26">
        <f>IF(ISBLANK(#REF!),"",IF(ISNUMBER(A45),A45+1,1))</f>
        <v>36</v>
      </c>
      <c r="B46" s="5" t="s">
        <v>81</v>
      </c>
      <c r="C46" s="5" t="s">
        <v>82</v>
      </c>
      <c r="D46" s="5" t="s">
        <v>83</v>
      </c>
      <c r="E46" s="27" t="s">
        <v>55</v>
      </c>
      <c r="F46" s="5" t="s">
        <v>47</v>
      </c>
      <c r="G46" s="5" t="s">
        <v>48</v>
      </c>
      <c r="H46" s="5"/>
      <c r="I46" s="5" t="s">
        <v>49</v>
      </c>
      <c r="J46" s="53">
        <v>41571</v>
      </c>
      <c r="K46" s="5" t="s">
        <v>50</v>
      </c>
      <c r="L46" s="29">
        <v>7.42</v>
      </c>
      <c r="M46" s="30"/>
      <c r="N46" s="30"/>
      <c r="O46" s="30"/>
      <c r="P46" s="30"/>
      <c r="Q46" s="5"/>
      <c r="R46" s="5"/>
      <c r="S46" s="5"/>
      <c r="T46" s="5"/>
      <c r="U46" s="5"/>
      <c r="V46" s="5"/>
      <c r="W46" s="31"/>
      <c r="X46" s="31"/>
      <c r="Y46" s="31"/>
      <c r="Z46" s="31"/>
      <c r="AA46" s="30" t="s">
        <v>51</v>
      </c>
      <c r="AB46" s="30" t="s">
        <v>49</v>
      </c>
      <c r="AC46" s="30" t="s">
        <v>49</v>
      </c>
      <c r="AD46" s="56">
        <f>IF(OR(ISBLANK(#REF!),$E46="ΌΧΙ"),"",IF(L46&gt;5,0.5*(L46-5),0))</f>
        <v>1.21</v>
      </c>
      <c r="AE46" s="32">
        <f>IF(OR(ISBLANK(#REF!),$E46="ΌΧΙ"),"",IF(M46="ΝΑΙ",6,(IF(O46="ΝΑΙ",4,0))))</f>
        <v>0</v>
      </c>
      <c r="AF46" s="32">
        <f>IF(OR(ISBLANK(#REF!),$E46="ΌΧΙ"),"",IF(AND(F46="ΠΕ23",H46="ΚΥΡΙΟΣ"),IF(N46="ΝΑΙ",6,(IF(P46="ΝΑΙ",2,0))),IF(N46="ΝΑΙ",3,(IF(P46="ΝΑΙ",2,0)))))</f>
        <v>0</v>
      </c>
      <c r="AG46" s="32">
        <f>IF(OR(ISBLANK(#REF!),$E46="ΌΧΙ"),"",MAX(AE46:AF46))</f>
        <v>0</v>
      </c>
      <c r="AH46" s="32">
        <f>IF(OR(ISBLANK(#REF!),$E46="ΌΧΙ"),"",MIN(3,0.5*INT((Q46*12+R46+ROUND(S46/30,0))/6)))</f>
        <v>0</v>
      </c>
      <c r="AI46" s="32">
        <f>IF(OR(ISBLANK(#REF!),$E46="ΌΧΙ"),"",0.2*(T46*12+U46+ROUND(V46/30,0)))</f>
        <v>0</v>
      </c>
      <c r="AJ46" s="33">
        <f>IF(OR(ISBLANK(#REF!),$E46="ΌΧΙ"),"",IF(W46&gt;80%,4,IF(AND(W46&gt;=67%,W46&lt;=80%),3,0)))</f>
        <v>0</v>
      </c>
      <c r="AK46" s="33">
        <f>IF(OR(ISBLANK(#REF!),$E46="ΌΧΙ"),"",IF(COUNTIFS(X46:Z46,"&gt;=67%")=1,2,IF(COUNTIFS(X46:Z46,"&gt;=67%")=2,5,IF(COUNTIFS(X46:Z46,"&gt;=67%")=3,10,0))))</f>
        <v>0</v>
      </c>
      <c r="AL46" s="33">
        <f>IF(OR(ISBLANK(#REF!),$E46="ΌΧΙ"),"",IF(AA46="ΠΟΛΥΤΕΚΝΟΣ",2,IF(AA46="ΤΡΙΤΕΚΝΟΣ",1,0)))</f>
        <v>0</v>
      </c>
      <c r="AM46" s="57">
        <f>IF(OR(ISBLANK(#REF!),$E46="ΌΧΙ"),"",AD46+SUM(AG46:AL46))</f>
        <v>1.21</v>
      </c>
    </row>
    <row r="47" spans="1:39" x14ac:dyDescent="0.25">
      <c r="A47" s="26">
        <f>IF(ISBLANK(#REF!),"",IF(ISNUMBER(A46),A46+1,1))</f>
        <v>37</v>
      </c>
      <c r="B47" s="5" t="s">
        <v>143</v>
      </c>
      <c r="C47" s="5" t="s">
        <v>144</v>
      </c>
      <c r="D47" s="5" t="s">
        <v>145</v>
      </c>
      <c r="E47" s="27" t="s">
        <v>55</v>
      </c>
      <c r="F47" s="5" t="s">
        <v>47</v>
      </c>
      <c r="G47" s="5" t="s">
        <v>48</v>
      </c>
      <c r="H47" s="5"/>
      <c r="I47" s="5" t="s">
        <v>49</v>
      </c>
      <c r="J47" s="53">
        <v>41212</v>
      </c>
      <c r="K47" s="5" t="s">
        <v>50</v>
      </c>
      <c r="L47" s="29">
        <v>7.36</v>
      </c>
      <c r="M47" s="30"/>
      <c r="N47" s="30"/>
      <c r="O47" s="30"/>
      <c r="P47" s="30"/>
      <c r="Q47" s="5"/>
      <c r="R47" s="5">
        <v>5</v>
      </c>
      <c r="S47" s="5"/>
      <c r="T47" s="5"/>
      <c r="U47" s="5"/>
      <c r="V47" s="5"/>
      <c r="W47" s="31"/>
      <c r="X47" s="31"/>
      <c r="Y47" s="31"/>
      <c r="Z47" s="31"/>
      <c r="AA47" s="30" t="s">
        <v>51</v>
      </c>
      <c r="AB47" s="30" t="s">
        <v>49</v>
      </c>
      <c r="AC47" s="30" t="s">
        <v>49</v>
      </c>
      <c r="AD47" s="56">
        <f>IF(OR(ISBLANK(#REF!),$E47="ΌΧΙ"),"",IF(L47&gt;5,0.5*(L47-5),0))</f>
        <v>1.1800000000000002</v>
      </c>
      <c r="AE47" s="32">
        <f>IF(OR(ISBLANK(#REF!),$E47="ΌΧΙ"),"",IF(M47="ΝΑΙ",6,(IF(O47="ΝΑΙ",4,0))))</f>
        <v>0</v>
      </c>
      <c r="AF47" s="32">
        <f>IF(OR(ISBLANK(#REF!),$E47="ΌΧΙ"),"",IF(AND(F47="ΠΕ23",H47="ΚΥΡΙΟΣ"),IF(N47="ΝΑΙ",6,(IF(P47="ΝΑΙ",2,0))),IF(N47="ΝΑΙ",3,(IF(P47="ΝΑΙ",2,0)))))</f>
        <v>0</v>
      </c>
      <c r="AG47" s="32">
        <f>IF(OR(ISBLANK(#REF!),$E47="ΌΧΙ"),"",MAX(AE47:AF47))</f>
        <v>0</v>
      </c>
      <c r="AH47" s="32">
        <f>IF(OR(ISBLANK(#REF!),$E47="ΌΧΙ"),"",MIN(3,0.5*INT((Q47*12+R47+ROUND(S47/30,0))/6)))</f>
        <v>0</v>
      </c>
      <c r="AI47" s="32">
        <f>IF(OR(ISBLANK(#REF!),$E47="ΌΧΙ"),"",0.2*(T47*12+U47+ROUND(V47/30,0)))</f>
        <v>0</v>
      </c>
      <c r="AJ47" s="33">
        <f>IF(OR(ISBLANK(#REF!),$E47="ΌΧΙ"),"",IF(W47&gt;80%,4,IF(AND(W47&gt;=67%,W47&lt;=80%),3,0)))</f>
        <v>0</v>
      </c>
      <c r="AK47" s="33">
        <f>IF(OR(ISBLANK(#REF!),$E47="ΌΧΙ"),"",IF(COUNTIFS(X47:Z47,"&gt;=67%")=1,2,IF(COUNTIFS(X47:Z47,"&gt;=67%")=2,5,IF(COUNTIFS(X47:Z47,"&gt;=67%")=3,10,0))))</f>
        <v>0</v>
      </c>
      <c r="AL47" s="33">
        <f>IF(OR(ISBLANK(#REF!),$E47="ΌΧΙ"),"",IF(AA47="ΠΟΛΥΤΕΚΝΟΣ",2,IF(AA47="ΤΡΙΤΕΚΝΟΣ",1,0)))</f>
        <v>0</v>
      </c>
      <c r="AM47" s="57">
        <f>IF(OR(ISBLANK(#REF!),$E47="ΌΧΙ"),"",AD47+SUM(AG47:AL47))</f>
        <v>1.1800000000000002</v>
      </c>
    </row>
    <row r="48" spans="1:39" x14ac:dyDescent="0.25">
      <c r="A48" s="26">
        <f>IF(ISBLANK(#REF!),"",IF(ISNUMBER(A47),A47+1,1))</f>
        <v>38</v>
      </c>
      <c r="B48" s="5" t="s">
        <v>133</v>
      </c>
      <c r="C48" s="5" t="s">
        <v>99</v>
      </c>
      <c r="D48" s="5" t="s">
        <v>117</v>
      </c>
      <c r="E48" s="27" t="s">
        <v>55</v>
      </c>
      <c r="F48" s="5" t="s">
        <v>47</v>
      </c>
      <c r="G48" s="5" t="s">
        <v>48</v>
      </c>
      <c r="H48" s="5"/>
      <c r="I48" s="5" t="s">
        <v>49</v>
      </c>
      <c r="J48" s="53">
        <v>42433</v>
      </c>
      <c r="K48" s="5" t="s">
        <v>50</v>
      </c>
      <c r="L48" s="29">
        <v>7.33</v>
      </c>
      <c r="M48" s="30"/>
      <c r="N48" s="30"/>
      <c r="O48" s="30"/>
      <c r="P48" s="30"/>
      <c r="Q48" s="5"/>
      <c r="R48" s="5"/>
      <c r="S48" s="5"/>
      <c r="T48" s="5"/>
      <c r="U48" s="5"/>
      <c r="V48" s="5"/>
      <c r="W48" s="31"/>
      <c r="X48" s="31"/>
      <c r="Y48" s="31"/>
      <c r="Z48" s="31"/>
      <c r="AA48" s="30" t="s">
        <v>51</v>
      </c>
      <c r="AB48" s="30" t="s">
        <v>55</v>
      </c>
      <c r="AC48" s="30" t="s">
        <v>49</v>
      </c>
      <c r="AD48" s="56">
        <f>IF(OR(ISBLANK(#REF!),$E48="ΌΧΙ"),"",IF(L48&gt;5,0.5*(L48-5),0))</f>
        <v>1.165</v>
      </c>
      <c r="AE48" s="32">
        <f>IF(OR(ISBLANK(#REF!),$E48="ΌΧΙ"),"",IF(M48="ΝΑΙ",6,(IF(O48="ΝΑΙ",4,0))))</f>
        <v>0</v>
      </c>
      <c r="AF48" s="32">
        <f>IF(OR(ISBLANK(#REF!),$E48="ΌΧΙ"),"",IF(AND(F48="ΠΕ23",H48="ΚΥΡΙΟΣ"),IF(N48="ΝΑΙ",6,(IF(P48="ΝΑΙ",2,0))),IF(N48="ΝΑΙ",3,(IF(P48="ΝΑΙ",2,0)))))</f>
        <v>0</v>
      </c>
      <c r="AG48" s="32">
        <f>IF(OR(ISBLANK(#REF!),$E48="ΌΧΙ"),"",MAX(AE48:AF48))</f>
        <v>0</v>
      </c>
      <c r="AH48" s="32">
        <f>IF(OR(ISBLANK(#REF!),$E48="ΌΧΙ"),"",MIN(3,0.5*INT((Q48*12+R48+ROUND(S48/30,0))/6)))</f>
        <v>0</v>
      </c>
      <c r="AI48" s="32">
        <f>IF(OR(ISBLANK(#REF!),$E48="ΌΧΙ"),"",0.2*(T48*12+U48+ROUND(V48/30,0)))</f>
        <v>0</v>
      </c>
      <c r="AJ48" s="33">
        <f>IF(OR(ISBLANK(#REF!),$E48="ΌΧΙ"),"",IF(W48&gt;80%,4,IF(AND(W48&gt;=67%,W48&lt;=80%),3,0)))</f>
        <v>0</v>
      </c>
      <c r="AK48" s="33">
        <f>IF(OR(ISBLANK(#REF!),$E48="ΌΧΙ"),"",IF(COUNTIFS(X48:Z48,"&gt;=67%")=1,2,IF(COUNTIFS(X48:Z48,"&gt;=67%")=2,5,IF(COUNTIFS(X48:Z48,"&gt;=67%")=3,10,0))))</f>
        <v>0</v>
      </c>
      <c r="AL48" s="33">
        <f>IF(OR(ISBLANK(#REF!),$E48="ΌΧΙ"),"",IF(AA48="ΠΟΛΥΤΕΚΝΟΣ",2,IF(AA48="ΤΡΙΤΕΚΝΟΣ",1,0)))</f>
        <v>0</v>
      </c>
      <c r="AM48" s="57">
        <f>IF(OR(ISBLANK(#REF!),$E48="ΌΧΙ"),"",AD48+SUM(AG48:AL48))</f>
        <v>1.165</v>
      </c>
    </row>
    <row r="49" spans="1:39" x14ac:dyDescent="0.25">
      <c r="A49" s="26">
        <f>IF(ISBLANK(#REF!),"",IF(ISNUMBER(A48),A48+1,1))</f>
        <v>39</v>
      </c>
      <c r="B49" s="5" t="s">
        <v>116</v>
      </c>
      <c r="C49" s="39" t="s">
        <v>60</v>
      </c>
      <c r="D49" s="5" t="s">
        <v>117</v>
      </c>
      <c r="E49" s="27" t="s">
        <v>55</v>
      </c>
      <c r="F49" s="39" t="s">
        <v>47</v>
      </c>
      <c r="G49" s="5" t="s">
        <v>48</v>
      </c>
      <c r="H49" s="5"/>
      <c r="I49" s="5" t="s">
        <v>49</v>
      </c>
      <c r="J49" s="53">
        <v>38657</v>
      </c>
      <c r="K49" s="5" t="s">
        <v>50</v>
      </c>
      <c r="L49" s="40">
        <v>7.19</v>
      </c>
      <c r="M49" s="27"/>
      <c r="N49" s="30"/>
      <c r="O49" s="30"/>
      <c r="P49" s="30"/>
      <c r="Q49" s="34"/>
      <c r="R49" s="34"/>
      <c r="S49" s="34"/>
      <c r="T49" s="34"/>
      <c r="U49" s="34"/>
      <c r="V49" s="34"/>
      <c r="W49" s="37"/>
      <c r="X49" s="37"/>
      <c r="Y49" s="37"/>
      <c r="Z49" s="37"/>
      <c r="AA49" s="30" t="s">
        <v>51</v>
      </c>
      <c r="AB49" s="30" t="s">
        <v>49</v>
      </c>
      <c r="AC49" s="30" t="s">
        <v>49</v>
      </c>
      <c r="AD49" s="56">
        <f>IF(OR(ISBLANK(#REF!),$E49="ΌΧΙ"),"",IF(L49&gt;5,0.5*(L49-5),0))</f>
        <v>1.0950000000000002</v>
      </c>
      <c r="AE49" s="32">
        <f>IF(OR(ISBLANK(#REF!),$E49="ΌΧΙ"),"",IF(M49="ΝΑΙ",6,(IF(O49="ΝΑΙ",4,0))))</f>
        <v>0</v>
      </c>
      <c r="AF49" s="32">
        <f>IF(OR(ISBLANK(#REF!),$E49="ΌΧΙ"),"",IF(AND(F49="ΠΕ23",H49="ΚΥΡΙΟΣ"),IF(N49="ΝΑΙ",6,(IF(P49="ΝΑΙ",2,0))),IF(N49="ΝΑΙ",3,(IF(P49="ΝΑΙ",2,0)))))</f>
        <v>0</v>
      </c>
      <c r="AG49" s="32">
        <f>IF(OR(ISBLANK(#REF!),$E49="ΌΧΙ"),"",MAX(AE49:AF49))</f>
        <v>0</v>
      </c>
      <c r="AH49" s="32">
        <f>IF(OR(ISBLANK(#REF!),$E49="ΌΧΙ"),"",MIN(3,0.5*INT((Q49*12+R49+ROUND(S49/30,0))/6)))</f>
        <v>0</v>
      </c>
      <c r="AI49" s="32">
        <f>IF(OR(ISBLANK(#REF!),$E49="ΌΧΙ"),"",0.2*(T49*12+U49+ROUND(V49/30,0)))</f>
        <v>0</v>
      </c>
      <c r="AJ49" s="33">
        <f>IF(OR(ISBLANK(#REF!),$E49="ΌΧΙ"),"",IF(W49&gt;80%,4,IF(AND(W49&gt;=67%,W49&lt;=80%),3,0)))</f>
        <v>0</v>
      </c>
      <c r="AK49" s="33">
        <f>IF(OR(ISBLANK(#REF!),$E49="ΌΧΙ"),"",IF(COUNTIFS(X49:Z49,"&gt;=67%")=1,2,IF(COUNTIFS(X49:Z49,"&gt;=67%")=2,5,IF(COUNTIFS(X49:Z49,"&gt;=67%")=3,10,0))))</f>
        <v>0</v>
      </c>
      <c r="AL49" s="33">
        <f>IF(OR(ISBLANK(#REF!),$E49="ΌΧΙ"),"",IF(AA49="ΠΟΛΥΤΕΚΝΟΣ",2,IF(AA49="ΤΡΙΤΕΚΝΟΣ",1,0)))</f>
        <v>0</v>
      </c>
      <c r="AM49" s="57">
        <f>IF(OR(ISBLANK(#REF!),$E49="ΌΧΙ"),"",AD49+SUM(AG49:AL49))</f>
        <v>1.0950000000000002</v>
      </c>
    </row>
    <row r="50" spans="1:39" x14ac:dyDescent="0.25">
      <c r="A50" s="26">
        <f>IF(ISBLANK(#REF!),"",IF(ISNUMBER(A49),A49+1,1))</f>
        <v>40</v>
      </c>
      <c r="B50" s="5" t="s">
        <v>113</v>
      </c>
      <c r="C50" s="5" t="s">
        <v>114</v>
      </c>
      <c r="D50" s="5" t="s">
        <v>115</v>
      </c>
      <c r="E50" s="27" t="s">
        <v>55</v>
      </c>
      <c r="F50" s="5" t="s">
        <v>47</v>
      </c>
      <c r="G50" s="5" t="s">
        <v>48</v>
      </c>
      <c r="H50" s="5"/>
      <c r="I50" s="5" t="s">
        <v>49</v>
      </c>
      <c r="J50" s="53">
        <v>42299</v>
      </c>
      <c r="K50" s="5" t="s">
        <v>50</v>
      </c>
      <c r="L50" s="29">
        <v>7.19</v>
      </c>
      <c r="M50" s="30"/>
      <c r="N50" s="30"/>
      <c r="O50" s="30"/>
      <c r="P50" s="30"/>
      <c r="Q50" s="5"/>
      <c r="R50" s="5"/>
      <c r="S50" s="5"/>
      <c r="T50" s="5"/>
      <c r="U50" s="5"/>
      <c r="V50" s="5"/>
      <c r="W50" s="31"/>
      <c r="X50" s="31"/>
      <c r="Y50" s="31"/>
      <c r="Z50" s="31"/>
      <c r="AA50" s="30" t="s">
        <v>51</v>
      </c>
      <c r="AB50" s="30" t="s">
        <v>49</v>
      </c>
      <c r="AC50" s="30" t="s">
        <v>49</v>
      </c>
      <c r="AD50" s="56">
        <f>IF(OR(ISBLANK(#REF!),$E50="ΌΧΙ"),"",IF(L50&gt;5,0.5*(L50-5),0))</f>
        <v>1.0950000000000002</v>
      </c>
      <c r="AE50" s="32">
        <f>IF(OR(ISBLANK(#REF!),$E50="ΌΧΙ"),"",IF(M50="ΝΑΙ",6,(IF(O50="ΝΑΙ",4,0))))</f>
        <v>0</v>
      </c>
      <c r="AF50" s="32">
        <f>IF(OR(ISBLANK(#REF!),$E50="ΌΧΙ"),"",IF(AND(F50="ΠΕ23",H50="ΚΥΡΙΟΣ"),IF(N50="ΝΑΙ",6,(IF(P50="ΝΑΙ",2,0))),IF(N50="ΝΑΙ",3,(IF(P50="ΝΑΙ",2,0)))))</f>
        <v>0</v>
      </c>
      <c r="AG50" s="32">
        <f>IF(OR(ISBLANK(#REF!),$E50="ΌΧΙ"),"",MAX(AE50:AF50))</f>
        <v>0</v>
      </c>
      <c r="AH50" s="32">
        <f>IF(OR(ISBLANK(#REF!),$E50="ΌΧΙ"),"",MIN(3,0.5*INT((Q50*12+R50+ROUND(S50/30,0))/6)))</f>
        <v>0</v>
      </c>
      <c r="AI50" s="32">
        <f>IF(OR(ISBLANK(#REF!),$E50="ΌΧΙ"),"",0.2*(T50*12+U50+ROUND(V50/30,0)))</f>
        <v>0</v>
      </c>
      <c r="AJ50" s="33">
        <f>IF(OR(ISBLANK(#REF!),$E50="ΌΧΙ"),"",IF(W50&gt;80%,4,IF(AND(W50&gt;=67%,W50&lt;=80%),3,0)))</f>
        <v>0</v>
      </c>
      <c r="AK50" s="33">
        <f>IF(OR(ISBLANK(#REF!),$E50="ΌΧΙ"),"",IF(COUNTIFS(X50:Z50,"&gt;=67%")=1,2,IF(COUNTIFS(X50:Z50,"&gt;=67%")=2,5,IF(COUNTIFS(X50:Z50,"&gt;=67%")=3,10,0))))</f>
        <v>0</v>
      </c>
      <c r="AL50" s="33">
        <f>IF(OR(ISBLANK(#REF!),$E50="ΌΧΙ"),"",IF(AA50="ΠΟΛΥΤΕΚΝΟΣ",2,IF(AA50="ΤΡΙΤΕΚΝΟΣ",1,0)))</f>
        <v>0</v>
      </c>
      <c r="AM50" s="57">
        <f>IF(OR(ISBLANK(#REF!),$E50="ΌΧΙ"),"",AD50+SUM(AG50:AL50))</f>
        <v>1.0950000000000002</v>
      </c>
    </row>
    <row r="51" spans="1:39" x14ac:dyDescent="0.25">
      <c r="A51" s="26">
        <f>IF(ISBLANK(#REF!),"",IF(ISNUMBER(A50),A50+1,1))</f>
        <v>41</v>
      </c>
      <c r="B51" s="5" t="s">
        <v>138</v>
      </c>
      <c r="C51" s="5" t="s">
        <v>139</v>
      </c>
      <c r="D51" s="5" t="s">
        <v>140</v>
      </c>
      <c r="E51" s="27" t="s">
        <v>55</v>
      </c>
      <c r="F51" s="5" t="s">
        <v>47</v>
      </c>
      <c r="G51" s="5" t="s">
        <v>48</v>
      </c>
      <c r="H51" s="5"/>
      <c r="I51" s="5" t="s">
        <v>49</v>
      </c>
      <c r="J51" s="53">
        <v>41759</v>
      </c>
      <c r="K51" s="5" t="s">
        <v>50</v>
      </c>
      <c r="L51" s="29">
        <v>7.07</v>
      </c>
      <c r="M51" s="30"/>
      <c r="N51" s="30"/>
      <c r="O51" s="30"/>
      <c r="P51" s="30"/>
      <c r="Q51" s="34"/>
      <c r="R51" s="34"/>
      <c r="S51" s="34"/>
      <c r="T51" s="34"/>
      <c r="U51" s="34"/>
      <c r="V51" s="34"/>
      <c r="W51" s="37"/>
      <c r="X51" s="37"/>
      <c r="Y51" s="37"/>
      <c r="Z51" s="37"/>
      <c r="AA51" s="30" t="s">
        <v>51</v>
      </c>
      <c r="AB51" s="30" t="s">
        <v>49</v>
      </c>
      <c r="AC51" s="30" t="s">
        <v>49</v>
      </c>
      <c r="AD51" s="56">
        <f>IF(OR(ISBLANK(#REF!),$E51="ΌΧΙ"),"",IF(L51&gt;5,0.5*(L51-5),0))</f>
        <v>1.0350000000000001</v>
      </c>
      <c r="AE51" s="32">
        <f>IF(OR(ISBLANK(#REF!),$E51="ΌΧΙ"),"",IF(M51="ΝΑΙ",6,(IF(O51="ΝΑΙ",4,0))))</f>
        <v>0</v>
      </c>
      <c r="AF51" s="32">
        <f>IF(OR(ISBLANK(#REF!),$E51="ΌΧΙ"),"",IF(AND(F51="ΠΕ23",H51="ΚΥΡΙΟΣ"),IF(N51="ΝΑΙ",6,(IF(P51="ΝΑΙ",2,0))),IF(N51="ΝΑΙ",3,(IF(P51="ΝΑΙ",2,0)))))</f>
        <v>0</v>
      </c>
      <c r="AG51" s="32">
        <f>IF(OR(ISBLANK(#REF!),$E51="ΌΧΙ"),"",MAX(AE51:AF51))</f>
        <v>0</v>
      </c>
      <c r="AH51" s="32">
        <f>IF(OR(ISBLANK(#REF!),$E51="ΌΧΙ"),"",MIN(3,0.5*INT((Q51*12+R51+ROUND(S51/30,0))/6)))</f>
        <v>0</v>
      </c>
      <c r="AI51" s="32">
        <f>IF(OR(ISBLANK(#REF!),$E51="ΌΧΙ"),"",0.2*(T51*12+U51+ROUND(V51/30,0)))</f>
        <v>0</v>
      </c>
      <c r="AJ51" s="33">
        <f>IF(OR(ISBLANK(#REF!),$E51="ΌΧΙ"),"",IF(W51&gt;80%,4,IF(AND(W51&gt;=67%,W51&lt;=80%),3,0)))</f>
        <v>0</v>
      </c>
      <c r="AK51" s="33">
        <f>IF(OR(ISBLANK(#REF!),$E51="ΌΧΙ"),"",IF(COUNTIFS(X51:Z51,"&gt;=67%")=1,2,IF(COUNTIFS(X51:Z51,"&gt;=67%")=2,5,IF(COUNTIFS(X51:Z51,"&gt;=67%")=3,10,0))))</f>
        <v>0</v>
      </c>
      <c r="AL51" s="33">
        <f>IF(OR(ISBLANK(#REF!),$E51="ΌΧΙ"),"",IF(AA51="ΠΟΛΥΤΕΚΝΟΣ",2,IF(AA51="ΤΡΙΤΕΚΝΟΣ",1,0)))</f>
        <v>0</v>
      </c>
      <c r="AM51" s="57">
        <f>IF(OR(ISBLANK(#REF!),$E51="ΌΧΙ"),"",AD51+SUM(AG51:AL51))</f>
        <v>1.0350000000000001</v>
      </c>
    </row>
    <row r="52" spans="1:39" x14ac:dyDescent="0.25">
      <c r="A52" s="26">
        <f>IF(ISBLANK(#REF!),"",IF(ISNUMBER(A51),A51+1,1))</f>
        <v>42</v>
      </c>
      <c r="B52" s="5" t="s">
        <v>70</v>
      </c>
      <c r="C52" s="36" t="s">
        <v>71</v>
      </c>
      <c r="D52" s="5" t="s">
        <v>72</v>
      </c>
      <c r="E52" s="27" t="s">
        <v>55</v>
      </c>
      <c r="F52" s="36" t="s">
        <v>47</v>
      </c>
      <c r="G52" s="5" t="s">
        <v>48</v>
      </c>
      <c r="H52" s="5"/>
      <c r="I52" s="5" t="s">
        <v>49</v>
      </c>
      <c r="J52" s="53">
        <v>40315</v>
      </c>
      <c r="K52" s="5" t="s">
        <v>50</v>
      </c>
      <c r="L52" s="38">
        <v>7.05</v>
      </c>
      <c r="M52" s="36"/>
      <c r="N52" s="30"/>
      <c r="O52" s="30"/>
      <c r="P52" s="30"/>
      <c r="Q52" s="34"/>
      <c r="R52" s="34"/>
      <c r="S52" s="34">
        <v>14</v>
      </c>
      <c r="T52" s="34"/>
      <c r="U52" s="34"/>
      <c r="V52" s="34"/>
      <c r="W52" s="35"/>
      <c r="X52" s="35"/>
      <c r="Y52" s="35"/>
      <c r="Z52" s="35"/>
      <c r="AA52" s="36" t="s">
        <v>51</v>
      </c>
      <c r="AB52" s="30" t="s">
        <v>49</v>
      </c>
      <c r="AC52" s="30" t="s">
        <v>49</v>
      </c>
      <c r="AD52" s="56">
        <f>IF(OR(ISBLANK(#REF!),$E52="ΌΧΙ"),"",IF(L52&gt;5,0.5*(L52-5),0))</f>
        <v>1.0249999999999999</v>
      </c>
      <c r="AE52" s="32">
        <f>IF(OR(ISBLANK(#REF!),$E52="ΌΧΙ"),"",IF(M52="ΝΑΙ",6,(IF(O52="ΝΑΙ",4,0))))</f>
        <v>0</v>
      </c>
      <c r="AF52" s="32">
        <f>IF(OR(ISBLANK(#REF!),$E52="ΌΧΙ"),"",IF(AND(F52="ΠΕ23",H52="ΚΥΡΙΟΣ"),IF(N52="ΝΑΙ",6,(IF(P52="ΝΑΙ",2,0))),IF(N52="ΝΑΙ",3,(IF(P52="ΝΑΙ",2,0)))))</f>
        <v>0</v>
      </c>
      <c r="AG52" s="32">
        <f>IF(OR(ISBLANK(#REF!),$E52="ΌΧΙ"),"",MAX(AE52:AF52))</f>
        <v>0</v>
      </c>
      <c r="AH52" s="32">
        <f>IF(OR(ISBLANK(#REF!),$E52="ΌΧΙ"),"",MIN(3,0.5*INT((Q52*12+R52+ROUND(S52/30,0))/6)))</f>
        <v>0</v>
      </c>
      <c r="AI52" s="32">
        <f>IF(OR(ISBLANK(#REF!),$E52="ΌΧΙ"),"",0.2*(T52*12+U52+ROUND(V52/30,0)))</f>
        <v>0</v>
      </c>
      <c r="AJ52" s="33">
        <f>IF(OR(ISBLANK(#REF!),$E52="ΌΧΙ"),"",IF(W52&gt;80%,4,IF(AND(W52&gt;=67%,W52&lt;=80%),3,0)))</f>
        <v>0</v>
      </c>
      <c r="AK52" s="33">
        <f>IF(OR(ISBLANK(#REF!),$E52="ΌΧΙ"),"",IF(COUNTIFS(X52:Z52,"&gt;=67%")=1,2,IF(COUNTIFS(X52:Z52,"&gt;=67%")=2,5,IF(COUNTIFS(X52:Z52,"&gt;=67%")=3,10,0))))</f>
        <v>0</v>
      </c>
      <c r="AL52" s="33">
        <f>IF(OR(ISBLANK(#REF!),$E52="ΌΧΙ"),"",IF(AA52="ΠΟΛΥΤΕΚΝΟΣ",2,IF(AA52="ΤΡΙΤΕΚΝΟΣ",1,0)))</f>
        <v>0</v>
      </c>
      <c r="AM52" s="57">
        <f>IF(OR(ISBLANK(#REF!),$E52="ΌΧΙ"),"",AD52+SUM(AG52:AL52))</f>
        <v>1.0249999999999999</v>
      </c>
    </row>
    <row r="53" spans="1:39" x14ac:dyDescent="0.25">
      <c r="A53" s="26">
        <f>IF(ISBLANK(#REF!),"",IF(ISNUMBER(A52),A52+1,1))</f>
        <v>43</v>
      </c>
      <c r="B53" s="5" t="s">
        <v>130</v>
      </c>
      <c r="C53" s="5" t="s">
        <v>74</v>
      </c>
      <c r="D53" s="5" t="s">
        <v>86</v>
      </c>
      <c r="E53" s="27" t="s">
        <v>55</v>
      </c>
      <c r="F53" s="5" t="s">
        <v>47</v>
      </c>
      <c r="G53" s="5" t="s">
        <v>48</v>
      </c>
      <c r="H53" s="5"/>
      <c r="I53" s="5" t="s">
        <v>49</v>
      </c>
      <c r="J53" s="53">
        <v>42086</v>
      </c>
      <c r="K53" s="5" t="s">
        <v>50</v>
      </c>
      <c r="L53" s="29">
        <v>6.92</v>
      </c>
      <c r="M53" s="30"/>
      <c r="N53" s="30"/>
      <c r="O53" s="30"/>
      <c r="P53" s="30"/>
      <c r="Q53" s="34"/>
      <c r="R53" s="34">
        <v>3</v>
      </c>
      <c r="S53" s="34">
        <v>27</v>
      </c>
      <c r="T53" s="34"/>
      <c r="U53" s="34"/>
      <c r="V53" s="34"/>
      <c r="W53" s="37"/>
      <c r="X53" s="37"/>
      <c r="Y53" s="37"/>
      <c r="Z53" s="37"/>
      <c r="AA53" s="30" t="s">
        <v>51</v>
      </c>
      <c r="AB53" s="30" t="s">
        <v>49</v>
      </c>
      <c r="AC53" s="30" t="s">
        <v>49</v>
      </c>
      <c r="AD53" s="56">
        <f>IF(OR(ISBLANK(#REF!),$E53="ΌΧΙ"),"",IF(L53&gt;5,0.5*(L53-5),0))</f>
        <v>0.96</v>
      </c>
      <c r="AE53" s="32">
        <f>IF(OR(ISBLANK(#REF!),$E53="ΌΧΙ"),"",IF(M53="ΝΑΙ",6,(IF(O53="ΝΑΙ",4,0))))</f>
        <v>0</v>
      </c>
      <c r="AF53" s="32">
        <f>IF(OR(ISBLANK(#REF!),$E53="ΌΧΙ"),"",IF(AND(F53="ΠΕ23",H53="ΚΥΡΙΟΣ"),IF(N53="ΝΑΙ",6,(IF(P53="ΝΑΙ",2,0))),IF(N53="ΝΑΙ",3,(IF(P53="ΝΑΙ",2,0)))))</f>
        <v>0</v>
      </c>
      <c r="AG53" s="32">
        <f>IF(OR(ISBLANK(#REF!),$E53="ΌΧΙ"),"",MAX(AE53:AF53))</f>
        <v>0</v>
      </c>
      <c r="AH53" s="32">
        <f>IF(OR(ISBLANK(#REF!),$E53="ΌΧΙ"),"",MIN(3,0.5*INT((Q53*12+R53+ROUND(S53/30,0))/6)))</f>
        <v>0</v>
      </c>
      <c r="AI53" s="32">
        <f>IF(OR(ISBLANK(#REF!),$E53="ΌΧΙ"),"",0.2*(T53*12+U53+ROUND(V53/30,0)))</f>
        <v>0</v>
      </c>
      <c r="AJ53" s="33">
        <f>IF(OR(ISBLANK(#REF!),$E53="ΌΧΙ"),"",IF(W53&gt;80%,4,IF(AND(W53&gt;=67%,W53&lt;=80%),3,0)))</f>
        <v>0</v>
      </c>
      <c r="AK53" s="33">
        <f>IF(OR(ISBLANK(#REF!),$E53="ΌΧΙ"),"",IF(COUNTIFS(X53:Z53,"&gt;=67%")=1,2,IF(COUNTIFS(X53:Z53,"&gt;=67%")=2,5,IF(COUNTIFS(X53:Z53,"&gt;=67%")=3,10,0))))</f>
        <v>0</v>
      </c>
      <c r="AL53" s="33">
        <f>IF(OR(ISBLANK(#REF!),$E53="ΌΧΙ"),"",IF(AA53="ΠΟΛΥΤΕΚΝΟΣ",2,IF(AA53="ΤΡΙΤΕΚΝΟΣ",1,0)))</f>
        <v>0</v>
      </c>
      <c r="AM53" s="57">
        <f>IF(OR(ISBLANK(#REF!),$E53="ΌΧΙ"),"",AD53+SUM(AG53:AL53))</f>
        <v>0.96</v>
      </c>
    </row>
    <row r="54" spans="1:39" x14ac:dyDescent="0.25">
      <c r="A54" s="26">
        <f>IF(ISBLANK(#REF!),"",IF(ISNUMBER(A53),A53+1,1))</f>
        <v>44</v>
      </c>
      <c r="B54" s="5" t="s">
        <v>141</v>
      </c>
      <c r="C54" s="5" t="s">
        <v>82</v>
      </c>
      <c r="D54" s="5" t="s">
        <v>89</v>
      </c>
      <c r="E54" s="27" t="s">
        <v>55</v>
      </c>
      <c r="F54" s="5" t="s">
        <v>47</v>
      </c>
      <c r="G54" s="5" t="s">
        <v>48</v>
      </c>
      <c r="H54" s="5"/>
      <c r="I54" s="5" t="s">
        <v>49</v>
      </c>
      <c r="J54" s="53">
        <v>40108</v>
      </c>
      <c r="K54" s="5" t="s">
        <v>50</v>
      </c>
      <c r="L54" s="29">
        <v>6.89</v>
      </c>
      <c r="M54" s="30"/>
      <c r="N54" s="30"/>
      <c r="O54" s="30"/>
      <c r="P54" s="30"/>
      <c r="Q54" s="34"/>
      <c r="R54" s="34"/>
      <c r="S54" s="34"/>
      <c r="T54" s="34"/>
      <c r="U54" s="34"/>
      <c r="V54" s="34"/>
      <c r="W54" s="37"/>
      <c r="X54" s="37"/>
      <c r="Y54" s="37"/>
      <c r="Z54" s="37"/>
      <c r="AA54" s="30" t="s">
        <v>51</v>
      </c>
      <c r="AB54" s="30" t="s">
        <v>49</v>
      </c>
      <c r="AC54" s="30" t="s">
        <v>49</v>
      </c>
      <c r="AD54" s="56">
        <f>IF(OR(ISBLANK(#REF!),$E54="ΌΧΙ"),"",IF(L54&gt;5,0.5*(L54-5),0))</f>
        <v>0.94499999999999984</v>
      </c>
      <c r="AE54" s="32">
        <f>IF(OR(ISBLANK(#REF!),$E54="ΌΧΙ"),"",IF(M54="ΝΑΙ",6,(IF(O54="ΝΑΙ",4,0))))</f>
        <v>0</v>
      </c>
      <c r="AF54" s="32">
        <f>IF(OR(ISBLANK(#REF!),$E54="ΌΧΙ"),"",IF(AND(F54="ΠΕ23",H54="ΚΥΡΙΟΣ"),IF(N54="ΝΑΙ",6,(IF(P54="ΝΑΙ",2,0))),IF(N54="ΝΑΙ",3,(IF(P54="ΝΑΙ",2,0)))))</f>
        <v>0</v>
      </c>
      <c r="AG54" s="32">
        <f>IF(OR(ISBLANK(#REF!),$E54="ΌΧΙ"),"",MAX(AE54:AF54))</f>
        <v>0</v>
      </c>
      <c r="AH54" s="32">
        <f>IF(OR(ISBLANK(#REF!),$E54="ΌΧΙ"),"",MIN(3,0.5*INT((Q54*12+R54+ROUND(S54/30,0))/6)))</f>
        <v>0</v>
      </c>
      <c r="AI54" s="32">
        <f>IF(OR(ISBLANK(#REF!),$E54="ΌΧΙ"),"",0.2*(T54*12+U54+ROUND(V54/30,0)))</f>
        <v>0</v>
      </c>
      <c r="AJ54" s="33">
        <f>IF(OR(ISBLANK(#REF!),$E54="ΌΧΙ"),"",IF(W54&gt;80%,4,IF(AND(W54&gt;=67%,W54&lt;=80%),3,0)))</f>
        <v>0</v>
      </c>
      <c r="AK54" s="33">
        <f>IF(OR(ISBLANK(#REF!),$E54="ΌΧΙ"),"",IF(COUNTIFS(X54:Z54,"&gt;=67%")=1,2,IF(COUNTIFS(X54:Z54,"&gt;=67%")=2,5,IF(COUNTIFS(X54:Z54,"&gt;=67%")=3,10,0))))</f>
        <v>0</v>
      </c>
      <c r="AL54" s="33">
        <f>IF(OR(ISBLANK(#REF!),$E54="ΌΧΙ"),"",IF(AA54="ΠΟΛΥΤΕΚΝΟΣ",2,IF(AA54="ΤΡΙΤΕΚΝΟΣ",1,0)))</f>
        <v>0</v>
      </c>
      <c r="AM54" s="57">
        <f>IF(OR(ISBLANK(#REF!),$E54="ΌΧΙ"),"",AD54+SUM(AG54:AL54))</f>
        <v>0.94499999999999984</v>
      </c>
    </row>
    <row r="55" spans="1:39" x14ac:dyDescent="0.25">
      <c r="A55" s="26">
        <f>IF(ISBLANK(#REF!),"",IF(ISNUMBER(A54),A54+1,1))</f>
        <v>45</v>
      </c>
      <c r="B55" s="5" t="s">
        <v>64</v>
      </c>
      <c r="C55" s="5" t="s">
        <v>65</v>
      </c>
      <c r="D55" s="5" t="s">
        <v>66</v>
      </c>
      <c r="E55" s="27" t="s">
        <v>55</v>
      </c>
      <c r="F55" s="5" t="s">
        <v>47</v>
      </c>
      <c r="G55" s="5" t="s">
        <v>48</v>
      </c>
      <c r="H55" s="5"/>
      <c r="I55" s="5" t="s">
        <v>49</v>
      </c>
      <c r="J55" s="53">
        <v>40679</v>
      </c>
      <c r="K55" s="5" t="s">
        <v>50</v>
      </c>
      <c r="L55" s="29">
        <v>6.86</v>
      </c>
      <c r="M55" s="30"/>
      <c r="N55" s="30"/>
      <c r="O55" s="30"/>
      <c r="P55" s="30"/>
      <c r="Q55" s="5"/>
      <c r="R55" s="5"/>
      <c r="S55" s="5"/>
      <c r="T55" s="5"/>
      <c r="U55" s="5"/>
      <c r="V55" s="5"/>
      <c r="W55" s="31"/>
      <c r="X55" s="31"/>
      <c r="Y55" s="31"/>
      <c r="Z55" s="31"/>
      <c r="AA55" s="30" t="s">
        <v>51</v>
      </c>
      <c r="AB55" s="30" t="s">
        <v>49</v>
      </c>
      <c r="AC55" s="30" t="s">
        <v>49</v>
      </c>
      <c r="AD55" s="56">
        <f>IF(OR(ISBLANK(#REF!),$E55="ΌΧΙ"),"",IF(L55&gt;5,0.5*(L55-5),0))</f>
        <v>0.93000000000000016</v>
      </c>
      <c r="AE55" s="32">
        <f>IF(OR(ISBLANK(#REF!),$E55="ΌΧΙ"),"",IF(M55="ΝΑΙ",6,(IF(O55="ΝΑΙ",4,0))))</f>
        <v>0</v>
      </c>
      <c r="AF55" s="32">
        <f>IF(OR(ISBLANK(#REF!),$E55="ΌΧΙ"),"",IF(AND(F55="ΠΕ23",H55="ΚΥΡΙΟΣ"),IF(N55="ΝΑΙ",6,(IF(P55="ΝΑΙ",2,0))),IF(N55="ΝΑΙ",3,(IF(P55="ΝΑΙ",2,0)))))</f>
        <v>0</v>
      </c>
      <c r="AG55" s="32">
        <f>IF(OR(ISBLANK(#REF!),$E55="ΌΧΙ"),"",MAX(AE55:AF55))</f>
        <v>0</v>
      </c>
      <c r="AH55" s="32">
        <f>IF(OR(ISBLANK(#REF!),$E55="ΌΧΙ"),"",MIN(3,0.5*INT((Q55*12+R55+ROUND(S55/30,0))/6)))</f>
        <v>0</v>
      </c>
      <c r="AI55" s="32">
        <f>IF(OR(ISBLANK(#REF!),$E55="ΌΧΙ"),"",0.2*(T55*12+U55+ROUND(V55/30,0)))</f>
        <v>0</v>
      </c>
      <c r="AJ55" s="33">
        <f>IF(OR(ISBLANK(#REF!),$E55="ΌΧΙ"),"",IF(W55&gt;80%,4,IF(AND(W55&gt;=67%,W55&lt;=80%),3,0)))</f>
        <v>0</v>
      </c>
      <c r="AK55" s="33">
        <f>IF(OR(ISBLANK(#REF!),$E55="ΌΧΙ"),"",IF(COUNTIFS(X55:Z55,"&gt;=67%")=1,2,IF(COUNTIFS(X55:Z55,"&gt;=67%")=2,5,IF(COUNTIFS(X55:Z55,"&gt;=67%")=3,10,0))))</f>
        <v>0</v>
      </c>
      <c r="AL55" s="33">
        <f>IF(OR(ISBLANK(#REF!),$E55="ΌΧΙ"),"",IF(AA55="ΠΟΛΥΤΕΚΝΟΣ",2,IF(AA55="ΤΡΙΤΕΚΝΟΣ",1,0)))</f>
        <v>0</v>
      </c>
      <c r="AM55" s="57">
        <f>IF(OR(ISBLANK(#REF!),$E55="ΌΧΙ"),"",AD55+SUM(AG55:AL55))</f>
        <v>0.93000000000000016</v>
      </c>
    </row>
    <row r="56" spans="1:39" x14ac:dyDescent="0.25">
      <c r="A56" s="26">
        <f>IF(ISBLANK(#REF!),"",IF(ISNUMBER(A54),A54+1,1))</f>
        <v>45</v>
      </c>
      <c r="B56" s="5" t="s">
        <v>44</v>
      </c>
      <c r="C56" s="5" t="s">
        <v>45</v>
      </c>
      <c r="D56" s="5" t="s">
        <v>46</v>
      </c>
      <c r="E56" s="27" t="s">
        <v>55</v>
      </c>
      <c r="F56" s="5" t="s">
        <v>47</v>
      </c>
      <c r="G56" s="5" t="s">
        <v>48</v>
      </c>
      <c r="H56" s="5"/>
      <c r="I56" s="5" t="s">
        <v>49</v>
      </c>
      <c r="J56" s="53">
        <v>41578</v>
      </c>
      <c r="K56" s="5" t="s">
        <v>50</v>
      </c>
      <c r="L56" s="29">
        <v>6.8</v>
      </c>
      <c r="M56" s="30"/>
      <c r="N56" s="30"/>
      <c r="O56" s="30"/>
      <c r="P56" s="30"/>
      <c r="Q56" s="5"/>
      <c r="R56" s="5">
        <v>5</v>
      </c>
      <c r="S56" s="5"/>
      <c r="T56" s="5"/>
      <c r="U56" s="5"/>
      <c r="V56" s="5"/>
      <c r="W56" s="31"/>
      <c r="X56" s="31"/>
      <c r="Y56" s="31"/>
      <c r="Z56" s="31"/>
      <c r="AA56" s="30" t="s">
        <v>51</v>
      </c>
      <c r="AB56" s="30" t="s">
        <v>49</v>
      </c>
      <c r="AC56" s="30" t="s">
        <v>49</v>
      </c>
      <c r="AD56" s="56">
        <f>IF(OR(ISBLANK(#REF!),$E56="ΌΧΙ"),"",IF(L56&gt;5,ROUND(0.5*(L56-5),2),0))</f>
        <v>0.9</v>
      </c>
      <c r="AE56" s="32">
        <f>IF(OR(ISBLANK(#REF!),$E56="ΌΧΙ"),"",IF(M56="ΝΑΙ",6,(IF(O56="ΝΑΙ",4,0))))</f>
        <v>0</v>
      </c>
      <c r="AF56" s="32">
        <f>IF(OR(ISBLANK(#REF!),$E56="ΌΧΙ"),"",IF(AND(F56="ΠΕ23",H56="ΚΥΡΙΟΣ"),IF(N56="ΝΑΙ",6,(IF(P56="ΝΑΙ",2,0))),IF(N56="ΝΑΙ",3,(IF(P56="ΝΑΙ",2,0)))))</f>
        <v>0</v>
      </c>
      <c r="AG56" s="32">
        <f>IF(OR(ISBLANK(#REF!),$E56="ΌΧΙ"),"",MAX(AE56:AF56))</f>
        <v>0</v>
      </c>
      <c r="AH56" s="32">
        <f>IF(OR(ISBLANK(#REF!),$E56="ΌΧΙ"),"",MIN(3,0.5*INT((Q56*12+R56+ROUND(S56/30,0))/6)))</f>
        <v>0</v>
      </c>
      <c r="AI56" s="32">
        <f>IF(OR(ISBLANK(#REF!),$E56="ΌΧΙ"),"",0.2*(T56*12+U56+ROUND(V56/30,0)))</f>
        <v>0</v>
      </c>
      <c r="AJ56" s="33">
        <f>IF(OR(ISBLANK(#REF!),$E56="ΌΧΙ"),"",IF(W56&gt;80%,4,IF(AND(W56&gt;=67%,W56&lt;=80%),3,0)))</f>
        <v>0</v>
      </c>
      <c r="AK56" s="33">
        <f>IF(OR(ISBLANK(#REF!),$E56="ΌΧΙ"),"",IF(COUNTIFS(X56:Z56,"&gt;=67%")=1,2,IF(COUNTIFS(X56:Z56,"&gt;=67%")=2,5,IF(COUNTIFS(X56:Z56,"&gt;=67%")=3,10,0))))</f>
        <v>0</v>
      </c>
      <c r="AL56" s="33">
        <f>IF(OR(ISBLANK(#REF!),$E56="ΌΧΙ"),"",IF(AA56="ΠΟΛΥΤΕΚΝΟΣ",2,IF(AA56="ΤΡΙΤΕΚΝΟΣ",1,0)))</f>
        <v>0</v>
      </c>
      <c r="AM56" s="57">
        <f>IF(OR(ISBLANK(#REF!),$E56="ΌΧΙ"),"",AD56+SUM(AG56:AL56))</f>
        <v>0.9</v>
      </c>
    </row>
    <row r="57" spans="1:39" x14ac:dyDescent="0.25">
      <c r="A57" s="26">
        <f>IF(ISBLANK(#REF!),"",IF(ISNUMBER(A56),A56+1,1))</f>
        <v>46</v>
      </c>
      <c r="B57" s="5" t="s">
        <v>95</v>
      </c>
      <c r="C57" s="5" t="s">
        <v>96</v>
      </c>
      <c r="D57" s="5" t="s">
        <v>97</v>
      </c>
      <c r="E57" s="27" t="s">
        <v>55</v>
      </c>
      <c r="F57" s="5" t="s">
        <v>47</v>
      </c>
      <c r="G57" s="5" t="s">
        <v>48</v>
      </c>
      <c r="H57" s="5"/>
      <c r="I57" s="5" t="s">
        <v>49</v>
      </c>
      <c r="J57" s="53">
        <v>40492</v>
      </c>
      <c r="K57" s="5" t="s">
        <v>50</v>
      </c>
      <c r="L57" s="29">
        <v>6.65</v>
      </c>
      <c r="M57" s="30"/>
      <c r="N57" s="30"/>
      <c r="O57" s="30"/>
      <c r="P57" s="30"/>
      <c r="Q57" s="5"/>
      <c r="R57" s="5"/>
      <c r="S57" s="5"/>
      <c r="T57" s="5"/>
      <c r="U57" s="5"/>
      <c r="V57" s="5"/>
      <c r="W57" s="31"/>
      <c r="X57" s="31"/>
      <c r="Y57" s="31"/>
      <c r="Z57" s="31"/>
      <c r="AA57" s="30" t="s">
        <v>51</v>
      </c>
      <c r="AB57" s="30" t="s">
        <v>49</v>
      </c>
      <c r="AC57" s="30" t="s">
        <v>49</v>
      </c>
      <c r="AD57" s="56">
        <f>IF(OR(ISBLANK(#REF!),$E57="ΌΧΙ"),"",IF(L57&gt;5,0.5*(L57-5),0))</f>
        <v>0.82500000000000018</v>
      </c>
      <c r="AE57" s="32">
        <f>IF(OR(ISBLANK(#REF!),$E57="ΌΧΙ"),"",IF(M57="ΝΑΙ",6,(IF(O57="ΝΑΙ",4,0))))</f>
        <v>0</v>
      </c>
      <c r="AF57" s="32">
        <f>IF(OR(ISBLANK(#REF!),$E57="ΌΧΙ"),"",IF(AND(F57="ΠΕ23",H57="ΚΥΡΙΟΣ"),IF(N57="ΝΑΙ",6,(IF(P57="ΝΑΙ",2,0))),IF(N57="ΝΑΙ",3,(IF(P57="ΝΑΙ",2,0)))))</f>
        <v>0</v>
      </c>
      <c r="AG57" s="32">
        <f>IF(OR(ISBLANK(#REF!),$E57="ΌΧΙ"),"",MAX(AE57:AF57))</f>
        <v>0</v>
      </c>
      <c r="AH57" s="32">
        <f>IF(OR(ISBLANK(#REF!),$E57="ΌΧΙ"),"",MIN(3,0.5*INT((Q57*12+R57+ROUND(S57/30,0))/6)))</f>
        <v>0</v>
      </c>
      <c r="AI57" s="32">
        <f>IF(OR(ISBLANK(#REF!),$E57="ΌΧΙ"),"",0.2*(T57*12+U57+ROUND(V57/30,0)))</f>
        <v>0</v>
      </c>
      <c r="AJ57" s="33">
        <f>IF(OR(ISBLANK(#REF!),$E57="ΌΧΙ"),"",IF(W57&gt;80%,4,IF(AND(W57&gt;=67%,W57&lt;=80%),3,0)))</f>
        <v>0</v>
      </c>
      <c r="AK57" s="33">
        <f>IF(OR(ISBLANK(#REF!),$E57="ΌΧΙ"),"",IF(COUNTIFS(X57:Z57,"&gt;=67%")=1,2,IF(COUNTIFS(X57:Z57,"&gt;=67%")=2,5,IF(COUNTIFS(X57:Z57,"&gt;=67%")=3,10,0))))</f>
        <v>0</v>
      </c>
      <c r="AL57" s="33">
        <f>IF(OR(ISBLANK(#REF!),$E57="ΌΧΙ"),"",IF(AA57="ΠΟΛΥΤΕΚΝΟΣ",2,IF(AA57="ΤΡΙΤΕΚΝΟΣ",1,0)))</f>
        <v>0</v>
      </c>
      <c r="AM57" s="57">
        <f>IF(OR(ISBLANK(#REF!),$E57="ΌΧΙ"),"",AD57+SUM(AG57:AL57))</f>
        <v>0.82500000000000018</v>
      </c>
    </row>
    <row r="58" spans="1:39" x14ac:dyDescent="0.25">
      <c r="A58" s="26">
        <f>IF(ISBLANK(#REF!),"",IF(ISNUMBER(A57),A57+1,1))</f>
        <v>47</v>
      </c>
      <c r="B58" s="5" t="s">
        <v>151</v>
      </c>
      <c r="C58" s="5" t="s">
        <v>152</v>
      </c>
      <c r="D58" s="5" t="s">
        <v>78</v>
      </c>
      <c r="E58" s="27" t="s">
        <v>55</v>
      </c>
      <c r="F58" s="5" t="s">
        <v>47</v>
      </c>
      <c r="G58" s="5" t="s">
        <v>48</v>
      </c>
      <c r="H58" s="5"/>
      <c r="I58" s="5" t="s">
        <v>49</v>
      </c>
      <c r="J58" s="53">
        <v>41393</v>
      </c>
      <c r="K58" s="5" t="s">
        <v>50</v>
      </c>
      <c r="L58" s="29">
        <v>6.51</v>
      </c>
      <c r="M58" s="30"/>
      <c r="N58" s="30"/>
      <c r="O58" s="30"/>
      <c r="P58" s="30"/>
      <c r="Q58" s="5"/>
      <c r="R58" s="5"/>
      <c r="S58" s="5"/>
      <c r="T58" s="5"/>
      <c r="U58" s="5"/>
      <c r="V58" s="5"/>
      <c r="W58" s="31"/>
      <c r="X58" s="31"/>
      <c r="Y58" s="31"/>
      <c r="Z58" s="31"/>
      <c r="AA58" s="30" t="s">
        <v>51</v>
      </c>
      <c r="AB58" s="30" t="s">
        <v>49</v>
      </c>
      <c r="AC58" s="30" t="s">
        <v>49</v>
      </c>
      <c r="AD58" s="56">
        <f>IF(OR(ISBLANK(#REF!),$E58="ΌΧΙ"),"",IF(L58&gt;5,0.5*(L58-5),0))</f>
        <v>0.75499999999999989</v>
      </c>
      <c r="AE58" s="32">
        <f>IF(OR(ISBLANK(#REF!),$E58="ΌΧΙ"),"",IF(M58="ΝΑΙ",6,(IF(O58="ΝΑΙ",4,0))))</f>
        <v>0</v>
      </c>
      <c r="AF58" s="32">
        <f>IF(OR(ISBLANK(#REF!),$E58="ΌΧΙ"),"",IF(AND(F58="ΠΕ23",H58="ΚΥΡΙΟΣ"),IF(N58="ΝΑΙ",6,(IF(P58="ΝΑΙ",2,0))),IF(N58="ΝΑΙ",3,(IF(P58="ΝΑΙ",2,0)))))</f>
        <v>0</v>
      </c>
      <c r="AG58" s="32">
        <f>IF(OR(ISBLANK(#REF!),$E58="ΌΧΙ"),"",MAX(AE58:AF58))</f>
        <v>0</v>
      </c>
      <c r="AH58" s="32">
        <f>IF(OR(ISBLANK(#REF!),$E58="ΌΧΙ"),"",MIN(3,0.5*INT((Q58*12+R58+ROUND(S58/30,0))/6)))</f>
        <v>0</v>
      </c>
      <c r="AI58" s="32">
        <f>IF(OR(ISBLANK(#REF!),$E58="ΌΧΙ"),"",0.2*(T58*12+U58+ROUND(V58/30,0)))</f>
        <v>0</v>
      </c>
      <c r="AJ58" s="33">
        <f>IF(OR(ISBLANK(#REF!),$E58="ΌΧΙ"),"",IF(W58&gt;80%,4,IF(AND(W58&gt;=67%,W58&lt;=80%),3,0)))</f>
        <v>0</v>
      </c>
      <c r="AK58" s="33">
        <f>IF(OR(ISBLANK(#REF!),$E58="ΌΧΙ"),"",IF(COUNTIFS(X58:Z58,"&gt;=67%")=1,2,IF(COUNTIFS(X58:Z58,"&gt;=67%")=2,5,IF(COUNTIFS(X58:Z58,"&gt;=67%")=3,10,0))))</f>
        <v>0</v>
      </c>
      <c r="AL58" s="33">
        <f>IF(OR(ISBLANK(#REF!),$E58="ΌΧΙ"),"",IF(AA58="ΠΟΛΥΤΕΚΝΟΣ",2,IF(AA58="ΤΡΙΤΕΚΝΟΣ",1,0)))</f>
        <v>0</v>
      </c>
      <c r="AM58" s="57">
        <f>IF(OR(ISBLANK(#REF!),$E58="ΌΧΙ"),"",AD58+SUM(AG58:AL58))</f>
        <v>0.75499999999999989</v>
      </c>
    </row>
    <row r="59" spans="1:39" x14ac:dyDescent="0.25">
      <c r="A59" s="26">
        <f>IF(ISBLANK(#REF!),"",IF(ISNUMBER(A58),A58+1,1))</f>
        <v>48</v>
      </c>
      <c r="B59" s="5" t="s">
        <v>111</v>
      </c>
      <c r="C59" s="5" t="s">
        <v>112</v>
      </c>
      <c r="D59" s="5" t="s">
        <v>89</v>
      </c>
      <c r="E59" s="27" t="s">
        <v>55</v>
      </c>
      <c r="F59" s="5" t="s">
        <v>47</v>
      </c>
      <c r="G59" s="5" t="s">
        <v>48</v>
      </c>
      <c r="H59" s="5"/>
      <c r="I59" s="5" t="s">
        <v>49</v>
      </c>
      <c r="J59" s="53">
        <v>41778</v>
      </c>
      <c r="K59" s="5" t="s">
        <v>50</v>
      </c>
      <c r="L59" s="29">
        <v>6.48</v>
      </c>
      <c r="M59" s="30"/>
      <c r="N59" s="30"/>
      <c r="O59" s="30"/>
      <c r="P59" s="30"/>
      <c r="Q59" s="5"/>
      <c r="R59" s="5"/>
      <c r="S59" s="5"/>
      <c r="T59" s="5"/>
      <c r="U59" s="5"/>
      <c r="V59" s="5"/>
      <c r="W59" s="31"/>
      <c r="X59" s="31"/>
      <c r="Y59" s="31"/>
      <c r="Z59" s="31"/>
      <c r="AA59" s="30" t="s">
        <v>51</v>
      </c>
      <c r="AB59" s="30" t="s">
        <v>49</v>
      </c>
      <c r="AC59" s="30" t="s">
        <v>49</v>
      </c>
      <c r="AD59" s="56">
        <f>IF(OR(ISBLANK(#REF!),$E59="ΌΧΙ"),"",IF(L59&gt;5,0.5*(L59-5),0))</f>
        <v>0.74000000000000021</v>
      </c>
      <c r="AE59" s="32">
        <f>IF(OR(ISBLANK(#REF!),$E59="ΌΧΙ"),"",IF(M59="ΝΑΙ",6,(IF(O59="ΝΑΙ",4,0))))</f>
        <v>0</v>
      </c>
      <c r="AF59" s="32">
        <f>IF(OR(ISBLANK(#REF!),$E59="ΌΧΙ"),"",IF(AND(F59="ΠΕ23",H59="ΚΥΡΙΟΣ"),IF(N59="ΝΑΙ",6,(IF(P59="ΝΑΙ",2,0))),IF(N59="ΝΑΙ",3,(IF(P59="ΝΑΙ",2,0)))))</f>
        <v>0</v>
      </c>
      <c r="AG59" s="32">
        <f>IF(OR(ISBLANK(#REF!),$E59="ΌΧΙ"),"",MAX(AE59:AF59))</f>
        <v>0</v>
      </c>
      <c r="AH59" s="32">
        <f>IF(OR(ISBLANK(#REF!),$E59="ΌΧΙ"),"",MIN(3,0.5*INT((Q59*12+R59+ROUND(S59/30,0))/6)))</f>
        <v>0</v>
      </c>
      <c r="AI59" s="32">
        <f>IF(OR(ISBLANK(#REF!),$E59="ΌΧΙ"),"",0.2*(T59*12+U59+ROUND(V59/30,0)))</f>
        <v>0</v>
      </c>
      <c r="AJ59" s="33">
        <f>IF(OR(ISBLANK(#REF!),$E59="ΌΧΙ"),"",IF(W59&gt;80%,4,IF(AND(W59&gt;=67%,W59&lt;=80%),3,0)))</f>
        <v>0</v>
      </c>
      <c r="AK59" s="33">
        <f>IF(OR(ISBLANK(#REF!),$E59="ΌΧΙ"),"",IF(COUNTIFS(X59:Z59,"&gt;=67%")=1,2,IF(COUNTIFS(X59:Z59,"&gt;=67%")=2,5,IF(COUNTIFS(X59:Z59,"&gt;=67%")=3,10,0))))</f>
        <v>0</v>
      </c>
      <c r="AL59" s="33">
        <f>IF(OR(ISBLANK(#REF!),$E59="ΌΧΙ"),"",IF(AA59="ΠΟΛΥΤΕΚΝΟΣ",2,IF(AA59="ΤΡΙΤΕΚΝΟΣ",1,0)))</f>
        <v>0</v>
      </c>
      <c r="AM59" s="57">
        <f>IF(OR(ISBLANK(#REF!),$E59="ΌΧΙ"),"",AD59+SUM(AG59:AL59))</f>
        <v>0.74000000000000021</v>
      </c>
    </row>
    <row r="60" spans="1:39" x14ac:dyDescent="0.25">
      <c r="A60" s="26">
        <f>IF(ISBLANK(#REF!),"",IF(ISNUMBER(A59),A59+1,1))</f>
        <v>49</v>
      </c>
      <c r="B60" s="5" t="s">
        <v>107</v>
      </c>
      <c r="C60" s="5" t="s">
        <v>101</v>
      </c>
      <c r="D60" s="5" t="s">
        <v>53</v>
      </c>
      <c r="E60" s="27" t="s">
        <v>55</v>
      </c>
      <c r="F60" s="5" t="s">
        <v>47</v>
      </c>
      <c r="G60" s="5" t="s">
        <v>48</v>
      </c>
      <c r="H60" s="5"/>
      <c r="I60" s="5" t="s">
        <v>49</v>
      </c>
      <c r="J60" s="53">
        <v>42269</v>
      </c>
      <c r="K60" s="5" t="s">
        <v>50</v>
      </c>
      <c r="L60" s="29">
        <v>6.13</v>
      </c>
      <c r="M60" s="30"/>
      <c r="N60" s="30"/>
      <c r="O60" s="30"/>
      <c r="P60" s="30"/>
      <c r="Q60" s="34"/>
      <c r="R60" s="34"/>
      <c r="S60" s="34"/>
      <c r="T60" s="34"/>
      <c r="U60" s="34"/>
      <c r="V60" s="34"/>
      <c r="W60" s="37"/>
      <c r="X60" s="37"/>
      <c r="Y60" s="37"/>
      <c r="Z60" s="37"/>
      <c r="AA60" s="30" t="s">
        <v>51</v>
      </c>
      <c r="AB60" s="30" t="s">
        <v>55</v>
      </c>
      <c r="AC60" s="30" t="s">
        <v>49</v>
      </c>
      <c r="AD60" s="56">
        <f>IF(OR(ISBLANK(#REF!),$E60="ΌΧΙ"),"",IF(L60&gt;5,0.5*(L60-5),0))</f>
        <v>0.56499999999999995</v>
      </c>
      <c r="AE60" s="32">
        <f>IF(OR(ISBLANK(#REF!),$E60="ΌΧΙ"),"",IF(M60="ΝΑΙ",6,(IF(O60="ΝΑΙ",4,0))))</f>
        <v>0</v>
      </c>
      <c r="AF60" s="32">
        <f>IF(OR(ISBLANK(#REF!),$E60="ΌΧΙ"),"",IF(AND(F60="ΠΕ23",H60="ΚΥΡΙΟΣ"),IF(N60="ΝΑΙ",6,(IF(P60="ΝΑΙ",2,0))),IF(N60="ΝΑΙ",3,(IF(P60="ΝΑΙ",2,0)))))</f>
        <v>0</v>
      </c>
      <c r="AG60" s="32">
        <f>IF(OR(ISBLANK(#REF!),$E60="ΌΧΙ"),"",MAX(AE60:AF60))</f>
        <v>0</v>
      </c>
      <c r="AH60" s="32">
        <f>IF(OR(ISBLANK(#REF!),$E60="ΌΧΙ"),"",MIN(3,0.5*INT((Q60*12+R60+ROUND(S60/30,0))/6)))</f>
        <v>0</v>
      </c>
      <c r="AI60" s="32">
        <f>IF(OR(ISBLANK(#REF!),$E60="ΌΧΙ"),"",0.2*(T60*12+U60+ROUND(V60/30,0)))</f>
        <v>0</v>
      </c>
      <c r="AJ60" s="33">
        <f>IF(OR(ISBLANK(#REF!),$E60="ΌΧΙ"),"",IF(W60&gt;80%,4,IF(AND(W60&gt;=67%,W60&lt;=80%),3,0)))</f>
        <v>0</v>
      </c>
      <c r="AK60" s="33">
        <f>IF(OR(ISBLANK(#REF!),$E60="ΌΧΙ"),"",IF(COUNTIFS(X60:Z60,"&gt;=67%")=1,2,IF(COUNTIFS(X60:Z60,"&gt;=67%")=2,5,IF(COUNTIFS(X60:Z60,"&gt;=67%")=3,10,0))))</f>
        <v>0</v>
      </c>
      <c r="AL60" s="33">
        <f>IF(OR(ISBLANK(#REF!),$E60="ΌΧΙ"),"",IF(AA60="ΠΟΛΥΤΕΚΝΟΣ",2,IF(AA60="ΤΡΙΤΕΚΝΟΣ",1,0)))</f>
        <v>0</v>
      </c>
      <c r="AM60" s="57">
        <f>IF(OR(ISBLANK(#REF!),$E60="ΌΧΙ"),"",AD60+SUM(AG60:AL60))</f>
        <v>0.56499999999999995</v>
      </c>
    </row>
  </sheetData>
  <sortState ref="A11:AM60">
    <sortCondition ref="I11:I60"/>
    <sortCondition descending="1" ref="AM11:AM60"/>
    <sortCondition ref="J11:J60"/>
    <sortCondition descending="1" ref="L11:L60"/>
  </sortState>
  <mergeCells count="6">
    <mergeCell ref="J9:K9"/>
    <mergeCell ref="A4:C4"/>
    <mergeCell ref="F2:L2"/>
    <mergeCell ref="A5:C5"/>
    <mergeCell ref="A6:C6"/>
    <mergeCell ref="A7:C7"/>
  </mergeCells>
  <dataValidations count="11">
    <dataValidation type="list" allowBlank="1" showInputMessage="1" showErrorMessage="1" sqref="G11:G60">
      <formula1>ΑΠΑΙΤΕΙΤΑΙ_ΔΕΝ_ΑΠΑΙΤΕΙΤΑΙ</formula1>
    </dataValidation>
    <dataValidation type="list" allowBlank="1" showInputMessage="1" showErrorMessage="1" sqref="F11:F60">
      <formula1>ΚΛΑΔΟΣ_ΕΕΠ</formula1>
    </dataValidation>
    <dataValidation type="list" allowBlank="1" showInputMessage="1" showErrorMessage="1" sqref="H11:H60">
      <formula1>ΚΑΤΗΓΟΡΙΑ_ΠΙΝΑΚΑ</formula1>
    </dataValidation>
    <dataValidation type="list" allowBlank="1" showInputMessage="1" showErrorMessage="1" sqref="K11:K60">
      <formula1>ΑΠΑΙΤΟΥΜΕΝΟΣ_ΤΙΤΛΟΣ</formula1>
    </dataValidation>
    <dataValidation type="decimal" allowBlank="1" showInputMessage="1" showErrorMessage="1" sqref="L11:L60">
      <formula1>0</formula1>
      <formula2>10</formula2>
    </dataValidation>
    <dataValidation type="list" allowBlank="1" showInputMessage="1" showErrorMessage="1" sqref="AA11:AA60">
      <formula1>ΠΟΛΥΤΕΚΝΟΣ_ΤΡΙΤΕΚΝΟΣ</formula1>
    </dataValidation>
    <dataValidation type="decimal" allowBlank="1" showInputMessage="1" showErrorMessage="1" sqref="W11:Z60">
      <formula1>0</formula1>
      <formula2>1</formula2>
    </dataValidation>
    <dataValidation type="whole" allowBlank="1" showInputMessage="1" showErrorMessage="1" sqref="V11:V60 S11:S60">
      <formula1>0</formula1>
      <formula2>29</formula2>
    </dataValidation>
    <dataValidation type="whole" allowBlank="1" showInputMessage="1" showErrorMessage="1" sqref="U11:U60 R11:R60">
      <formula1>0</formula1>
      <formula2>11</formula2>
    </dataValidation>
    <dataValidation type="whole" allowBlank="1" showInputMessage="1" showErrorMessage="1" sqref="T11:T60 Q11:Q60">
      <formula1>0</formula1>
      <formula2>40</formula2>
    </dataValidation>
    <dataValidation type="list" allowBlank="1" showInputMessage="1" showErrorMessage="1" sqref="AB11:AC60 E11:E60 I11:I60 M11:P60">
      <formula1>NAI_OXI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5"/>
  <sheetViews>
    <sheetView topLeftCell="A14" workbookViewId="0">
      <selection activeCell="N30" sqref="N30"/>
    </sheetView>
  </sheetViews>
  <sheetFormatPr defaultRowHeight="15" x14ac:dyDescent="0.25"/>
  <cols>
    <col min="2" max="2" width="17.5703125" customWidth="1"/>
    <col min="3" max="3" width="15.140625" customWidth="1"/>
    <col min="4" max="4" width="13" customWidth="1"/>
    <col min="10" max="10" width="12.42578125" customWidth="1"/>
    <col min="11" max="11" width="15.140625" customWidth="1"/>
  </cols>
  <sheetData>
    <row r="1" spans="1:39" x14ac:dyDescent="0.25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4"/>
      <c r="AB1" s="4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2"/>
      <c r="C2" s="2"/>
      <c r="D2" s="2"/>
      <c r="E2" s="1"/>
      <c r="F2" s="61" t="s">
        <v>0</v>
      </c>
      <c r="G2" s="61"/>
      <c r="H2" s="61"/>
      <c r="I2" s="61"/>
      <c r="J2" s="61"/>
      <c r="K2" s="61"/>
      <c r="L2" s="61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4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/>
      <c r="B3" s="2"/>
      <c r="C3" s="2"/>
      <c r="D3" s="2"/>
      <c r="E3" s="1"/>
      <c r="F3" s="6"/>
      <c r="G3" s="1"/>
      <c r="H3" s="1"/>
      <c r="I3" s="1"/>
      <c r="J3" s="1"/>
      <c r="K3" s="1"/>
      <c r="L3" s="1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4"/>
      <c r="AB3" s="4"/>
      <c r="AC3" s="4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60" t="s">
        <v>1</v>
      </c>
      <c r="B4" s="60"/>
      <c r="C4" s="60"/>
      <c r="D4" s="2"/>
      <c r="E4" s="1"/>
      <c r="F4" s="1"/>
      <c r="G4" s="1"/>
      <c r="H4" s="1"/>
      <c r="I4" s="1"/>
      <c r="J4" s="1"/>
      <c r="K4" s="1"/>
      <c r="L4" s="1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63" t="s">
        <v>2</v>
      </c>
      <c r="B5" s="63"/>
      <c r="C5" s="63"/>
      <c r="D5" s="2"/>
      <c r="E5" s="1"/>
      <c r="F5" s="1"/>
      <c r="G5" s="6" t="s">
        <v>646</v>
      </c>
      <c r="H5" s="1"/>
      <c r="I5" s="1"/>
      <c r="J5" s="1"/>
      <c r="K5" s="1"/>
      <c r="L5" s="1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4"/>
      <c r="AB5" s="4"/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63" t="s">
        <v>3</v>
      </c>
      <c r="B6" s="63"/>
      <c r="C6" s="63"/>
      <c r="D6" s="2"/>
      <c r="E6" s="1"/>
      <c r="F6" s="1"/>
      <c r="G6" s="1"/>
      <c r="H6" s="1"/>
      <c r="I6" s="1"/>
      <c r="J6" s="1"/>
      <c r="K6" s="1"/>
      <c r="L6" s="1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4"/>
      <c r="AB6" s="4"/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63" t="s">
        <v>643</v>
      </c>
      <c r="B7" s="63"/>
      <c r="C7" s="63"/>
      <c r="D7" s="2"/>
      <c r="E7" s="1"/>
      <c r="F7" s="1"/>
      <c r="G7" s="1"/>
      <c r="H7" s="1"/>
      <c r="I7" s="1"/>
      <c r="J7" s="1"/>
      <c r="K7" s="1"/>
      <c r="L7" s="1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4"/>
      <c r="AB7" s="4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52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4"/>
      <c r="O8" s="4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4"/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7"/>
      <c r="B9" s="8"/>
      <c r="C9" s="8"/>
      <c r="D9" s="8"/>
      <c r="E9" s="9"/>
      <c r="F9" s="10"/>
      <c r="G9" s="10"/>
      <c r="H9" s="10"/>
      <c r="I9" s="11"/>
      <c r="J9" s="58" t="s">
        <v>4</v>
      </c>
      <c r="K9" s="5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4"/>
      <c r="AF9" s="14"/>
      <c r="AG9" s="13"/>
      <c r="AH9" s="13"/>
      <c r="AI9" s="13"/>
      <c r="AJ9" s="13"/>
      <c r="AK9" s="13"/>
      <c r="AL9" s="13"/>
      <c r="AM9" s="15"/>
    </row>
    <row r="10" spans="1:39" ht="375.75" x14ac:dyDescent="0.25">
      <c r="A10" s="16" t="s">
        <v>5</v>
      </c>
      <c r="B10" s="17" t="s">
        <v>6</v>
      </c>
      <c r="C10" s="17" t="s">
        <v>7</v>
      </c>
      <c r="D10" s="17" t="s">
        <v>8</v>
      </c>
      <c r="E10" s="18" t="s">
        <v>9</v>
      </c>
      <c r="F10" s="19" t="s">
        <v>10</v>
      </c>
      <c r="G10" s="19" t="s">
        <v>11</v>
      </c>
      <c r="H10" s="19" t="s">
        <v>12</v>
      </c>
      <c r="I10" s="20" t="s">
        <v>13</v>
      </c>
      <c r="J10" s="21" t="s">
        <v>14</v>
      </c>
      <c r="K10" s="21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  <c r="P10" s="22" t="s">
        <v>20</v>
      </c>
      <c r="Q10" s="22" t="s">
        <v>21</v>
      </c>
      <c r="R10" s="22" t="s">
        <v>22</v>
      </c>
      <c r="S10" s="22" t="s">
        <v>23</v>
      </c>
      <c r="T10" s="22" t="s">
        <v>24</v>
      </c>
      <c r="U10" s="22" t="s">
        <v>25</v>
      </c>
      <c r="V10" s="22" t="s">
        <v>26</v>
      </c>
      <c r="W10" s="22" t="s">
        <v>27</v>
      </c>
      <c r="X10" s="22" t="s">
        <v>28</v>
      </c>
      <c r="Y10" s="22" t="s">
        <v>29</v>
      </c>
      <c r="Z10" s="22" t="s">
        <v>30</v>
      </c>
      <c r="AA10" s="22" t="s">
        <v>31</v>
      </c>
      <c r="AB10" s="22" t="s">
        <v>32</v>
      </c>
      <c r="AC10" s="22" t="s">
        <v>33</v>
      </c>
      <c r="AD10" s="23" t="s">
        <v>34</v>
      </c>
      <c r="AE10" s="24" t="s">
        <v>35</v>
      </c>
      <c r="AF10" s="24" t="s">
        <v>36</v>
      </c>
      <c r="AG10" s="23" t="s">
        <v>37</v>
      </c>
      <c r="AH10" s="23" t="s">
        <v>38</v>
      </c>
      <c r="AI10" s="23" t="s">
        <v>39</v>
      </c>
      <c r="AJ10" s="23" t="s">
        <v>40</v>
      </c>
      <c r="AK10" s="23" t="s">
        <v>41</v>
      </c>
      <c r="AL10" s="23" t="s">
        <v>42</v>
      </c>
      <c r="AM10" s="25" t="s">
        <v>43</v>
      </c>
    </row>
    <row r="11" spans="1:39" x14ac:dyDescent="0.25">
      <c r="A11" s="26">
        <f>IF(ISBLANK(#REF!),"",IF(ISNUMBER(#REF!),#REF!+1,1))</f>
        <v>1</v>
      </c>
      <c r="B11" s="5" t="s">
        <v>164</v>
      </c>
      <c r="C11" s="5" t="s">
        <v>165</v>
      </c>
      <c r="D11" s="5" t="s">
        <v>86</v>
      </c>
      <c r="E11" s="27" t="s">
        <v>55</v>
      </c>
      <c r="F11" s="5" t="s">
        <v>158</v>
      </c>
      <c r="G11" s="5" t="s">
        <v>79</v>
      </c>
      <c r="H11" s="5"/>
      <c r="I11" s="5" t="s">
        <v>55</v>
      </c>
      <c r="J11" s="28">
        <v>37769</v>
      </c>
      <c r="K11" s="5" t="s">
        <v>159</v>
      </c>
      <c r="L11" s="29">
        <v>9.23</v>
      </c>
      <c r="M11" s="30" t="s">
        <v>55</v>
      </c>
      <c r="N11" s="30"/>
      <c r="O11" s="30"/>
      <c r="P11" s="30"/>
      <c r="Q11" s="5"/>
      <c r="R11" s="5"/>
      <c r="S11" s="5"/>
      <c r="T11" s="5"/>
      <c r="U11" s="5"/>
      <c r="V11" s="5"/>
      <c r="W11" s="31"/>
      <c r="X11" s="31"/>
      <c r="Y11" s="31"/>
      <c r="Z11" s="31"/>
      <c r="AA11" s="30" t="s">
        <v>51</v>
      </c>
      <c r="AB11" s="30" t="s">
        <v>49</v>
      </c>
      <c r="AC11" s="30" t="s">
        <v>49</v>
      </c>
      <c r="AD11" s="32">
        <f>IF(OR(ISBLANK(#REF!),$E11="ΌΧΙ"),"",IF(L11&gt;5,0.5*(L11-5),0))</f>
        <v>2.1150000000000002</v>
      </c>
      <c r="AE11" s="32">
        <f>IF(OR(ISBLANK(#REF!),$E11="ΌΧΙ"),"",IF(M11="ΝΑΙ",6,(IF(O11="ΝΑΙ",4,0))))</f>
        <v>6</v>
      </c>
      <c r="AF11" s="32">
        <f>IF(OR(ISBLANK(#REF!),$E11="ΌΧΙ"),"",IF(AND(F11="ΠΕ23",H11="ΚΥΡΙΟΣ"),IF(N11="ΝΑΙ",6,(IF(P11="ΝΑΙ",2,0))),IF(N11="ΝΑΙ",3,(IF(P11="ΝΑΙ",2,0)))))</f>
        <v>0</v>
      </c>
      <c r="AG11" s="32">
        <f>IF(OR(ISBLANK(#REF!),$E11="ΌΧΙ"),"",MAX(AE11:AF11))</f>
        <v>6</v>
      </c>
      <c r="AH11" s="32">
        <f>IF(OR(ISBLANK(#REF!),$E11="ΌΧΙ"),"",MIN(3,0.5*INT((Q11*12+R11+ROUND(S11/30,0))/6)))</f>
        <v>0</v>
      </c>
      <c r="AI11" s="32">
        <f>IF(OR(ISBLANK(#REF!),$E11="ΌΧΙ"),"",0.2*(T11*12+U11+ROUND(V11/30,0)))</f>
        <v>0</v>
      </c>
      <c r="AJ11" s="33">
        <f>IF(OR(ISBLANK(#REF!),$E11="ΌΧΙ"),"",IF(W11&gt;80%,4,IF(AND(W11&gt;=67%,W11&lt;=80%),3,0)))</f>
        <v>0</v>
      </c>
      <c r="AK11" s="33">
        <f>IF(OR(ISBLANK(#REF!),$E11="ΌΧΙ"),"",IF(COUNTIFS(X11:Z11,"&gt;=67%")=1,2,IF(COUNTIFS(X11:Z11,"&gt;=67%")=2,5,IF(COUNTIFS(X11:Z11,"&gt;=67%")=3,10,0))))</f>
        <v>0</v>
      </c>
      <c r="AL11" s="33">
        <f>IF(OR(ISBLANK(#REF!),$E11="ΌΧΙ"),"",IF(AA11="ΠΟΛΥΤΕΚΝΟΣ",2,IF(AA11="ΤΡΙΤΕΚΝΟΣ",1,0)))</f>
        <v>0</v>
      </c>
      <c r="AM11" s="33">
        <f>IF(OR(ISBLANK(#REF!),$E11="ΌΧΙ"),"",AD11+SUM(AG11:AL11))</f>
        <v>8.1150000000000002</v>
      </c>
    </row>
    <row r="12" spans="1:39" x14ac:dyDescent="0.25">
      <c r="A12" s="26">
        <f>IF(ISBLANK(#REF!),"",IF(ISNUMBER(A11),A11+1,1))</f>
        <v>2</v>
      </c>
      <c r="B12" s="5" t="s">
        <v>157</v>
      </c>
      <c r="C12" s="5" t="s">
        <v>106</v>
      </c>
      <c r="D12" s="5" t="s">
        <v>53</v>
      </c>
      <c r="E12" s="27" t="s">
        <v>55</v>
      </c>
      <c r="F12" s="5" t="s">
        <v>158</v>
      </c>
      <c r="G12" s="5" t="s">
        <v>79</v>
      </c>
      <c r="H12" s="5"/>
      <c r="I12" s="5" t="s">
        <v>55</v>
      </c>
      <c r="J12" s="28">
        <v>39281</v>
      </c>
      <c r="K12" s="5" t="s">
        <v>159</v>
      </c>
      <c r="L12" s="29">
        <v>8.7799999999999994</v>
      </c>
      <c r="M12" s="30"/>
      <c r="N12" s="30"/>
      <c r="O12" s="30"/>
      <c r="P12" s="30"/>
      <c r="Q12" s="5"/>
      <c r="R12" s="5"/>
      <c r="S12" s="5"/>
      <c r="T12" s="5"/>
      <c r="U12" s="5">
        <v>8</v>
      </c>
      <c r="V12" s="5">
        <v>5</v>
      </c>
      <c r="W12" s="31"/>
      <c r="X12" s="31"/>
      <c r="Y12" s="31"/>
      <c r="Z12" s="31"/>
      <c r="AA12" s="30" t="s">
        <v>51</v>
      </c>
      <c r="AB12" s="30" t="s">
        <v>49</v>
      </c>
      <c r="AC12" s="30" t="s">
        <v>49</v>
      </c>
      <c r="AD12" s="32">
        <f>IF(OR(ISBLANK(#REF!),$E12="ΌΧΙ"),"",IF(L12&gt;5,0.5*(L12-5),0))</f>
        <v>1.8899999999999997</v>
      </c>
      <c r="AE12" s="32">
        <f>IF(OR(ISBLANK(#REF!),$E12="ΌΧΙ"),"",IF(M12="ΝΑΙ",6,(IF(O12="ΝΑΙ",4,0))))</f>
        <v>0</v>
      </c>
      <c r="AF12" s="32">
        <f>IF(OR(ISBLANK(#REF!),$E12="ΌΧΙ"),"",IF(AND(F12="ΠΕ23",H12="ΚΥΡΙΟΣ"),IF(N12="ΝΑΙ",6,(IF(P12="ΝΑΙ",2,0))),IF(N12="ΝΑΙ",3,(IF(P12="ΝΑΙ",2,0)))))</f>
        <v>0</v>
      </c>
      <c r="AG12" s="32">
        <f>IF(OR(ISBLANK(#REF!),$E12="ΌΧΙ"),"",MAX(AE12:AF12))</f>
        <v>0</v>
      </c>
      <c r="AH12" s="32">
        <f>IF(OR(ISBLANK(#REF!),$E12="ΌΧΙ"),"",MIN(3,0.5*INT((Q12*12+R12+ROUND(S12/30,0))/6)))</f>
        <v>0</v>
      </c>
      <c r="AI12" s="32">
        <f>IF(OR(ISBLANK(#REF!),$E12="ΌΧΙ"),"",0.2*(T12*12+U12+ROUND(V12/30,0)))</f>
        <v>1.6</v>
      </c>
      <c r="AJ12" s="33">
        <f>IF(OR(ISBLANK(#REF!),$E12="ΌΧΙ"),"",IF(W12&gt;80%,4,IF(AND(W12&gt;=67%,W12&lt;=80%),3,0)))</f>
        <v>0</v>
      </c>
      <c r="AK12" s="33">
        <f>IF(OR(ISBLANK(#REF!),$E12="ΌΧΙ"),"",IF(COUNTIFS(X12:Z12,"&gt;=67%")=1,2,IF(COUNTIFS(X12:Z12,"&gt;=67%")=2,5,IF(COUNTIFS(X12:Z12,"&gt;=67%")=3,10,0))))</f>
        <v>0</v>
      </c>
      <c r="AL12" s="33">
        <f>IF(OR(ISBLANK(#REF!),$E12="ΌΧΙ"),"",IF(AA12="ΠΟΛΥΤΕΚΝΟΣ",2,IF(AA12="ΤΡΙΤΕΚΝΟΣ",1,0)))</f>
        <v>0</v>
      </c>
      <c r="AM12" s="33">
        <f>IF(OR(ISBLANK(#REF!),$E12="ΌΧΙ"),"",AD12+SUM(AG12:AL12))</f>
        <v>3.4899999999999998</v>
      </c>
    </row>
    <row r="13" spans="1:39" x14ac:dyDescent="0.25">
      <c r="A13" s="26">
        <f>IF(ISBLANK(#REF!),"",IF(ISNUMBER(A12),A12+1,1))</f>
        <v>3</v>
      </c>
      <c r="B13" s="5" t="s">
        <v>160</v>
      </c>
      <c r="C13" s="5" t="s">
        <v>161</v>
      </c>
      <c r="D13" s="5" t="s">
        <v>86</v>
      </c>
      <c r="E13" s="27" t="s">
        <v>55</v>
      </c>
      <c r="F13" s="5" t="s">
        <v>158</v>
      </c>
      <c r="G13" s="5" t="s">
        <v>79</v>
      </c>
      <c r="H13" s="5"/>
      <c r="I13" s="5" t="s">
        <v>55</v>
      </c>
      <c r="J13" s="28">
        <v>42165</v>
      </c>
      <c r="K13" s="5" t="s">
        <v>159</v>
      </c>
      <c r="L13" s="29">
        <v>9.3000000000000007</v>
      </c>
      <c r="M13" s="30"/>
      <c r="N13" s="30"/>
      <c r="O13" s="30"/>
      <c r="P13" s="30"/>
      <c r="Q13" s="5"/>
      <c r="R13" s="5"/>
      <c r="S13" s="5"/>
      <c r="T13" s="5"/>
      <c r="U13" s="5"/>
      <c r="V13" s="5"/>
      <c r="W13" s="31"/>
      <c r="X13" s="31"/>
      <c r="Y13" s="31"/>
      <c r="Z13" s="31"/>
      <c r="AA13" s="30" t="s">
        <v>51</v>
      </c>
      <c r="AB13" s="30" t="s">
        <v>49</v>
      </c>
      <c r="AC13" s="30" t="s">
        <v>49</v>
      </c>
      <c r="AD13" s="32">
        <f>IF(OR(ISBLANK(#REF!),$E13="ΌΧΙ"),"",IF(L13&gt;5,0.5*(L13-5),0))</f>
        <v>2.1500000000000004</v>
      </c>
      <c r="AE13" s="32">
        <f>IF(OR(ISBLANK(#REF!),$E13="ΌΧΙ"),"",IF(M13="ΝΑΙ",6,(IF(O13="ΝΑΙ",4,0))))</f>
        <v>0</v>
      </c>
      <c r="AF13" s="32">
        <f>IF(OR(ISBLANK(#REF!),$E13="ΌΧΙ"),"",IF(AND(F13="ΠΕ23",H13="ΚΥΡΙΟΣ"),IF(N13="ΝΑΙ",6,(IF(P13="ΝΑΙ",2,0))),IF(N13="ΝΑΙ",3,(IF(P13="ΝΑΙ",2,0)))))</f>
        <v>0</v>
      </c>
      <c r="AG13" s="32">
        <f>IF(OR(ISBLANK(#REF!),$E13="ΌΧΙ"),"",MAX(AE13:AF13))</f>
        <v>0</v>
      </c>
      <c r="AH13" s="32">
        <f>IF(OR(ISBLANK(#REF!),$E13="ΌΧΙ"),"",MIN(3,0.5*INT((Q13*12+R13+ROUND(S13/30,0))/6)))</f>
        <v>0</v>
      </c>
      <c r="AI13" s="32">
        <f>IF(OR(ISBLANK(#REF!),$E13="ΌΧΙ"),"",0.2*(T13*12+U13+ROUND(V13/30,0)))</f>
        <v>0</v>
      </c>
      <c r="AJ13" s="33">
        <f>IF(OR(ISBLANK(#REF!),$E13="ΌΧΙ"),"",IF(W13&gt;80%,4,IF(AND(W13&gt;=67%,W13&lt;=80%),3,0)))</f>
        <v>0</v>
      </c>
      <c r="AK13" s="33">
        <f>IF(OR(ISBLANK(#REF!),$E13="ΌΧΙ"),"",IF(COUNTIFS(X13:Z13,"&gt;=67%")=1,2,IF(COUNTIFS(X13:Z13,"&gt;=67%")=2,5,IF(COUNTIFS(X13:Z13,"&gt;=67%")=3,10,0))))</f>
        <v>0</v>
      </c>
      <c r="AL13" s="33">
        <f>IF(OR(ISBLANK(#REF!),$E13="ΌΧΙ"),"",IF(AA13="ΠΟΛΥΤΕΚΝΟΣ",2,IF(AA13="ΤΡΙΤΕΚΝΟΣ",1,0)))</f>
        <v>0</v>
      </c>
      <c r="AM13" s="33">
        <f>IF(OR(ISBLANK(#REF!),$E13="ΌΧΙ"),"",AD13+SUM(AG13:AL13))</f>
        <v>2.1500000000000004</v>
      </c>
    </row>
    <row r="14" spans="1:39" x14ac:dyDescent="0.25">
      <c r="A14" s="26">
        <f>IF(ISBLANK(#REF!),"",IF(ISNUMBER(A13),A13+1,1))</f>
        <v>4</v>
      </c>
      <c r="B14" s="5" t="s">
        <v>166</v>
      </c>
      <c r="C14" s="5" t="s">
        <v>167</v>
      </c>
      <c r="D14" s="5" t="s">
        <v>104</v>
      </c>
      <c r="E14" s="27" t="s">
        <v>55</v>
      </c>
      <c r="F14" s="5" t="s">
        <v>158</v>
      </c>
      <c r="G14" s="5" t="s">
        <v>79</v>
      </c>
      <c r="H14" s="5"/>
      <c r="I14" s="5" t="s">
        <v>55</v>
      </c>
      <c r="J14" s="28">
        <v>38230</v>
      </c>
      <c r="K14" s="5" t="s">
        <v>159</v>
      </c>
      <c r="L14" s="29">
        <v>8.74</v>
      </c>
      <c r="M14" s="30"/>
      <c r="N14" s="30"/>
      <c r="O14" s="30"/>
      <c r="P14" s="30"/>
      <c r="Q14" s="5"/>
      <c r="R14" s="5"/>
      <c r="S14" s="5"/>
      <c r="T14" s="5"/>
      <c r="U14" s="5"/>
      <c r="V14" s="5"/>
      <c r="W14" s="31"/>
      <c r="X14" s="31"/>
      <c r="Y14" s="31"/>
      <c r="Z14" s="31"/>
      <c r="AA14" s="30" t="s">
        <v>51</v>
      </c>
      <c r="AB14" s="30" t="s">
        <v>49</v>
      </c>
      <c r="AC14" s="30" t="s">
        <v>49</v>
      </c>
      <c r="AD14" s="32">
        <f>IF(OR(ISBLANK(#REF!),$E14="ΌΧΙ"),"",IF(L14&gt;5,0.5*(L14-5),0))</f>
        <v>1.87</v>
      </c>
      <c r="AE14" s="32">
        <f>IF(OR(ISBLANK(#REF!),$E14="ΌΧΙ"),"",IF(M14="ΝΑΙ",6,(IF(O14="ΝΑΙ",4,0))))</f>
        <v>0</v>
      </c>
      <c r="AF14" s="32">
        <f>IF(OR(ISBLANK(#REF!),$E14="ΌΧΙ"),"",IF(AND(F14="ΠΕ23",H14="ΚΥΡΙΟΣ"),IF(N14="ΝΑΙ",6,(IF(P14="ΝΑΙ",2,0))),IF(N14="ΝΑΙ",3,(IF(P14="ΝΑΙ",2,0)))))</f>
        <v>0</v>
      </c>
      <c r="AG14" s="32">
        <f>IF(OR(ISBLANK(#REF!),$E14="ΌΧΙ"),"",MAX(AE14:AF14))</f>
        <v>0</v>
      </c>
      <c r="AH14" s="32">
        <f>IF(OR(ISBLANK(#REF!),$E14="ΌΧΙ"),"",MIN(3,0.5*INT((Q14*12+R14+ROUND(S14/30,0))/6)))</f>
        <v>0</v>
      </c>
      <c r="AI14" s="32">
        <f>IF(OR(ISBLANK(#REF!),$E14="ΌΧΙ"),"",0.2*(T14*12+U14+ROUND(V14/30,0)))</f>
        <v>0</v>
      </c>
      <c r="AJ14" s="33">
        <f>IF(OR(ISBLANK(#REF!),$E14="ΌΧΙ"),"",IF(W14&gt;80%,4,IF(AND(W14&gt;=67%,W14&lt;=80%),3,0)))</f>
        <v>0</v>
      </c>
      <c r="AK14" s="33">
        <f>IF(OR(ISBLANK(#REF!),$E14="ΌΧΙ"),"",IF(COUNTIFS(X14:Z14,"&gt;=67%")=1,2,IF(COUNTIFS(X14:Z14,"&gt;=67%")=2,5,IF(COUNTIFS(X14:Z14,"&gt;=67%")=3,10,0))))</f>
        <v>0</v>
      </c>
      <c r="AL14" s="33">
        <f>IF(OR(ISBLANK(#REF!),$E14="ΌΧΙ"),"",IF(AA14="ΠΟΛΥΤΕΚΝΟΣ",2,IF(AA14="ΤΡΙΤΕΚΝΟΣ",1,0)))</f>
        <v>0</v>
      </c>
      <c r="AM14" s="33">
        <f>IF(OR(ISBLANK(#REF!),$E14="ΌΧΙ"),"",AD14+SUM(AG14:AL14))</f>
        <v>1.87</v>
      </c>
    </row>
    <row r="15" spans="1:39" x14ac:dyDescent="0.25">
      <c r="A15" s="26">
        <f>IF(ISBLANK(#REF!),"",IF(ISNUMBER(A14),A14+1,1))</f>
        <v>5</v>
      </c>
      <c r="B15" s="5" t="s">
        <v>162</v>
      </c>
      <c r="C15" s="5" t="s">
        <v>163</v>
      </c>
      <c r="D15" s="5" t="s">
        <v>117</v>
      </c>
      <c r="E15" s="27" t="s">
        <v>55</v>
      </c>
      <c r="F15" s="5" t="s">
        <v>158</v>
      </c>
      <c r="G15" s="5" t="s">
        <v>79</v>
      </c>
      <c r="H15" s="5"/>
      <c r="I15" s="5" t="s">
        <v>55</v>
      </c>
      <c r="J15" s="28">
        <v>39967</v>
      </c>
      <c r="K15" s="5" t="s">
        <v>159</v>
      </c>
      <c r="L15" s="29">
        <v>6.5</v>
      </c>
      <c r="M15" s="30"/>
      <c r="N15" s="30"/>
      <c r="O15" s="30"/>
      <c r="P15" s="30"/>
      <c r="Q15" s="5"/>
      <c r="R15" s="5"/>
      <c r="S15" s="5"/>
      <c r="T15" s="5"/>
      <c r="U15" s="5"/>
      <c r="V15" s="5"/>
      <c r="W15" s="31"/>
      <c r="X15" s="31"/>
      <c r="Y15" s="31"/>
      <c r="Z15" s="31"/>
      <c r="AA15" s="30" t="s">
        <v>51</v>
      </c>
      <c r="AB15" s="30" t="s">
        <v>49</v>
      </c>
      <c r="AC15" s="30" t="s">
        <v>49</v>
      </c>
      <c r="AD15" s="32">
        <f>IF(OR(ISBLANK(#REF!),$E15="ΌΧΙ"),"",IF(L15&gt;5,0.5*(L15-5),0))</f>
        <v>0.75</v>
      </c>
      <c r="AE15" s="32">
        <f>IF(OR(ISBLANK(#REF!),$E15="ΌΧΙ"),"",IF(M15="ΝΑΙ",6,(IF(O15="ΝΑΙ",4,0))))</f>
        <v>0</v>
      </c>
      <c r="AF15" s="32">
        <f>IF(OR(ISBLANK(#REF!),$E15="ΌΧΙ"),"",IF(AND(F15="ΠΕ23",H15="ΚΥΡΙΟΣ"),IF(N15="ΝΑΙ",6,(IF(P15="ΝΑΙ",2,0))),IF(N15="ΝΑΙ",3,(IF(P15="ΝΑΙ",2,0)))))</f>
        <v>0</v>
      </c>
      <c r="AG15" s="32">
        <f>IF(OR(ISBLANK(#REF!),$E15="ΌΧΙ"),"",MAX(AE15:AF15))</f>
        <v>0</v>
      </c>
      <c r="AH15" s="32">
        <f>IF(OR(ISBLANK(#REF!),$E15="ΌΧΙ"),"",MIN(3,0.5*INT((Q15*12+R15+ROUND(S15/30,0))/6)))</f>
        <v>0</v>
      </c>
      <c r="AI15" s="32">
        <f>IF(OR(ISBLANK(#REF!),$E15="ΌΧΙ"),"",0.2*(T15*12+U15+ROUND(V15/30,0)))</f>
        <v>0</v>
      </c>
      <c r="AJ15" s="33">
        <f>IF(OR(ISBLANK(#REF!),$E15="ΌΧΙ"),"",IF(W15&gt;80%,4,IF(AND(W15&gt;=67%,W15&lt;=80%),3,0)))</f>
        <v>0</v>
      </c>
      <c r="AK15" s="33">
        <f>IF(OR(ISBLANK(#REF!),$E15="ΌΧΙ"),"",IF(COUNTIFS(X15:Z15,"&gt;=67%")=1,2,IF(COUNTIFS(X15:Z15,"&gt;=67%")=2,5,IF(COUNTIFS(X15:Z15,"&gt;=67%")=3,10,0))))</f>
        <v>0</v>
      </c>
      <c r="AL15" s="33">
        <f>IF(OR(ISBLANK(#REF!),$E15="ΌΧΙ"),"",IF(AA15="ΠΟΛΥΤΕΚΝΟΣ",2,IF(AA15="ΤΡΙΤΕΚΝΟΣ",1,0)))</f>
        <v>0</v>
      </c>
      <c r="AM15" s="33">
        <f>IF(OR(ISBLANK(#REF!),$E15="ΌΧΙ"),"",AD15+SUM(AG15:AL15))</f>
        <v>0.75</v>
      </c>
    </row>
  </sheetData>
  <mergeCells count="6">
    <mergeCell ref="J9:K9"/>
    <mergeCell ref="F2:L2"/>
    <mergeCell ref="A4:C4"/>
    <mergeCell ref="A5:C5"/>
    <mergeCell ref="A6:C6"/>
    <mergeCell ref="A7:C7"/>
  </mergeCells>
  <dataValidations count="11">
    <dataValidation type="list" allowBlank="1" showInputMessage="1" showErrorMessage="1" sqref="AB11:AC15 M11:P15 I11:I15 E11:E15">
      <formula1>NAI_OXI</formula1>
    </dataValidation>
    <dataValidation type="whole" allowBlank="1" showInputMessage="1" showErrorMessage="1" sqref="T11:T15 Q11:Q15">
      <formula1>0</formula1>
      <formula2>40</formula2>
    </dataValidation>
    <dataValidation type="whole" allowBlank="1" showInputMessage="1" showErrorMessage="1" sqref="U11:U15 R11:R15">
      <formula1>0</formula1>
      <formula2>11</formula2>
    </dataValidation>
    <dataValidation type="whole" allowBlank="1" showInputMessage="1" showErrorMessage="1" sqref="V11:V15 S11:S15">
      <formula1>0</formula1>
      <formula2>29</formula2>
    </dataValidation>
    <dataValidation type="decimal" allowBlank="1" showInputMessage="1" showErrorMessage="1" sqref="W11:Z15">
      <formula1>0</formula1>
      <formula2>1</formula2>
    </dataValidation>
    <dataValidation type="list" allowBlank="1" showInputMessage="1" showErrorMessage="1" sqref="AA11:AA15">
      <formula1>ΠΟΛΥΤΕΚΝΟΣ_ΤΡΙΤΕΚΝΟΣ</formula1>
    </dataValidation>
    <dataValidation type="decimal" allowBlank="1" showInputMessage="1" showErrorMessage="1" sqref="L11:L15">
      <formula1>0</formula1>
      <formula2>10</formula2>
    </dataValidation>
    <dataValidation type="list" allowBlank="1" showInputMessage="1" showErrorMessage="1" sqref="K11:K15">
      <formula1>ΑΠΑΙΤΟΥΜΕΝΟΣ_ΤΙΤΛΟΣ</formula1>
    </dataValidation>
    <dataValidation type="list" allowBlank="1" showInputMessage="1" showErrorMessage="1" sqref="H11:H15">
      <formula1>ΚΑΤΗΓΟΡΙΑ_ΠΙΝΑΚΑ</formula1>
    </dataValidation>
    <dataValidation type="list" allowBlank="1" showInputMessage="1" showErrorMessage="1" sqref="F11:F15">
      <formula1>ΚΛΑΔΟΣ_ΕΕΠ</formula1>
    </dataValidation>
    <dataValidation type="list" allowBlank="1" showInputMessage="1" showErrorMessage="1" sqref="G11:G15">
      <formula1>ΑΠΑΙΤΕΙΤΑΙ_ΔΕΝ_ΑΠΑΙΤΕΙΤΑΙ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2"/>
  <sheetViews>
    <sheetView topLeftCell="A11" workbookViewId="0">
      <selection activeCell="C27" sqref="C27"/>
    </sheetView>
  </sheetViews>
  <sheetFormatPr defaultRowHeight="15" x14ac:dyDescent="0.25"/>
  <cols>
    <col min="2" max="2" width="18.7109375" customWidth="1"/>
    <col min="3" max="3" width="23" customWidth="1"/>
    <col min="7" max="7" width="18.85546875" customWidth="1"/>
    <col min="10" max="10" width="13.5703125" customWidth="1"/>
  </cols>
  <sheetData>
    <row r="1" spans="1:39" x14ac:dyDescent="0.25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4"/>
      <c r="AB1" s="4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2"/>
      <c r="C2" s="2"/>
      <c r="D2" s="2"/>
      <c r="E2" s="1"/>
      <c r="F2" s="61" t="s">
        <v>0</v>
      </c>
      <c r="G2" s="61"/>
      <c r="H2" s="61"/>
      <c r="I2" s="61"/>
      <c r="J2" s="61"/>
      <c r="K2" s="61"/>
      <c r="L2" s="61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4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/>
      <c r="B3" s="2"/>
      <c r="C3" s="2"/>
      <c r="D3" s="2"/>
      <c r="E3" s="1"/>
      <c r="F3" s="6"/>
      <c r="G3" s="1"/>
      <c r="H3" s="1"/>
      <c r="I3" s="1"/>
      <c r="J3" s="1"/>
      <c r="K3" s="1"/>
      <c r="L3" s="1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4"/>
      <c r="AB3" s="4"/>
      <c r="AC3" s="4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60" t="s">
        <v>1</v>
      </c>
      <c r="B4" s="60"/>
      <c r="C4" s="60"/>
      <c r="D4" s="2"/>
      <c r="E4" s="1"/>
      <c r="F4" s="1"/>
      <c r="G4" s="1"/>
      <c r="H4" s="1"/>
      <c r="I4" s="1"/>
      <c r="J4" s="1"/>
      <c r="K4" s="1"/>
      <c r="L4" s="1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62" t="s">
        <v>2</v>
      </c>
      <c r="B5" s="62"/>
      <c r="C5" s="62"/>
      <c r="D5" s="2"/>
      <c r="E5" s="1"/>
      <c r="F5" s="1"/>
      <c r="G5" s="6" t="s">
        <v>652</v>
      </c>
      <c r="H5" s="1"/>
      <c r="I5" s="1"/>
      <c r="J5" s="1"/>
      <c r="K5" s="1"/>
      <c r="L5" s="1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4"/>
      <c r="AB5" s="4"/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62" t="s">
        <v>3</v>
      </c>
      <c r="B6" s="62"/>
      <c r="C6" s="62"/>
      <c r="D6" s="2"/>
      <c r="E6" s="1"/>
      <c r="F6" s="1"/>
      <c r="G6" s="1"/>
      <c r="H6" s="1"/>
      <c r="I6" s="1"/>
      <c r="J6" s="1"/>
      <c r="K6" s="1"/>
      <c r="L6" s="1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4"/>
      <c r="AB6" s="4"/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62" t="s">
        <v>643</v>
      </c>
      <c r="B7" s="62"/>
      <c r="C7" s="62"/>
      <c r="D7" s="2"/>
      <c r="E7" s="1"/>
      <c r="F7" s="1"/>
      <c r="G7" s="1"/>
      <c r="H7" s="1"/>
      <c r="I7" s="1"/>
      <c r="J7" s="1"/>
      <c r="K7" s="1"/>
      <c r="L7" s="1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4"/>
      <c r="AB7" s="4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52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4"/>
      <c r="O8" s="4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4"/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7"/>
      <c r="B9" s="8"/>
      <c r="C9" s="8"/>
      <c r="D9" s="8"/>
      <c r="E9" s="9"/>
      <c r="F9" s="10"/>
      <c r="G9" s="10"/>
      <c r="H9" s="10"/>
      <c r="I9" s="11"/>
      <c r="J9" s="58" t="s">
        <v>4</v>
      </c>
      <c r="K9" s="5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4"/>
      <c r="AF9" s="14"/>
      <c r="AG9" s="13"/>
      <c r="AH9" s="13"/>
      <c r="AI9" s="13"/>
      <c r="AJ9" s="13"/>
      <c r="AK9" s="13"/>
      <c r="AL9" s="13"/>
      <c r="AM9" s="15"/>
    </row>
    <row r="10" spans="1:39" ht="375.75" x14ac:dyDescent="0.25">
      <c r="A10" s="16" t="s">
        <v>5</v>
      </c>
      <c r="B10" s="17" t="s">
        <v>6</v>
      </c>
      <c r="C10" s="17" t="s">
        <v>7</v>
      </c>
      <c r="D10" s="17" t="s">
        <v>8</v>
      </c>
      <c r="E10" s="18" t="s">
        <v>9</v>
      </c>
      <c r="F10" s="19" t="s">
        <v>10</v>
      </c>
      <c r="G10" s="19" t="s">
        <v>11</v>
      </c>
      <c r="H10" s="19" t="s">
        <v>12</v>
      </c>
      <c r="I10" s="20" t="s">
        <v>13</v>
      </c>
      <c r="J10" s="21" t="s">
        <v>14</v>
      </c>
      <c r="K10" s="21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  <c r="P10" s="22" t="s">
        <v>20</v>
      </c>
      <c r="Q10" s="22" t="s">
        <v>21</v>
      </c>
      <c r="R10" s="22" t="s">
        <v>22</v>
      </c>
      <c r="S10" s="22" t="s">
        <v>23</v>
      </c>
      <c r="T10" s="22" t="s">
        <v>24</v>
      </c>
      <c r="U10" s="22" t="s">
        <v>25</v>
      </c>
      <c r="V10" s="22" t="s">
        <v>26</v>
      </c>
      <c r="W10" s="22" t="s">
        <v>27</v>
      </c>
      <c r="X10" s="22" t="s">
        <v>28</v>
      </c>
      <c r="Y10" s="22" t="s">
        <v>29</v>
      </c>
      <c r="Z10" s="22" t="s">
        <v>30</v>
      </c>
      <c r="AA10" s="22" t="s">
        <v>31</v>
      </c>
      <c r="AB10" s="22" t="s">
        <v>32</v>
      </c>
      <c r="AC10" s="22" t="s">
        <v>33</v>
      </c>
      <c r="AD10" s="23" t="s">
        <v>34</v>
      </c>
      <c r="AE10" s="24" t="s">
        <v>35</v>
      </c>
      <c r="AF10" s="24" t="s">
        <v>36</v>
      </c>
      <c r="AG10" s="23" t="s">
        <v>37</v>
      </c>
      <c r="AH10" s="23" t="s">
        <v>38</v>
      </c>
      <c r="AI10" s="23" t="s">
        <v>39</v>
      </c>
      <c r="AJ10" s="23" t="s">
        <v>40</v>
      </c>
      <c r="AK10" s="23" t="s">
        <v>41</v>
      </c>
      <c r="AL10" s="23" t="s">
        <v>42</v>
      </c>
      <c r="AM10" s="25" t="s">
        <v>43</v>
      </c>
    </row>
    <row r="11" spans="1:39" x14ac:dyDescent="0.25">
      <c r="A11" s="26">
        <f>IF(ISBLANK(#REF!),"",IF(ISNUMBER(#REF!),#REF!+1,1))</f>
        <v>1</v>
      </c>
      <c r="B11" s="5" t="s">
        <v>225</v>
      </c>
      <c r="C11" s="5" t="s">
        <v>226</v>
      </c>
      <c r="D11" s="5" t="s">
        <v>89</v>
      </c>
      <c r="E11" s="27" t="s">
        <v>55</v>
      </c>
      <c r="F11" s="5" t="s">
        <v>170</v>
      </c>
      <c r="G11" s="5" t="s">
        <v>79</v>
      </c>
      <c r="H11" s="5" t="s">
        <v>209</v>
      </c>
      <c r="I11" s="5" t="s">
        <v>55</v>
      </c>
      <c r="J11" s="28">
        <v>37820</v>
      </c>
      <c r="K11" s="5" t="s">
        <v>50</v>
      </c>
      <c r="L11" s="29">
        <v>7.92</v>
      </c>
      <c r="M11" s="30"/>
      <c r="N11" s="30"/>
      <c r="O11" s="30" t="s">
        <v>55</v>
      </c>
      <c r="P11" s="30"/>
      <c r="Q11" s="5"/>
      <c r="R11" s="5">
        <v>4</v>
      </c>
      <c r="S11" s="5">
        <v>20</v>
      </c>
      <c r="T11" s="5">
        <v>2</v>
      </c>
      <c r="U11" s="5">
        <v>11</v>
      </c>
      <c r="V11" s="5">
        <v>2</v>
      </c>
      <c r="W11" s="31"/>
      <c r="X11" s="31"/>
      <c r="Y11" s="31"/>
      <c r="Z11" s="31"/>
      <c r="AA11" s="30" t="s">
        <v>51</v>
      </c>
      <c r="AB11" s="30" t="s">
        <v>49</v>
      </c>
      <c r="AC11" s="30" t="s">
        <v>49</v>
      </c>
      <c r="AD11" s="32">
        <f>IF(OR(ISBLANK(#REF!),$E11="ΌΧΙ"),"",IF(L11&gt;5,0.5*(L11-5),0))</f>
        <v>1.46</v>
      </c>
      <c r="AE11" s="32">
        <f>IF(OR(ISBLANK(#REF!),$E11="ΌΧΙ"),"",IF(M11="ΝΑΙ",6,(IF(O11="ΝΑΙ",4,0))))</f>
        <v>4</v>
      </c>
      <c r="AF11" s="32">
        <f>IF(OR(ISBLANK(#REF!),$E11="ΌΧΙ"),"",IF(AND(F11="ΠΕ23",H11="ΚΥΡΙΟΣ"),IF(N11="ΝΑΙ",6,(IF(P11="ΝΑΙ",2,0))),IF(N11="ΝΑΙ",3,(IF(P11="ΝΑΙ",2,0)))))</f>
        <v>0</v>
      </c>
      <c r="AG11" s="32">
        <f>IF(OR(ISBLANK(#REF!),$E11="ΌΧΙ"),"",MAX(AE11:AF11))</f>
        <v>4</v>
      </c>
      <c r="AH11" s="32">
        <f>IF(OR(ISBLANK(#REF!),$E11="ΌΧΙ"),"",MIN(3,0.5*INT((Q11*12+R11+ROUND(S11/30,0))/6)))</f>
        <v>0</v>
      </c>
      <c r="AI11" s="32">
        <f>IF(OR(ISBLANK(#REF!),$E11="ΌΧΙ"),"",0.2*(T11*12+U11+ROUND(V11/30,0)))</f>
        <v>7</v>
      </c>
      <c r="AJ11" s="33">
        <f>IF(OR(ISBLANK(#REF!),$E11="ΌΧΙ"),"",IF(W11&gt;80%,4,IF(AND(W11&gt;=67%,W11&lt;=80%),3,0)))</f>
        <v>0</v>
      </c>
      <c r="AK11" s="33">
        <f>IF(OR(ISBLANK(#REF!),$E11="ΌΧΙ"),"",IF(COUNTIFS(X11:Z11,"&gt;=67%")=1,2,IF(COUNTIFS(X11:Z11,"&gt;=67%")=2,5,IF(COUNTIFS(X11:Z11,"&gt;=67%")=3,10,0))))</f>
        <v>0</v>
      </c>
      <c r="AL11" s="33">
        <f>IF(OR(ISBLANK(#REF!),$E11="ΌΧΙ"),"",IF(AA11="ΠΟΛΥΤΕΚΝΟΣ",2,IF(AA11="ΤΡΙΤΕΚΝΟΣ",1,0)))</f>
        <v>0</v>
      </c>
      <c r="AM11" s="33">
        <f>IF(OR(ISBLANK(#REF!),$E11="ΌΧΙ"),"",AD11+SUM(AG11:AL11))</f>
        <v>12.46</v>
      </c>
    </row>
    <row r="12" spans="1:39" x14ac:dyDescent="0.25">
      <c r="A12" s="26">
        <f>IF(ISBLANK(#REF!),"",IF(ISNUMBER(A11),A11+1,1))</f>
        <v>2</v>
      </c>
      <c r="B12" s="5" t="s">
        <v>208</v>
      </c>
      <c r="C12" s="5" t="s">
        <v>161</v>
      </c>
      <c r="D12" s="5" t="s">
        <v>117</v>
      </c>
      <c r="E12" s="27" t="s">
        <v>55</v>
      </c>
      <c r="F12" s="5" t="s">
        <v>170</v>
      </c>
      <c r="G12" s="5" t="s">
        <v>79</v>
      </c>
      <c r="H12" s="5" t="s">
        <v>209</v>
      </c>
      <c r="I12" s="5" t="s">
        <v>55</v>
      </c>
      <c r="J12" s="28">
        <v>39535</v>
      </c>
      <c r="K12" s="5" t="s">
        <v>50</v>
      </c>
      <c r="L12" s="29">
        <v>7.33</v>
      </c>
      <c r="M12" s="30"/>
      <c r="N12" s="30"/>
      <c r="O12" s="30" t="s">
        <v>55</v>
      </c>
      <c r="P12" s="30"/>
      <c r="Q12" s="5"/>
      <c r="R12" s="5">
        <v>5</v>
      </c>
      <c r="S12" s="5"/>
      <c r="T12" s="5"/>
      <c r="U12" s="5">
        <v>7</v>
      </c>
      <c r="V12" s="5">
        <v>23</v>
      </c>
      <c r="W12" s="31"/>
      <c r="X12" s="31"/>
      <c r="Y12" s="31"/>
      <c r="Z12" s="31"/>
      <c r="AA12" s="30" t="s">
        <v>51</v>
      </c>
      <c r="AB12" s="30" t="s">
        <v>49</v>
      </c>
      <c r="AC12" s="30" t="s">
        <v>49</v>
      </c>
      <c r="AD12" s="32">
        <f>IF(OR(ISBLANK(#REF!),$E12="ΌΧΙ"),"",IF(L12&gt;5,0.5*(L12-5),0))</f>
        <v>1.165</v>
      </c>
      <c r="AE12" s="32">
        <f>IF(OR(ISBLANK(#REF!),$E12="ΌΧΙ"),"",IF(M12="ΝΑΙ",6,(IF(O12="ΝΑΙ",4,0))))</f>
        <v>4</v>
      </c>
      <c r="AF12" s="32">
        <f>IF(OR(ISBLANK(#REF!),$E12="ΌΧΙ"),"",IF(AND(F12="ΠΕ23",H12="ΚΥΡΙΟΣ"),IF(N12="ΝΑΙ",6,(IF(P12="ΝΑΙ",2,0))),IF(N12="ΝΑΙ",3,(IF(P12="ΝΑΙ",2,0)))))</f>
        <v>0</v>
      </c>
      <c r="AG12" s="32">
        <f>IF(OR(ISBLANK(#REF!),$E12="ΌΧΙ"),"",MAX(AE12:AF12))</f>
        <v>4</v>
      </c>
      <c r="AH12" s="32">
        <f>IF(OR(ISBLANK(#REF!),$E12="ΌΧΙ"),"",MIN(3,0.5*INT((Q12*12+R12+ROUND(S12/30,0))/6)))</f>
        <v>0</v>
      </c>
      <c r="AI12" s="32">
        <f>IF(OR(ISBLANK(#REF!),$E12="ΌΧΙ"),"",0.2*(T12*12+U12+ROUND(V12/30,0)))</f>
        <v>1.6</v>
      </c>
      <c r="AJ12" s="33">
        <f>IF(OR(ISBLANK(#REF!),$E12="ΌΧΙ"),"",IF(W12&gt;80%,4,IF(AND(W12&gt;=67%,W12&lt;=80%),3,0)))</f>
        <v>0</v>
      </c>
      <c r="AK12" s="33">
        <f>IF(OR(ISBLANK(#REF!),$E12="ΌΧΙ"),"",IF(COUNTIFS(X12:Z12,"&gt;=67%")=1,2,IF(COUNTIFS(X12:Z12,"&gt;=67%")=2,5,IF(COUNTIFS(X12:Z12,"&gt;=67%")=3,10,0))))</f>
        <v>0</v>
      </c>
      <c r="AL12" s="33">
        <f>IF(OR(ISBLANK(#REF!),$E12="ΌΧΙ"),"",IF(AA12="ΠΟΛΥΤΕΚΝΟΣ",2,IF(AA12="ΤΡΙΤΕΚΝΟΣ",1,0)))</f>
        <v>0</v>
      </c>
      <c r="AM12" s="33">
        <f>IF(OR(ISBLANK(#REF!),$E12="ΌΧΙ"),"",AD12+SUM(AG12:AL12))</f>
        <v>6.7649999999999997</v>
      </c>
    </row>
  </sheetData>
  <mergeCells count="6">
    <mergeCell ref="J9:K9"/>
    <mergeCell ref="F2:L2"/>
    <mergeCell ref="A4:C4"/>
    <mergeCell ref="A5:C5"/>
    <mergeCell ref="A6:C6"/>
    <mergeCell ref="A7:C7"/>
  </mergeCells>
  <dataValidations count="11">
    <dataValidation type="list" allowBlank="1" showInputMessage="1" showErrorMessage="1" sqref="G11:G12">
      <formula1>ΑΠΑΙΤΕΙΤΑΙ_ΔΕΝ_ΑΠΑΙΤΕΙΤΑΙ</formula1>
    </dataValidation>
    <dataValidation type="list" allowBlank="1" showInputMessage="1" showErrorMessage="1" sqref="F11:F12">
      <formula1>ΚΛΑΔΟΣ_ΕΕΠ</formula1>
    </dataValidation>
    <dataValidation type="list" allowBlank="1" showInputMessage="1" showErrorMessage="1" sqref="H11:H12">
      <formula1>ΚΑΤΗΓΟΡΙΑ_ΠΙΝΑΚΑ</formula1>
    </dataValidation>
    <dataValidation type="list" allowBlank="1" showInputMessage="1" showErrorMessage="1" sqref="K11:K12">
      <formula1>ΑΠΑΙΤΟΥΜΕΝΟΣ_ΤΙΤΛΟΣ</formula1>
    </dataValidation>
    <dataValidation type="decimal" allowBlank="1" showInputMessage="1" showErrorMessage="1" sqref="L11:L12">
      <formula1>0</formula1>
      <formula2>10</formula2>
    </dataValidation>
    <dataValidation type="list" allowBlank="1" showInputMessage="1" showErrorMessage="1" sqref="AA11:AA12">
      <formula1>ΠΟΛΥΤΕΚΝΟΣ_ΤΡΙΤΕΚΝΟΣ</formula1>
    </dataValidation>
    <dataValidation type="decimal" allowBlank="1" showInputMessage="1" showErrorMessage="1" sqref="W11:Z12">
      <formula1>0</formula1>
      <formula2>1</formula2>
    </dataValidation>
    <dataValidation type="whole" allowBlank="1" showInputMessage="1" showErrorMessage="1" sqref="V11:V12 S11:S12">
      <formula1>0</formula1>
      <formula2>29</formula2>
    </dataValidation>
    <dataValidation type="whole" allowBlank="1" showInputMessage="1" showErrorMessage="1" sqref="U11:U12 R11:R12">
      <formula1>0</formula1>
      <formula2>11</formula2>
    </dataValidation>
    <dataValidation type="whole" allowBlank="1" showInputMessage="1" showErrorMessage="1" sqref="T11:T12 Q11:Q12">
      <formula1>0</formula1>
      <formula2>40</formula2>
    </dataValidation>
    <dataValidation type="list" allowBlank="1" showInputMessage="1" showErrorMessage="1" sqref="AB11:AC12 M11:P12 I11:I12 E11:E12">
      <formula1>NAI_OXI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89"/>
  <sheetViews>
    <sheetView topLeftCell="A59" workbookViewId="0">
      <selection activeCell="AG18" sqref="AG18"/>
    </sheetView>
  </sheetViews>
  <sheetFormatPr defaultRowHeight="15" x14ac:dyDescent="0.25"/>
  <cols>
    <col min="2" max="2" width="18.28515625" customWidth="1"/>
    <col min="3" max="3" width="14.140625" customWidth="1"/>
    <col min="4" max="4" width="14.85546875" customWidth="1"/>
    <col min="7" max="7" width="17.28515625" customWidth="1"/>
    <col min="8" max="8" width="13.140625" customWidth="1"/>
    <col min="10" max="10" width="16.28515625" customWidth="1"/>
  </cols>
  <sheetData>
    <row r="1" spans="1:39" x14ac:dyDescent="0.25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4"/>
      <c r="AB1" s="4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2"/>
      <c r="C2" s="2"/>
      <c r="D2" s="2"/>
      <c r="E2" s="1"/>
      <c r="F2" s="61" t="s">
        <v>0</v>
      </c>
      <c r="G2" s="61"/>
      <c r="H2" s="61"/>
      <c r="I2" s="61"/>
      <c r="J2" s="61"/>
      <c r="K2" s="61"/>
      <c r="L2" s="61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4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/>
      <c r="B3" s="2"/>
      <c r="C3" s="2"/>
      <c r="D3" s="2"/>
      <c r="E3" s="1"/>
      <c r="F3" s="6"/>
      <c r="G3" s="1"/>
      <c r="H3" s="1"/>
      <c r="I3" s="1"/>
      <c r="J3" s="1"/>
      <c r="K3" s="1"/>
      <c r="L3" s="1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4"/>
      <c r="AB3" s="4"/>
      <c r="AC3" s="4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60" t="s">
        <v>1</v>
      </c>
      <c r="B4" s="60"/>
      <c r="C4" s="60"/>
      <c r="D4" s="2"/>
      <c r="E4" s="1"/>
      <c r="F4" s="1"/>
      <c r="G4" s="1"/>
      <c r="H4" s="1"/>
      <c r="I4" s="1"/>
      <c r="J4" s="1"/>
      <c r="K4" s="1"/>
      <c r="L4" s="1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62" t="s">
        <v>2</v>
      </c>
      <c r="B5" s="62"/>
      <c r="C5" s="62"/>
      <c r="D5" s="2"/>
      <c r="E5" s="1"/>
      <c r="F5" s="1"/>
      <c r="G5" s="6" t="s">
        <v>651</v>
      </c>
      <c r="H5" s="1"/>
      <c r="I5" s="1"/>
      <c r="J5" s="1"/>
      <c r="K5" s="1"/>
      <c r="L5" s="1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4"/>
      <c r="AB5" s="4"/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62" t="s">
        <v>3</v>
      </c>
      <c r="B6" s="62"/>
      <c r="C6" s="62"/>
      <c r="D6" s="2"/>
      <c r="E6" s="1"/>
      <c r="F6" s="1"/>
      <c r="G6" s="1"/>
      <c r="H6" s="1"/>
      <c r="I6" s="1"/>
      <c r="J6" s="1"/>
      <c r="K6" s="1"/>
      <c r="L6" s="1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4"/>
      <c r="AB6" s="4"/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62" t="s">
        <v>643</v>
      </c>
      <c r="B7" s="62"/>
      <c r="C7" s="62"/>
      <c r="D7" s="2"/>
      <c r="E7" s="1"/>
      <c r="F7" s="1"/>
      <c r="G7" s="1"/>
      <c r="H7" s="1"/>
      <c r="I7" s="1"/>
      <c r="J7" s="1"/>
      <c r="K7" s="1"/>
      <c r="L7" s="1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4"/>
      <c r="AB7" s="4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52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4"/>
      <c r="O8" s="4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4"/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7"/>
      <c r="B9" s="8"/>
      <c r="C9" s="8"/>
      <c r="D9" s="8"/>
      <c r="E9" s="9"/>
      <c r="F9" s="10"/>
      <c r="G9" s="10"/>
      <c r="H9" s="10"/>
      <c r="I9" s="11"/>
      <c r="J9" s="58" t="s">
        <v>4</v>
      </c>
      <c r="K9" s="5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4"/>
      <c r="AF9" s="14"/>
      <c r="AG9" s="13"/>
      <c r="AH9" s="13"/>
      <c r="AI9" s="13"/>
      <c r="AJ9" s="13"/>
      <c r="AK9" s="13"/>
      <c r="AL9" s="13"/>
      <c r="AM9" s="15"/>
    </row>
    <row r="10" spans="1:39" ht="375.75" x14ac:dyDescent="0.25">
      <c r="A10" s="16" t="s">
        <v>5</v>
      </c>
      <c r="B10" s="17" t="s">
        <v>6</v>
      </c>
      <c r="C10" s="17" t="s">
        <v>7</v>
      </c>
      <c r="D10" s="17" t="s">
        <v>8</v>
      </c>
      <c r="E10" s="18" t="s">
        <v>9</v>
      </c>
      <c r="F10" s="19" t="s">
        <v>10</v>
      </c>
      <c r="G10" s="19" t="s">
        <v>11</v>
      </c>
      <c r="H10" s="19" t="s">
        <v>12</v>
      </c>
      <c r="I10" s="20" t="s">
        <v>13</v>
      </c>
      <c r="J10" s="21" t="s">
        <v>14</v>
      </c>
      <c r="K10" s="21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  <c r="P10" s="22" t="s">
        <v>20</v>
      </c>
      <c r="Q10" s="22" t="s">
        <v>21</v>
      </c>
      <c r="R10" s="22" t="s">
        <v>22</v>
      </c>
      <c r="S10" s="22" t="s">
        <v>23</v>
      </c>
      <c r="T10" s="22" t="s">
        <v>24</v>
      </c>
      <c r="U10" s="22" t="s">
        <v>25</v>
      </c>
      <c r="V10" s="22" t="s">
        <v>26</v>
      </c>
      <c r="W10" s="22" t="s">
        <v>27</v>
      </c>
      <c r="X10" s="22" t="s">
        <v>28</v>
      </c>
      <c r="Y10" s="22" t="s">
        <v>29</v>
      </c>
      <c r="Z10" s="22" t="s">
        <v>30</v>
      </c>
      <c r="AA10" s="22" t="s">
        <v>31</v>
      </c>
      <c r="AB10" s="22" t="s">
        <v>32</v>
      </c>
      <c r="AC10" s="22" t="s">
        <v>33</v>
      </c>
      <c r="AD10" s="23" t="s">
        <v>34</v>
      </c>
      <c r="AE10" s="24" t="s">
        <v>35</v>
      </c>
      <c r="AF10" s="24" t="s">
        <v>36</v>
      </c>
      <c r="AG10" s="23" t="s">
        <v>37</v>
      </c>
      <c r="AH10" s="23" t="s">
        <v>38</v>
      </c>
      <c r="AI10" s="23" t="s">
        <v>39</v>
      </c>
      <c r="AJ10" s="23" t="s">
        <v>40</v>
      </c>
      <c r="AK10" s="23" t="s">
        <v>41</v>
      </c>
      <c r="AL10" s="23" t="s">
        <v>42</v>
      </c>
      <c r="AM10" s="25" t="s">
        <v>43</v>
      </c>
    </row>
    <row r="11" spans="1:39" x14ac:dyDescent="0.25">
      <c r="A11" s="26">
        <v>1</v>
      </c>
      <c r="B11" s="5" t="s">
        <v>286</v>
      </c>
      <c r="C11" s="5" t="s">
        <v>74</v>
      </c>
      <c r="D11" s="5" t="s">
        <v>86</v>
      </c>
      <c r="E11" s="27" t="s">
        <v>55</v>
      </c>
      <c r="F11" s="5" t="s">
        <v>170</v>
      </c>
      <c r="G11" s="5" t="s">
        <v>79</v>
      </c>
      <c r="H11" s="5"/>
      <c r="I11" s="5" t="s">
        <v>55</v>
      </c>
      <c r="J11" s="53">
        <v>36118</v>
      </c>
      <c r="K11" s="5" t="s">
        <v>50</v>
      </c>
      <c r="L11" s="29">
        <v>6.78</v>
      </c>
      <c r="M11" s="30"/>
      <c r="N11" s="30"/>
      <c r="O11" s="30" t="s">
        <v>55</v>
      </c>
      <c r="P11" s="30" t="s">
        <v>55</v>
      </c>
      <c r="Q11" s="5">
        <v>3</v>
      </c>
      <c r="R11" s="5"/>
      <c r="S11" s="5"/>
      <c r="T11" s="5">
        <v>6</v>
      </c>
      <c r="U11" s="5">
        <v>4</v>
      </c>
      <c r="V11" s="5">
        <v>9</v>
      </c>
      <c r="W11" s="31"/>
      <c r="X11" s="31"/>
      <c r="Y11" s="31"/>
      <c r="Z11" s="31"/>
      <c r="AA11" s="30" t="s">
        <v>51</v>
      </c>
      <c r="AB11" s="30" t="s">
        <v>55</v>
      </c>
      <c r="AC11" s="30" t="s">
        <v>49</v>
      </c>
      <c r="AD11" s="32">
        <f>IF(OR(ISBLANK(#REF!),$E11="ΌΧΙ"),"",IF(L11&gt;5,0.5*(L11-5),0))</f>
        <v>0.89000000000000012</v>
      </c>
      <c r="AE11" s="32">
        <f>IF(OR(ISBLANK(#REF!),$E11="ΌΧΙ"),"",IF(M11="ΝΑΙ",6,(IF(O11="ΝΑΙ",4,0))))</f>
        <v>4</v>
      </c>
      <c r="AF11" s="32">
        <f>IF(OR(ISBLANK(#REF!),$E11="ΌΧΙ"),"",IF(AND(F11="ΠΕ23",H11="ΚΥΡΙΟΣ"),IF(N11="ΝΑΙ",6,(IF(P11="ΝΑΙ",2,0))),IF(N11="ΝΑΙ",3,(IF(P11="ΝΑΙ",2,0)))))</f>
        <v>2</v>
      </c>
      <c r="AG11" s="32">
        <f>IF(OR(ISBLANK(#REF!),$E11="ΌΧΙ"),"",MAX(AE11:AF11))</f>
        <v>4</v>
      </c>
      <c r="AH11" s="32">
        <f>IF(OR(ISBLANK(#REF!),$E11="ΌΧΙ"),"",MIN(3,0.5*INT((Q11*12+R11+ROUND(S11/30,0))/6)))</f>
        <v>3</v>
      </c>
      <c r="AI11" s="32">
        <f>IF(OR(ISBLANK(#REF!),$E11="ΌΧΙ"),"",0.2*(T11*12+U11+ROUND(V11/30,0)))</f>
        <v>15.200000000000001</v>
      </c>
      <c r="AJ11" s="33">
        <f>IF(OR(ISBLANK(#REF!),$E11="ΌΧΙ"),"",IF(W11&gt;80%,4,IF(AND(W11&gt;=67%,W11&lt;=80%),3,0)))</f>
        <v>0</v>
      </c>
      <c r="AK11" s="33">
        <f>IF(OR(ISBLANK(#REF!),$E11="ΌΧΙ"),"",IF(COUNTIFS(X11:Z11,"&gt;=67%")=1,2,IF(COUNTIFS(X11:Z11,"&gt;=67%")=2,5,IF(COUNTIFS(X11:Z11,"&gt;=67%")=3,10,0))))</f>
        <v>0</v>
      </c>
      <c r="AL11" s="33">
        <f>IF(OR(ISBLANK(#REF!),$E11="ΌΧΙ"),"",IF(AA11="ΠΟΛΥΤΕΚΝΟΣ",2,IF(AA11="ΤΡΙΤΕΚΝΟΣ",1,0)))</f>
        <v>0</v>
      </c>
      <c r="AM11" s="33">
        <f>IF(OR(ISBLANK(#REF!),$E11="ΌΧΙ"),"",AD11+SUM(AG11:AL11))</f>
        <v>23.090000000000003</v>
      </c>
    </row>
    <row r="12" spans="1:39" x14ac:dyDescent="0.25">
      <c r="A12" s="26">
        <v>2</v>
      </c>
      <c r="B12" s="5" t="s">
        <v>214</v>
      </c>
      <c r="C12" s="5" t="s">
        <v>215</v>
      </c>
      <c r="D12" s="5" t="s">
        <v>86</v>
      </c>
      <c r="E12" s="27" t="s">
        <v>55</v>
      </c>
      <c r="F12" s="5" t="s">
        <v>170</v>
      </c>
      <c r="G12" s="5" t="s">
        <v>79</v>
      </c>
      <c r="H12" s="5"/>
      <c r="I12" s="5" t="s">
        <v>55</v>
      </c>
      <c r="J12" s="53">
        <v>36073</v>
      </c>
      <c r="K12" s="5" t="s">
        <v>50</v>
      </c>
      <c r="L12" s="29">
        <v>6.97</v>
      </c>
      <c r="M12" s="30"/>
      <c r="N12" s="30"/>
      <c r="O12" s="30" t="s">
        <v>55</v>
      </c>
      <c r="P12" s="30"/>
      <c r="Q12" s="5"/>
      <c r="R12" s="5"/>
      <c r="S12" s="5"/>
      <c r="T12" s="5">
        <v>6</v>
      </c>
      <c r="U12" s="5">
        <v>4</v>
      </c>
      <c r="V12" s="5">
        <v>26</v>
      </c>
      <c r="W12" s="31"/>
      <c r="X12" s="31"/>
      <c r="Y12" s="31"/>
      <c r="Z12" s="31"/>
      <c r="AA12" s="30" t="s">
        <v>51</v>
      </c>
      <c r="AB12" s="30" t="s">
        <v>49</v>
      </c>
      <c r="AC12" s="30" t="s">
        <v>49</v>
      </c>
      <c r="AD12" s="32">
        <f>IF(OR(ISBLANK(#REF!),$E12="ΌΧΙ"),"",IF(L12&gt;5,0.5*(L12-5),0))</f>
        <v>0.98499999999999988</v>
      </c>
      <c r="AE12" s="32">
        <f>IF(OR(ISBLANK(#REF!),$E12="ΌΧΙ"),"",IF(M12="ΝΑΙ",6,(IF(O12="ΝΑΙ",4,0))))</f>
        <v>4</v>
      </c>
      <c r="AF12" s="32">
        <f>IF(OR(ISBLANK(#REF!),$E12="ΌΧΙ"),"",IF(AND(F12="ΠΕ23",H12="ΚΥΡΙΟΣ"),IF(N12="ΝΑΙ",6,(IF(P12="ΝΑΙ",2,0))),IF(N12="ΝΑΙ",3,(IF(P12="ΝΑΙ",2,0)))))</f>
        <v>0</v>
      </c>
      <c r="AG12" s="32">
        <f>IF(OR(ISBLANK(#REF!),$E12="ΌΧΙ"),"",MAX(AE12:AF12))</f>
        <v>4</v>
      </c>
      <c r="AH12" s="32">
        <f>IF(OR(ISBLANK(#REF!),$E12="ΌΧΙ"),"",MIN(3,0.5*INT((Q12*12+R12+ROUND(S12/30,0))/6)))</f>
        <v>0</v>
      </c>
      <c r="AI12" s="32">
        <f>IF(OR(ISBLANK(#REF!),$E12="ΌΧΙ"),"",0.2*(T12*12+U12+ROUND(V12/30,0)))</f>
        <v>15.4</v>
      </c>
      <c r="AJ12" s="33">
        <f>IF(OR(ISBLANK(#REF!),$E12="ΌΧΙ"),"",IF(W12&gt;80%,4,IF(AND(W12&gt;=67%,W12&lt;=80%),3,0)))</f>
        <v>0</v>
      </c>
      <c r="AK12" s="33">
        <f>IF(OR(ISBLANK(#REF!),$E12="ΌΧΙ"),"",IF(COUNTIFS(X12:Z12,"&gt;=67%")=1,2,IF(COUNTIFS(X12:Z12,"&gt;=67%")=2,5,IF(COUNTIFS(X12:Z12,"&gt;=67%")=3,10,0))))</f>
        <v>0</v>
      </c>
      <c r="AL12" s="33">
        <f>IF(OR(ISBLANK(#REF!),$E12="ΌΧΙ"),"",IF(AA12="ΠΟΛΥΤΕΚΝΟΣ",2,IF(AA12="ΤΡΙΤΕΚΝΟΣ",1,0)))</f>
        <v>0</v>
      </c>
      <c r="AM12" s="33">
        <f>IF(OR(ISBLANK(#REF!),$E12="ΌΧΙ"),"",AD12+SUM(AG12:AL12))</f>
        <v>20.384999999999998</v>
      </c>
    </row>
    <row r="13" spans="1:39" x14ac:dyDescent="0.25">
      <c r="A13" s="26">
        <v>3</v>
      </c>
      <c r="B13" s="5" t="s">
        <v>276</v>
      </c>
      <c r="C13" s="5" t="s">
        <v>115</v>
      </c>
      <c r="D13" s="5" t="s">
        <v>54</v>
      </c>
      <c r="E13" s="27" t="s">
        <v>55</v>
      </c>
      <c r="F13" s="5" t="s">
        <v>170</v>
      </c>
      <c r="G13" s="5" t="s">
        <v>79</v>
      </c>
      <c r="H13" s="5"/>
      <c r="I13" s="5" t="s">
        <v>55</v>
      </c>
      <c r="J13" s="53">
        <v>36836</v>
      </c>
      <c r="K13" s="5" t="s">
        <v>50</v>
      </c>
      <c r="L13" s="29">
        <v>6.62</v>
      </c>
      <c r="M13" s="30"/>
      <c r="N13" s="30"/>
      <c r="O13" s="30" t="s">
        <v>55</v>
      </c>
      <c r="P13" s="30"/>
      <c r="Q13" s="5">
        <v>3</v>
      </c>
      <c r="R13" s="5"/>
      <c r="S13" s="5"/>
      <c r="T13" s="5">
        <v>4</v>
      </c>
      <c r="U13" s="5">
        <v>9</v>
      </c>
      <c r="V13" s="5">
        <v>12</v>
      </c>
      <c r="W13" s="31"/>
      <c r="X13" s="31"/>
      <c r="Y13" s="31"/>
      <c r="Z13" s="31"/>
      <c r="AA13" s="30" t="s">
        <v>51</v>
      </c>
      <c r="AB13" s="30" t="s">
        <v>49</v>
      </c>
      <c r="AC13" s="30" t="s">
        <v>49</v>
      </c>
      <c r="AD13" s="32">
        <f>IF(OR(ISBLANK(#REF!),$E13="ΌΧΙ"),"",IF(L13&gt;5,0.5*(L13-5),0))</f>
        <v>0.81</v>
      </c>
      <c r="AE13" s="32">
        <f>IF(OR(ISBLANK(#REF!),$E13="ΌΧΙ"),"",IF(M13="ΝΑΙ",6,(IF(O13="ΝΑΙ",4,0))))</f>
        <v>4</v>
      </c>
      <c r="AF13" s="32">
        <f>IF(OR(ISBLANK(#REF!),$E13="ΌΧΙ"),"",IF(AND(F13="ΠΕ23",H13="ΚΥΡΙΟΣ"),IF(N13="ΝΑΙ",6,(IF(P13="ΝΑΙ",2,0))),IF(N13="ΝΑΙ",3,(IF(P13="ΝΑΙ",2,0)))))</f>
        <v>0</v>
      </c>
      <c r="AG13" s="32">
        <f>IF(OR(ISBLANK(#REF!),$E13="ΌΧΙ"),"",MAX(AE13:AF13))</f>
        <v>4</v>
      </c>
      <c r="AH13" s="32">
        <f>IF(OR(ISBLANK(#REF!),$E13="ΌΧΙ"),"",MIN(3,0.5*INT((Q13*12+R13+ROUND(S13/30,0))/6)))</f>
        <v>3</v>
      </c>
      <c r="AI13" s="32">
        <f>IF(OR(ISBLANK(#REF!),$E13="ΌΧΙ"),"",0.2*(T13*12+U13+ROUND(V13/30,0)))</f>
        <v>11.4</v>
      </c>
      <c r="AJ13" s="33">
        <f>IF(OR(ISBLANK(#REF!),$E13="ΌΧΙ"),"",IF(W13&gt;80%,4,IF(AND(W13&gt;=67%,W13&lt;=80%),3,0)))</f>
        <v>0</v>
      </c>
      <c r="AK13" s="33">
        <f>IF(OR(ISBLANK(#REF!),$E13="ΌΧΙ"),"",IF(COUNTIFS(X13:Z13,"&gt;=67%")=1,2,IF(COUNTIFS(X13:Z13,"&gt;=67%")=2,5,IF(COUNTIFS(X13:Z13,"&gt;=67%")=3,10,0))))</f>
        <v>0</v>
      </c>
      <c r="AL13" s="33">
        <f>IF(OR(ISBLANK(#REF!),$E13="ΌΧΙ"),"",IF(AA13="ΠΟΛΥΤΕΚΝΟΣ",2,IF(AA13="ΤΡΙΤΕΚΝΟΣ",1,0)))</f>
        <v>0</v>
      </c>
      <c r="AM13" s="33">
        <f>IF(OR(ISBLANK(#REF!),$E13="ΌΧΙ"),"",AD13+SUM(AG13:AL13))</f>
        <v>19.209999999999997</v>
      </c>
    </row>
    <row r="14" spans="1:39" x14ac:dyDescent="0.25">
      <c r="A14" s="26">
        <v>4</v>
      </c>
      <c r="B14" s="5" t="s">
        <v>288</v>
      </c>
      <c r="C14" s="5" t="s">
        <v>289</v>
      </c>
      <c r="D14" s="5" t="s">
        <v>212</v>
      </c>
      <c r="E14" s="27" t="s">
        <v>55</v>
      </c>
      <c r="F14" s="5" t="s">
        <v>170</v>
      </c>
      <c r="G14" s="5" t="s">
        <v>79</v>
      </c>
      <c r="H14" s="5"/>
      <c r="I14" s="5" t="s">
        <v>55</v>
      </c>
      <c r="J14" s="53">
        <v>35894</v>
      </c>
      <c r="K14" s="5" t="s">
        <v>50</v>
      </c>
      <c r="L14" s="29">
        <v>5.68</v>
      </c>
      <c r="M14" s="30"/>
      <c r="N14" s="30"/>
      <c r="O14" s="30" t="s">
        <v>55</v>
      </c>
      <c r="P14" s="30"/>
      <c r="Q14" s="5">
        <v>3</v>
      </c>
      <c r="R14" s="5"/>
      <c r="S14" s="5"/>
      <c r="T14" s="5">
        <v>4</v>
      </c>
      <c r="U14" s="5">
        <v>3</v>
      </c>
      <c r="V14" s="5"/>
      <c r="W14" s="31"/>
      <c r="X14" s="31"/>
      <c r="Y14" s="31"/>
      <c r="Z14" s="31"/>
      <c r="AA14" s="30" t="s">
        <v>51</v>
      </c>
      <c r="AB14" s="30" t="s">
        <v>49</v>
      </c>
      <c r="AC14" s="30" t="s">
        <v>49</v>
      </c>
      <c r="AD14" s="32">
        <f>IF(OR(ISBLANK(#REF!),$E14="ΌΧΙ"),"",IF(L14&gt;5,0.5*(L14-5),0))</f>
        <v>0.33999999999999986</v>
      </c>
      <c r="AE14" s="32">
        <f>IF(OR(ISBLANK(#REF!),$E14="ΌΧΙ"),"",IF(M14="ΝΑΙ",6,(IF(O14="ΝΑΙ",4,0))))</f>
        <v>4</v>
      </c>
      <c r="AF14" s="32">
        <f>IF(OR(ISBLANK(#REF!),$E14="ΌΧΙ"),"",IF(AND(F14="ΠΕ23",H14="ΚΥΡΙΟΣ"),IF(N14="ΝΑΙ",6,(IF(P14="ΝΑΙ",2,0))),IF(N14="ΝΑΙ",3,(IF(P14="ΝΑΙ",2,0)))))</f>
        <v>0</v>
      </c>
      <c r="AG14" s="32">
        <f>IF(OR(ISBLANK(#REF!),$E14="ΌΧΙ"),"",MAX(AE14:AF14))</f>
        <v>4</v>
      </c>
      <c r="AH14" s="32">
        <f>IF(OR(ISBLANK(#REF!),$E14="ΌΧΙ"),"",MIN(3,0.5*INT((Q14*12+R14+ROUND(S14/30,0))/6)))</f>
        <v>3</v>
      </c>
      <c r="AI14" s="32">
        <f>IF(OR(ISBLANK(#REF!),$E14="ΌΧΙ"),"",0.2*(T14*12+U14+ROUND(V14/30,0)))</f>
        <v>10.200000000000001</v>
      </c>
      <c r="AJ14" s="33">
        <f>IF(OR(ISBLANK(#REF!),$E14="ΌΧΙ"),"",IF(W14&gt;80%,4,IF(AND(W14&gt;=67%,W14&lt;=80%),3,0)))</f>
        <v>0</v>
      </c>
      <c r="AK14" s="33">
        <f>IF(OR(ISBLANK(#REF!),$E14="ΌΧΙ"),"",IF(COUNTIFS(X14:Z14,"&gt;=67%")=1,2,IF(COUNTIFS(X14:Z14,"&gt;=67%")=2,5,IF(COUNTIFS(X14:Z14,"&gt;=67%")=3,10,0))))</f>
        <v>0</v>
      </c>
      <c r="AL14" s="33">
        <f>IF(OR(ISBLANK(#REF!),$E14="ΌΧΙ"),"",IF(AA14="ΠΟΛΥΤΕΚΝΟΣ",2,IF(AA14="ΤΡΙΤΕΚΝΟΣ",1,0)))</f>
        <v>0</v>
      </c>
      <c r="AM14" s="33">
        <f>IF(OR(ISBLANK(#REF!),$E14="ΌΧΙ"),"",AD14+SUM(AG14:AL14))</f>
        <v>17.540000000000003</v>
      </c>
    </row>
    <row r="15" spans="1:39" x14ac:dyDescent="0.25">
      <c r="A15" s="26">
        <v>5</v>
      </c>
      <c r="B15" s="5" t="s">
        <v>143</v>
      </c>
      <c r="C15" s="5" t="s">
        <v>277</v>
      </c>
      <c r="D15" s="5" t="s">
        <v>278</v>
      </c>
      <c r="E15" s="27" t="s">
        <v>55</v>
      </c>
      <c r="F15" s="5" t="s">
        <v>170</v>
      </c>
      <c r="G15" s="5" t="s">
        <v>79</v>
      </c>
      <c r="H15" s="5"/>
      <c r="I15" s="5" t="s">
        <v>55</v>
      </c>
      <c r="J15" s="53">
        <v>37601</v>
      </c>
      <c r="K15" s="5" t="s">
        <v>50</v>
      </c>
      <c r="L15" s="29">
        <v>8.0399999999999991</v>
      </c>
      <c r="M15" s="30"/>
      <c r="N15" s="30"/>
      <c r="O15" s="30" t="s">
        <v>55</v>
      </c>
      <c r="P15" s="30"/>
      <c r="Q15" s="5"/>
      <c r="R15" s="5">
        <v>10</v>
      </c>
      <c r="S15" s="5">
        <v>14</v>
      </c>
      <c r="T15" s="5">
        <v>2</v>
      </c>
      <c r="U15" s="5">
        <v>9</v>
      </c>
      <c r="V15" s="5">
        <v>1</v>
      </c>
      <c r="W15" s="31"/>
      <c r="X15" s="31"/>
      <c r="Y15" s="31"/>
      <c r="Z15" s="31"/>
      <c r="AA15" s="30" t="s">
        <v>51</v>
      </c>
      <c r="AB15" s="30" t="s">
        <v>49</v>
      </c>
      <c r="AC15" s="30" t="s">
        <v>49</v>
      </c>
      <c r="AD15" s="32">
        <f>IF(OR(ISBLANK(#REF!),$E15="ΌΧΙ"),"",IF(L15&gt;5,0.5*(L15-5),0))</f>
        <v>1.5199999999999996</v>
      </c>
      <c r="AE15" s="32">
        <f>IF(OR(ISBLANK(#REF!),$E15="ΌΧΙ"),"",IF(M15="ΝΑΙ",6,(IF(O15="ΝΑΙ",4,0))))</f>
        <v>4</v>
      </c>
      <c r="AF15" s="32">
        <f>IF(OR(ISBLANK(#REF!),$E15="ΌΧΙ"),"",IF(AND(F15="ΠΕ23",H15="ΚΥΡΙΟΣ"),IF(N15="ΝΑΙ",6,(IF(P15="ΝΑΙ",2,0))),IF(N15="ΝΑΙ",3,(IF(P15="ΝΑΙ",2,0)))))</f>
        <v>0</v>
      </c>
      <c r="AG15" s="32">
        <f>IF(OR(ISBLANK(#REF!),$E15="ΌΧΙ"),"",MAX(AE15:AF15))</f>
        <v>4</v>
      </c>
      <c r="AH15" s="32">
        <f>IF(OR(ISBLANK(#REF!),$E15="ΌΧΙ"),"",MIN(3,0.5*INT((Q15*12+R15+ROUND(S15/30,0))/6)))</f>
        <v>0.5</v>
      </c>
      <c r="AI15" s="32">
        <f>IF(OR(ISBLANK(#REF!),$E15="ΌΧΙ"),"",0.2*(T15*12+U15+ROUND(V15/30,0)))</f>
        <v>6.6000000000000005</v>
      </c>
      <c r="AJ15" s="33">
        <f>IF(OR(ISBLANK(#REF!),$E15="ΌΧΙ"),"",IF(W15&gt;80%,4,IF(AND(W15&gt;=67%,W15&lt;=80%),3,0)))</f>
        <v>0</v>
      </c>
      <c r="AK15" s="33">
        <f>IF(OR(ISBLANK(#REF!),$E15="ΌΧΙ"),"",IF(COUNTIFS(X15:Z15,"&gt;=67%")=1,2,IF(COUNTIFS(X15:Z15,"&gt;=67%")=2,5,IF(COUNTIFS(X15:Z15,"&gt;=67%")=3,10,0))))</f>
        <v>0</v>
      </c>
      <c r="AL15" s="33">
        <f>IF(OR(ISBLANK(#REF!),$E15="ΌΧΙ"),"",IF(AA15="ΠΟΛΥΤΕΚΝΟΣ",2,IF(AA15="ΤΡΙΤΕΚΝΟΣ",1,0)))</f>
        <v>0</v>
      </c>
      <c r="AM15" s="33">
        <f>IF(OR(ISBLANK(#REF!),$E15="ΌΧΙ"),"",AD15+SUM(AG15:AL15))</f>
        <v>12.620000000000001</v>
      </c>
    </row>
    <row r="16" spans="1:39" x14ac:dyDescent="0.25">
      <c r="A16" s="26">
        <v>6</v>
      </c>
      <c r="B16" s="5" t="s">
        <v>191</v>
      </c>
      <c r="C16" s="5" t="s">
        <v>63</v>
      </c>
      <c r="D16" s="5" t="s">
        <v>181</v>
      </c>
      <c r="E16" s="27" t="s">
        <v>55</v>
      </c>
      <c r="F16" s="5" t="s">
        <v>170</v>
      </c>
      <c r="G16" s="5" t="s">
        <v>79</v>
      </c>
      <c r="H16" s="5"/>
      <c r="I16" s="5" t="s">
        <v>55</v>
      </c>
      <c r="J16" s="53">
        <v>38555</v>
      </c>
      <c r="K16" s="5" t="s">
        <v>50</v>
      </c>
      <c r="L16" s="29">
        <v>8.0299999999999994</v>
      </c>
      <c r="M16" s="30"/>
      <c r="N16" s="30"/>
      <c r="O16" s="30" t="s">
        <v>55</v>
      </c>
      <c r="P16" s="30"/>
      <c r="Q16" s="5">
        <v>3</v>
      </c>
      <c r="R16" s="5"/>
      <c r="S16" s="5">
        <v>1</v>
      </c>
      <c r="T16" s="5">
        <v>1</v>
      </c>
      <c r="U16" s="5">
        <v>4</v>
      </c>
      <c r="V16" s="5">
        <v>13</v>
      </c>
      <c r="W16" s="31"/>
      <c r="X16" s="31"/>
      <c r="Y16" s="31"/>
      <c r="Z16" s="31"/>
      <c r="AA16" s="30" t="s">
        <v>51</v>
      </c>
      <c r="AB16" s="30" t="s">
        <v>49</v>
      </c>
      <c r="AC16" s="30" t="s">
        <v>49</v>
      </c>
      <c r="AD16" s="32">
        <f>IF(OR(ISBLANK(#REF!),$E16="ΌΧΙ"),"",IF(L16&gt;5,0.5*(L16-5),0))</f>
        <v>1.5149999999999997</v>
      </c>
      <c r="AE16" s="32">
        <f>IF(OR(ISBLANK(#REF!),$E16="ΌΧΙ"),"",IF(M16="ΝΑΙ",6,(IF(O16="ΝΑΙ",4,0))))</f>
        <v>4</v>
      </c>
      <c r="AF16" s="32">
        <f>IF(OR(ISBLANK(#REF!),$E16="ΌΧΙ"),"",IF(AND(F16="ΠΕ23",H16="ΚΥΡΙΟΣ"),IF(N16="ΝΑΙ",6,(IF(P16="ΝΑΙ",2,0))),IF(N16="ΝΑΙ",3,(IF(P16="ΝΑΙ",2,0)))))</f>
        <v>0</v>
      </c>
      <c r="AG16" s="32">
        <f>IF(OR(ISBLANK(#REF!),$E16="ΌΧΙ"),"",MAX(AE16:AF16))</f>
        <v>4</v>
      </c>
      <c r="AH16" s="32">
        <f>IF(OR(ISBLANK(#REF!),$E16="ΌΧΙ"),"",MIN(3,0.5*INT((Q16*12+R16+ROUND(S16/30,0))/6)))</f>
        <v>3</v>
      </c>
      <c r="AI16" s="32">
        <f>IF(OR(ISBLANK(#REF!),$E16="ΌΧΙ"),"",0.2*(T16*12+U16+ROUND(V16/30,0)))</f>
        <v>3.2</v>
      </c>
      <c r="AJ16" s="33">
        <f>IF(OR(ISBLANK(#REF!),$E16="ΌΧΙ"),"",IF(W16&gt;80%,4,IF(AND(W16&gt;=67%,W16&lt;=80%),3,0)))</f>
        <v>0</v>
      </c>
      <c r="AK16" s="33">
        <f>IF(OR(ISBLANK(#REF!),$E16="ΌΧΙ"),"",IF(COUNTIFS(X16:Z16,"&gt;=67%")=1,2,IF(COUNTIFS(X16:Z16,"&gt;=67%")=2,5,IF(COUNTIFS(X16:Z16,"&gt;=67%")=3,10,0))))</f>
        <v>0</v>
      </c>
      <c r="AL16" s="33">
        <f>IF(OR(ISBLANK(#REF!),$E16="ΌΧΙ"),"",IF(AA16="ΠΟΛΥΤΕΚΝΟΣ",2,IF(AA16="ΤΡΙΤΕΚΝΟΣ",1,0)))</f>
        <v>0</v>
      </c>
      <c r="AM16" s="33">
        <f>IF(OR(ISBLANK(#REF!),$E16="ΌΧΙ"),"",AD16+SUM(AG16:AL16))</f>
        <v>11.715</v>
      </c>
    </row>
    <row r="17" spans="1:39" x14ac:dyDescent="0.25">
      <c r="A17" s="26">
        <v>7</v>
      </c>
      <c r="B17" s="5" t="s">
        <v>235</v>
      </c>
      <c r="C17" s="5" t="s">
        <v>139</v>
      </c>
      <c r="D17" s="5" t="s">
        <v>86</v>
      </c>
      <c r="E17" s="27" t="s">
        <v>55</v>
      </c>
      <c r="F17" s="5" t="s">
        <v>170</v>
      </c>
      <c r="G17" s="5" t="s">
        <v>79</v>
      </c>
      <c r="H17" s="5"/>
      <c r="I17" s="5" t="s">
        <v>55</v>
      </c>
      <c r="J17" s="53">
        <v>38693</v>
      </c>
      <c r="K17" s="5" t="s">
        <v>50</v>
      </c>
      <c r="L17" s="29">
        <v>8.68</v>
      </c>
      <c r="M17" s="30"/>
      <c r="N17" s="30"/>
      <c r="O17" s="30" t="s">
        <v>55</v>
      </c>
      <c r="P17" s="30"/>
      <c r="Q17" s="5">
        <v>1</v>
      </c>
      <c r="R17" s="5">
        <v>9</v>
      </c>
      <c r="S17" s="5">
        <v>15</v>
      </c>
      <c r="T17" s="5">
        <v>1</v>
      </c>
      <c r="U17" s="5">
        <v>8</v>
      </c>
      <c r="V17" s="5">
        <v>2</v>
      </c>
      <c r="W17" s="31"/>
      <c r="X17" s="31"/>
      <c r="Y17" s="31"/>
      <c r="Z17" s="31"/>
      <c r="AA17" s="30" t="s">
        <v>51</v>
      </c>
      <c r="AB17" s="30" t="s">
        <v>49</v>
      </c>
      <c r="AC17" s="30" t="s">
        <v>49</v>
      </c>
      <c r="AD17" s="32">
        <f>IF(OR(ISBLANK(#REF!),$E17="ΌΧΙ"),"",IF(L17&gt;5,0.5*(L17-5),0))</f>
        <v>1.8399999999999999</v>
      </c>
      <c r="AE17" s="32">
        <f>IF(OR(ISBLANK(#REF!),$E17="ΌΧΙ"),"",IF(M17="ΝΑΙ",6,(IF(O17="ΝΑΙ",4,0))))</f>
        <v>4</v>
      </c>
      <c r="AF17" s="32">
        <f>IF(OR(ISBLANK(#REF!),$E17="ΌΧΙ"),"",IF(AND(F17="ΠΕ23",H17="ΚΥΡΙΟΣ"),IF(N17="ΝΑΙ",6,(IF(P17="ΝΑΙ",2,0))),IF(N17="ΝΑΙ",3,(IF(P17="ΝΑΙ",2,0)))))</f>
        <v>0</v>
      </c>
      <c r="AG17" s="32">
        <f>IF(OR(ISBLANK(#REF!),$E17="ΌΧΙ"),"",MAX(AE17:AF17))</f>
        <v>4</v>
      </c>
      <c r="AH17" s="32">
        <f>IF(OR(ISBLANK(#REF!),$E17="ΌΧΙ"),"",MIN(3,0.5*INT((Q17*12+R17+ROUND(S17/30,0))/6)))</f>
        <v>1.5</v>
      </c>
      <c r="AI17" s="32">
        <f>IF(OR(ISBLANK(#REF!),$E17="ΌΧΙ"),"",0.2*(T17*12+U17+ROUND(V17/30,0)))</f>
        <v>4</v>
      </c>
      <c r="AJ17" s="33">
        <f>IF(OR(ISBLANK(#REF!),$E17="ΌΧΙ"),"",IF(W17&gt;80%,4,IF(AND(W17&gt;=67%,W17&lt;=80%),3,0)))</f>
        <v>0</v>
      </c>
      <c r="AK17" s="33">
        <f>IF(OR(ISBLANK(#REF!),$E17="ΌΧΙ"),"",IF(COUNTIFS(X17:Z17,"&gt;=67%")=1,2,IF(COUNTIFS(X17:Z17,"&gt;=67%")=2,5,IF(COUNTIFS(X17:Z17,"&gt;=67%")=3,10,0))))</f>
        <v>0</v>
      </c>
      <c r="AL17" s="33">
        <f>IF(OR(ISBLANK(#REF!),$E17="ΌΧΙ"),"",IF(AA17="ΠΟΛΥΤΕΚΝΟΣ",2,IF(AA17="ΤΡΙΤΕΚΝΟΣ",1,0)))</f>
        <v>0</v>
      </c>
      <c r="AM17" s="33">
        <f>IF(OR(ISBLANK(#REF!),$E17="ΌΧΙ"),"",AD17+SUM(AG17:AL17))</f>
        <v>11.34</v>
      </c>
    </row>
    <row r="18" spans="1:39" x14ac:dyDescent="0.25">
      <c r="A18" s="26">
        <v>8</v>
      </c>
      <c r="B18" s="5" t="s">
        <v>270</v>
      </c>
      <c r="C18" s="39" t="s">
        <v>68</v>
      </c>
      <c r="D18" s="5" t="s">
        <v>174</v>
      </c>
      <c r="E18" s="27" t="s">
        <v>55</v>
      </c>
      <c r="F18" s="39" t="s">
        <v>170</v>
      </c>
      <c r="G18" s="5" t="s">
        <v>79</v>
      </c>
      <c r="H18" s="5"/>
      <c r="I18" s="5" t="s">
        <v>55</v>
      </c>
      <c r="J18" s="53">
        <v>34971</v>
      </c>
      <c r="K18" s="5" t="s">
        <v>50</v>
      </c>
      <c r="L18" s="29">
        <v>6.3</v>
      </c>
      <c r="M18" s="30" t="s">
        <v>55</v>
      </c>
      <c r="N18" s="30"/>
      <c r="O18" s="30" t="s">
        <v>55</v>
      </c>
      <c r="P18" s="30"/>
      <c r="Q18" s="5">
        <v>3</v>
      </c>
      <c r="R18" s="5"/>
      <c r="S18" s="5"/>
      <c r="T18" s="5"/>
      <c r="U18" s="5">
        <v>7</v>
      </c>
      <c r="V18" s="5">
        <v>25</v>
      </c>
      <c r="W18" s="31"/>
      <c r="X18" s="31"/>
      <c r="Y18" s="31"/>
      <c r="Z18" s="31"/>
      <c r="AA18" s="30" t="s">
        <v>51</v>
      </c>
      <c r="AB18" s="30" t="s">
        <v>49</v>
      </c>
      <c r="AC18" s="30" t="s">
        <v>49</v>
      </c>
      <c r="AD18" s="32">
        <f>IF(OR(ISBLANK(#REF!),$E18="ΌΧΙ"),"",IF(L18&gt;5,0.5*(L18-5),0))</f>
        <v>0.64999999999999991</v>
      </c>
      <c r="AE18" s="32">
        <f>IF(OR(ISBLANK(#REF!),$E18="ΌΧΙ"),"",IF(M18="ΝΑΙ",6,(IF(O18="ΝΑΙ",4,0))))</f>
        <v>6</v>
      </c>
      <c r="AF18" s="32">
        <f>IF(OR(ISBLANK(#REF!),$E18="ΌΧΙ"),"",IF(AND(F18="ΠΕ23",H18="ΚΥΡΙΟΣ"),IF(N18="ΝΑΙ",6,(IF(P18="ΝΑΙ",2,0))),IF(N18="ΝΑΙ",3,(IF(P18="ΝΑΙ",2,0)))))</f>
        <v>0</v>
      </c>
      <c r="AG18" s="32">
        <f>IF(OR(ISBLANK(#REF!),$E18="ΌΧΙ"),"",MAX(AE18:AF18))</f>
        <v>6</v>
      </c>
      <c r="AH18" s="32">
        <f>IF(OR(ISBLANK(#REF!),$E18="ΌΧΙ"),"",MIN(3,0.5*INT((Q18*12+R18+ROUND(S18/30,0))/6)))</f>
        <v>3</v>
      </c>
      <c r="AI18" s="32">
        <f>IF(OR(ISBLANK(#REF!),$E18="ΌΧΙ"),"",0.2*(T18*12+U18+ROUND(V18/30,0)))</f>
        <v>1.6</v>
      </c>
      <c r="AJ18" s="33">
        <f>IF(OR(ISBLANK(#REF!),$E18="ΌΧΙ"),"",IF(W18&gt;80%,4,IF(AND(W18&gt;=67%,W18&lt;=80%),3,0)))</f>
        <v>0</v>
      </c>
      <c r="AK18" s="33">
        <f>IF(OR(ISBLANK(#REF!),$E18="ΌΧΙ"),"",IF(COUNTIFS(X18:Z18,"&gt;=67%")=1,2,IF(COUNTIFS(X18:Z18,"&gt;=67%")=2,5,IF(COUNTIFS(X18:Z18,"&gt;=67%")=3,10,0))))</f>
        <v>0</v>
      </c>
      <c r="AL18" s="33">
        <f>IF(OR(ISBLANK(#REF!),$E18="ΌΧΙ"),"",IF(AA18="ΠΟΛΥΤΕΚΝΟΣ",2,IF(AA18="ΤΡΙΤΕΚΝΟΣ",1,0)))</f>
        <v>0</v>
      </c>
      <c r="AM18" s="33">
        <f>IF(OR(ISBLANK(#REF!),$E18="ΌΧΙ"),"",AD18+SUM(AG18:AL18))</f>
        <v>11.25</v>
      </c>
    </row>
    <row r="19" spans="1:39" x14ac:dyDescent="0.25">
      <c r="A19" s="26">
        <v>9</v>
      </c>
      <c r="B19" s="5" t="s">
        <v>91</v>
      </c>
      <c r="C19" s="5" t="s">
        <v>88</v>
      </c>
      <c r="D19" s="5" t="s">
        <v>66</v>
      </c>
      <c r="E19" s="27" t="s">
        <v>55</v>
      </c>
      <c r="F19" s="5" t="s">
        <v>170</v>
      </c>
      <c r="G19" s="5" t="s">
        <v>79</v>
      </c>
      <c r="H19" s="5"/>
      <c r="I19" s="5" t="s">
        <v>55</v>
      </c>
      <c r="J19" s="53">
        <v>38266</v>
      </c>
      <c r="K19" s="5" t="s">
        <v>50</v>
      </c>
      <c r="L19" s="29">
        <v>7.86</v>
      </c>
      <c r="M19" s="30"/>
      <c r="N19" s="30"/>
      <c r="O19" s="30" t="s">
        <v>55</v>
      </c>
      <c r="P19" s="30"/>
      <c r="Q19" s="5">
        <v>2</v>
      </c>
      <c r="R19" s="5">
        <v>5</v>
      </c>
      <c r="S19" s="5"/>
      <c r="T19" s="5">
        <v>1</v>
      </c>
      <c r="U19" s="5">
        <v>6</v>
      </c>
      <c r="V19" s="5">
        <v>7</v>
      </c>
      <c r="W19" s="31"/>
      <c r="X19" s="31"/>
      <c r="Y19" s="31"/>
      <c r="Z19" s="31"/>
      <c r="AA19" s="30" t="s">
        <v>51</v>
      </c>
      <c r="AB19" s="30" t="s">
        <v>49</v>
      </c>
      <c r="AC19" s="30" t="s">
        <v>49</v>
      </c>
      <c r="AD19" s="32">
        <f>IF(OR(ISBLANK(#REF!),$E19="ΌΧΙ"),"",IF(L19&gt;5,0.5*(L19-5),0))</f>
        <v>1.4300000000000002</v>
      </c>
      <c r="AE19" s="32">
        <f>IF(OR(ISBLANK(#REF!),$E19="ΌΧΙ"),"",IF(M19="ΝΑΙ",6,(IF(O19="ΝΑΙ",4,0))))</f>
        <v>4</v>
      </c>
      <c r="AF19" s="32">
        <f>IF(OR(ISBLANK(#REF!),$E19="ΌΧΙ"),"",IF(AND(F19="ΠΕ23",H19="ΚΥΡΙΟΣ"),IF(N19="ΝΑΙ",6,(IF(P19="ΝΑΙ",2,0))),IF(N19="ΝΑΙ",3,(IF(P19="ΝΑΙ",2,0)))))</f>
        <v>0</v>
      </c>
      <c r="AG19" s="32">
        <f>IF(OR(ISBLANK(#REF!),$E19="ΌΧΙ"),"",MAX(AE19:AF19))</f>
        <v>4</v>
      </c>
      <c r="AH19" s="32">
        <f>IF(OR(ISBLANK(#REF!),$E19="ΌΧΙ"),"",MIN(3,0.5*INT((Q19*12+R19+ROUND(S19/30,0))/6)))</f>
        <v>2</v>
      </c>
      <c r="AI19" s="32">
        <f>IF(OR(ISBLANK(#REF!),$E19="ΌΧΙ"),"",0.2*(T19*12+U19+ROUND(V19/30,0)))</f>
        <v>3.6</v>
      </c>
      <c r="AJ19" s="33">
        <f>IF(OR(ISBLANK(#REF!),$E19="ΌΧΙ"),"",IF(W19&gt;80%,4,IF(AND(W19&gt;=67%,W19&lt;=80%),3,0)))</f>
        <v>0</v>
      </c>
      <c r="AK19" s="33">
        <f>IF(OR(ISBLANK(#REF!),$E19="ΌΧΙ"),"",IF(COUNTIFS(X19:Z19,"&gt;=67%")=1,2,IF(COUNTIFS(X19:Z19,"&gt;=67%")=2,5,IF(COUNTIFS(X19:Z19,"&gt;=67%")=3,10,0))))</f>
        <v>0</v>
      </c>
      <c r="AL19" s="33">
        <f>IF(OR(ISBLANK(#REF!),$E19="ΌΧΙ"),"",IF(AA19="ΠΟΛΥΤΕΚΝΟΣ",2,IF(AA19="ΤΡΙΤΕΚΝΟΣ",1,0)))</f>
        <v>0</v>
      </c>
      <c r="AM19" s="33">
        <f>IF(OR(ISBLANK(#REF!),$E19="ΌΧΙ"),"",AD19+SUM(AG19:AL19))</f>
        <v>11.03</v>
      </c>
    </row>
    <row r="20" spans="1:39" x14ac:dyDescent="0.25">
      <c r="A20" s="26">
        <v>10</v>
      </c>
      <c r="B20" s="5" t="s">
        <v>250</v>
      </c>
      <c r="C20" s="5" t="s">
        <v>125</v>
      </c>
      <c r="D20" s="5" t="s">
        <v>89</v>
      </c>
      <c r="E20" s="27" t="s">
        <v>55</v>
      </c>
      <c r="F20" s="5" t="s">
        <v>170</v>
      </c>
      <c r="G20" s="5" t="s">
        <v>79</v>
      </c>
      <c r="H20" s="5"/>
      <c r="I20" s="5" t="s">
        <v>55</v>
      </c>
      <c r="J20" s="53">
        <v>38595</v>
      </c>
      <c r="K20" s="5" t="s">
        <v>50</v>
      </c>
      <c r="L20" s="29">
        <v>7.08</v>
      </c>
      <c r="M20" s="30"/>
      <c r="N20" s="30"/>
      <c r="O20" s="30" t="s">
        <v>55</v>
      </c>
      <c r="P20" s="30"/>
      <c r="Q20" s="5"/>
      <c r="R20" s="5"/>
      <c r="S20" s="5"/>
      <c r="T20" s="5">
        <v>1</v>
      </c>
      <c r="U20" s="5">
        <v>11</v>
      </c>
      <c r="V20" s="5">
        <v>14</v>
      </c>
      <c r="W20" s="31"/>
      <c r="X20" s="31"/>
      <c r="Y20" s="31"/>
      <c r="Z20" s="31"/>
      <c r="AA20" s="30" t="s">
        <v>51</v>
      </c>
      <c r="AB20" s="30" t="s">
        <v>49</v>
      </c>
      <c r="AC20" s="30" t="s">
        <v>49</v>
      </c>
      <c r="AD20" s="32">
        <f>IF(OR(ISBLANK(#REF!),$E20="ΌΧΙ"),"",IF(L20&gt;5,0.5*(L20-5),0))</f>
        <v>1.04</v>
      </c>
      <c r="AE20" s="32">
        <f>IF(OR(ISBLANK(#REF!),$E20="ΌΧΙ"),"",IF(M20="ΝΑΙ",6,(IF(O20="ΝΑΙ",4,0))))</f>
        <v>4</v>
      </c>
      <c r="AF20" s="32">
        <f>IF(OR(ISBLANK(#REF!),$E20="ΌΧΙ"),"",IF(AND(F20="ΠΕ23",H20="ΚΥΡΙΟΣ"),IF(N20="ΝΑΙ",6,(IF(P20="ΝΑΙ",2,0))),IF(N20="ΝΑΙ",3,(IF(P20="ΝΑΙ",2,0)))))</f>
        <v>0</v>
      </c>
      <c r="AG20" s="32">
        <f>IF(OR(ISBLANK(#REF!),$E20="ΌΧΙ"),"",MAX(AE20:AF20))</f>
        <v>4</v>
      </c>
      <c r="AH20" s="32">
        <f>IF(OR(ISBLANK(#REF!),$E20="ΌΧΙ"),"",MIN(3,0.5*INT((Q20*12+R20+ROUND(S20/30,0))/6)))</f>
        <v>0</v>
      </c>
      <c r="AI20" s="32">
        <f>IF(OR(ISBLANK(#REF!),$E20="ΌΧΙ"),"",0.2*(T20*12+U20+ROUND(V20/30,0)))</f>
        <v>4.6000000000000005</v>
      </c>
      <c r="AJ20" s="33">
        <f>IF(OR(ISBLANK(#REF!),$E20="ΌΧΙ"),"",IF(W20&gt;80%,4,IF(AND(W20&gt;=67%,W20&lt;=80%),3,0)))</f>
        <v>0</v>
      </c>
      <c r="AK20" s="33">
        <f>IF(OR(ISBLANK(#REF!),$E20="ΌΧΙ"),"",IF(COUNTIFS(X20:Z20,"&gt;=67%")=1,2,IF(COUNTIFS(X20:Z20,"&gt;=67%")=2,5,IF(COUNTIFS(X20:Z20,"&gt;=67%")=3,10,0))))</f>
        <v>0</v>
      </c>
      <c r="AL20" s="33">
        <f>IF(OR(ISBLANK(#REF!),$E20="ΌΧΙ"),"",IF(AA20="ΠΟΛΥΤΕΚΝΟΣ",2,IF(AA20="ΤΡΙΤΕΚΝΟΣ",1,0)))</f>
        <v>0</v>
      </c>
      <c r="AM20" s="33">
        <f>IF(OR(ISBLANK(#REF!),$E20="ΌΧΙ"),"",AD20+SUM(AG20:AL20))</f>
        <v>9.64</v>
      </c>
    </row>
    <row r="21" spans="1:39" x14ac:dyDescent="0.25">
      <c r="A21" s="26">
        <v>11</v>
      </c>
      <c r="B21" s="5" t="s">
        <v>232</v>
      </c>
      <c r="C21" s="5" t="s">
        <v>154</v>
      </c>
      <c r="D21" s="5" t="s">
        <v>121</v>
      </c>
      <c r="E21" s="27" t="s">
        <v>55</v>
      </c>
      <c r="F21" s="5" t="s">
        <v>170</v>
      </c>
      <c r="G21" s="5" t="s">
        <v>79</v>
      </c>
      <c r="H21" s="5"/>
      <c r="I21" s="5" t="s">
        <v>55</v>
      </c>
      <c r="J21" s="53">
        <v>40091</v>
      </c>
      <c r="K21" s="5" t="s">
        <v>50</v>
      </c>
      <c r="L21" s="29">
        <v>7.26</v>
      </c>
      <c r="M21" s="30"/>
      <c r="N21" s="30"/>
      <c r="O21" s="30" t="s">
        <v>55</v>
      </c>
      <c r="P21" s="30"/>
      <c r="Q21" s="5">
        <v>1</v>
      </c>
      <c r="R21" s="5">
        <v>1</v>
      </c>
      <c r="S21" s="5">
        <v>12</v>
      </c>
      <c r="T21" s="5">
        <v>1</v>
      </c>
      <c r="U21" s="5"/>
      <c r="V21" s="5">
        <v>14</v>
      </c>
      <c r="W21" s="31"/>
      <c r="X21" s="31"/>
      <c r="Y21" s="31"/>
      <c r="Z21" s="31"/>
      <c r="AA21" s="30" t="s">
        <v>51</v>
      </c>
      <c r="AB21" s="30" t="s">
        <v>49</v>
      </c>
      <c r="AC21" s="30" t="s">
        <v>49</v>
      </c>
      <c r="AD21" s="32">
        <f>IF(OR(ISBLANK(#REF!),$E21="ΌΧΙ"),"",IF(L21&gt;5,0.5*(L21-5),0))</f>
        <v>1.1299999999999999</v>
      </c>
      <c r="AE21" s="32">
        <f>IF(OR(ISBLANK(#REF!),$E21="ΌΧΙ"),"",IF(M21="ΝΑΙ",6,(IF(O21="ΝΑΙ",4,0))))</f>
        <v>4</v>
      </c>
      <c r="AF21" s="32">
        <f>IF(OR(ISBLANK(#REF!),$E21="ΌΧΙ"),"",IF(AND(F21="ΠΕ23",H21="ΚΥΡΙΟΣ"),IF(N21="ΝΑΙ",6,(IF(P21="ΝΑΙ",2,0))),IF(N21="ΝΑΙ",3,(IF(P21="ΝΑΙ",2,0)))))</f>
        <v>0</v>
      </c>
      <c r="AG21" s="32">
        <f>IF(OR(ISBLANK(#REF!),$E21="ΌΧΙ"),"",MAX(AE21:AF21))</f>
        <v>4</v>
      </c>
      <c r="AH21" s="32">
        <f>IF(OR(ISBLANK(#REF!),$E21="ΌΧΙ"),"",MIN(3,0.5*INT((Q21*12+R21+ROUND(S21/30,0))/6)))</f>
        <v>1</v>
      </c>
      <c r="AI21" s="32">
        <f>IF(OR(ISBLANK(#REF!),$E21="ΌΧΙ"),"",0.2*(T21*12+U21+ROUND(V21/30,0)))</f>
        <v>2.4000000000000004</v>
      </c>
      <c r="AJ21" s="33">
        <f>IF(OR(ISBLANK(#REF!),$E21="ΌΧΙ"),"",IF(W21&gt;80%,4,IF(AND(W21&gt;=67%,W21&lt;=80%),3,0)))</f>
        <v>0</v>
      </c>
      <c r="AK21" s="33">
        <f>IF(OR(ISBLANK(#REF!),$E21="ΌΧΙ"),"",IF(COUNTIFS(X21:Z21,"&gt;=67%")=1,2,IF(COUNTIFS(X21:Z21,"&gt;=67%")=2,5,IF(COUNTIFS(X21:Z21,"&gt;=67%")=3,10,0))))</f>
        <v>0</v>
      </c>
      <c r="AL21" s="33">
        <f>IF(OR(ISBLANK(#REF!),$E21="ΌΧΙ"),"",IF(AA21="ΠΟΛΥΤΕΚΝΟΣ",2,IF(AA21="ΤΡΙΤΕΚΝΟΣ",1,0)))</f>
        <v>0</v>
      </c>
      <c r="AM21" s="33">
        <f>IF(OR(ISBLANK(#REF!),$E21="ΌΧΙ"),"",AD21+SUM(AG21:AL21))</f>
        <v>8.5300000000000011</v>
      </c>
    </row>
    <row r="22" spans="1:39" x14ac:dyDescent="0.25">
      <c r="A22" s="26">
        <v>12</v>
      </c>
      <c r="B22" s="5" t="s">
        <v>173</v>
      </c>
      <c r="C22" s="5" t="s">
        <v>174</v>
      </c>
      <c r="D22" s="5" t="s">
        <v>104</v>
      </c>
      <c r="E22" s="27" t="s">
        <v>55</v>
      </c>
      <c r="F22" s="5" t="s">
        <v>170</v>
      </c>
      <c r="G22" s="5" t="s">
        <v>79</v>
      </c>
      <c r="H22" s="5"/>
      <c r="I22" s="5" t="s">
        <v>55</v>
      </c>
      <c r="J22" s="53">
        <v>35773</v>
      </c>
      <c r="K22" s="5" t="s">
        <v>50</v>
      </c>
      <c r="L22" s="29">
        <v>7.77</v>
      </c>
      <c r="M22" s="30"/>
      <c r="N22" s="30"/>
      <c r="O22" s="30" t="s">
        <v>55</v>
      </c>
      <c r="P22" s="30"/>
      <c r="Q22" s="5"/>
      <c r="R22" s="5"/>
      <c r="S22" s="5"/>
      <c r="T22" s="5">
        <v>1</v>
      </c>
      <c r="U22" s="5">
        <v>3</v>
      </c>
      <c r="V22" s="5">
        <v>5</v>
      </c>
      <c r="W22" s="31"/>
      <c r="X22" s="31"/>
      <c r="Y22" s="31"/>
      <c r="Z22" s="31"/>
      <c r="AA22" s="30" t="s">
        <v>51</v>
      </c>
      <c r="AB22" s="30" t="s">
        <v>49</v>
      </c>
      <c r="AC22" s="30" t="s">
        <v>49</v>
      </c>
      <c r="AD22" s="32">
        <f>IF(OR(ISBLANK(#REF!),$E22="ΌΧΙ"),"",IF(L22&gt;5,0.5*(L22-5),0))</f>
        <v>1.3849999999999998</v>
      </c>
      <c r="AE22" s="32">
        <f>IF(OR(ISBLANK(#REF!),$E22="ΌΧΙ"),"",IF(M22="ΝΑΙ",6,(IF(O22="ΝΑΙ",4,0))))</f>
        <v>4</v>
      </c>
      <c r="AF22" s="32">
        <f>IF(OR(ISBLANK(#REF!),$E22="ΌΧΙ"),"",IF(AND(F22="ΠΕ23",H22="ΚΥΡΙΟΣ"),IF(N22="ΝΑΙ",6,(IF(P22="ΝΑΙ",2,0))),IF(N22="ΝΑΙ",3,(IF(P22="ΝΑΙ",2,0)))))</f>
        <v>0</v>
      </c>
      <c r="AG22" s="32">
        <f>IF(OR(ISBLANK(#REF!),$E22="ΌΧΙ"),"",MAX(AE22:AF22))</f>
        <v>4</v>
      </c>
      <c r="AH22" s="32">
        <f>IF(OR(ISBLANK(#REF!),$E22="ΌΧΙ"),"",MIN(3,0.5*INT((Q22*12+R22+ROUND(S22/30,0))/6)))</f>
        <v>0</v>
      </c>
      <c r="AI22" s="32">
        <f>IF(OR(ISBLANK(#REF!),$E22="ΌΧΙ"),"",0.2*(T22*12+U22+ROUND(V22/30,0)))</f>
        <v>3</v>
      </c>
      <c r="AJ22" s="33">
        <f>IF(OR(ISBLANK(#REF!),$E22="ΌΧΙ"),"",IF(W22&gt;80%,4,IF(AND(W22&gt;=67%,W22&lt;=80%),3,0)))</f>
        <v>0</v>
      </c>
      <c r="AK22" s="33">
        <f>IF(OR(ISBLANK(#REF!),$E22="ΌΧΙ"),"",IF(COUNTIFS(X22:Z22,"&gt;=67%")=1,2,IF(COUNTIFS(X22:Z22,"&gt;=67%")=2,5,IF(COUNTIFS(X22:Z22,"&gt;=67%")=3,10,0))))</f>
        <v>0</v>
      </c>
      <c r="AL22" s="33">
        <f>IF(OR(ISBLANK(#REF!),$E22="ΌΧΙ"),"",IF(AA22="ΠΟΛΥΤΕΚΝΟΣ",2,IF(AA22="ΤΡΙΤΕΚΝΟΣ",1,0)))</f>
        <v>0</v>
      </c>
      <c r="AM22" s="33">
        <f>IF(OR(ISBLANK(#REF!),$E22="ΌΧΙ"),"",AD22+SUM(AG22:AL22))</f>
        <v>8.3849999999999998</v>
      </c>
    </row>
    <row r="23" spans="1:39" x14ac:dyDescent="0.25">
      <c r="A23" s="26">
        <v>13</v>
      </c>
      <c r="B23" s="5" t="s">
        <v>231</v>
      </c>
      <c r="C23" s="5" t="s">
        <v>88</v>
      </c>
      <c r="D23" s="5" t="s">
        <v>97</v>
      </c>
      <c r="E23" s="27" t="s">
        <v>55</v>
      </c>
      <c r="F23" s="5" t="s">
        <v>170</v>
      </c>
      <c r="G23" s="5" t="s">
        <v>79</v>
      </c>
      <c r="H23" s="5"/>
      <c r="I23" s="5" t="s">
        <v>55</v>
      </c>
      <c r="J23" s="53">
        <v>38974</v>
      </c>
      <c r="K23" s="5" t="s">
        <v>50</v>
      </c>
      <c r="L23" s="29">
        <v>7.39</v>
      </c>
      <c r="M23" s="30"/>
      <c r="N23" s="30"/>
      <c r="O23" s="30" t="s">
        <v>55</v>
      </c>
      <c r="P23" s="30"/>
      <c r="Q23" s="5">
        <v>3</v>
      </c>
      <c r="R23" s="5"/>
      <c r="S23" s="5"/>
      <c r="T23" s="5"/>
      <c r="U23" s="5"/>
      <c r="V23" s="5"/>
      <c r="W23" s="31"/>
      <c r="X23" s="31"/>
      <c r="Y23" s="31"/>
      <c r="Z23" s="31"/>
      <c r="AA23" s="30" t="s">
        <v>51</v>
      </c>
      <c r="AB23" s="30" t="s">
        <v>49</v>
      </c>
      <c r="AC23" s="30" t="s">
        <v>49</v>
      </c>
      <c r="AD23" s="32">
        <f>IF(OR(ISBLANK(#REF!),$E23="ΌΧΙ"),"",IF(L23&gt;5,0.5*(L23-5),0))</f>
        <v>1.1949999999999998</v>
      </c>
      <c r="AE23" s="32">
        <f>IF(OR(ISBLANK(#REF!),$E23="ΌΧΙ"),"",IF(M23="ΝΑΙ",6,(IF(O23="ΝΑΙ",4,0))))</f>
        <v>4</v>
      </c>
      <c r="AF23" s="32">
        <f>IF(OR(ISBLANK(#REF!),$E23="ΌΧΙ"),"",IF(AND(F23="ΠΕ23",H23="ΚΥΡΙΟΣ"),IF(N23="ΝΑΙ",6,(IF(P23="ΝΑΙ",2,0))),IF(N23="ΝΑΙ",3,(IF(P23="ΝΑΙ",2,0)))))</f>
        <v>0</v>
      </c>
      <c r="AG23" s="32">
        <f>IF(OR(ISBLANK(#REF!),$E23="ΌΧΙ"),"",MAX(AE23:AF23))</f>
        <v>4</v>
      </c>
      <c r="AH23" s="32">
        <f>IF(OR(ISBLANK(#REF!),$E23="ΌΧΙ"),"",MIN(3,0.5*INT((Q23*12+R23+ROUND(S23/30,0))/6)))</f>
        <v>3</v>
      </c>
      <c r="AI23" s="32">
        <f>IF(OR(ISBLANK(#REF!),$E23="ΌΧΙ"),"",0.2*(T23*12+U23+ROUND(V23/30,0)))</f>
        <v>0</v>
      </c>
      <c r="AJ23" s="33">
        <f>IF(OR(ISBLANK(#REF!),$E23="ΌΧΙ"),"",IF(W23&gt;80%,4,IF(AND(W23&gt;=67%,W23&lt;=80%),3,0)))</f>
        <v>0</v>
      </c>
      <c r="AK23" s="33">
        <f>IF(OR(ISBLANK(#REF!),$E23="ΌΧΙ"),"",IF(COUNTIFS(X23:Z23,"&gt;=67%")=1,2,IF(COUNTIFS(X23:Z23,"&gt;=67%")=2,5,IF(COUNTIFS(X23:Z23,"&gt;=67%")=3,10,0))))</f>
        <v>0</v>
      </c>
      <c r="AL23" s="33">
        <f>IF(OR(ISBLANK(#REF!),$E23="ΌΧΙ"),"",IF(AA23="ΠΟΛΥΤΕΚΝΟΣ",2,IF(AA23="ΤΡΙΤΕΚΝΟΣ",1,0)))</f>
        <v>0</v>
      </c>
      <c r="AM23" s="33">
        <f>IF(OR(ISBLANK(#REF!),$E23="ΌΧΙ"),"",AD23+SUM(AG23:AL23))</f>
        <v>8.1950000000000003</v>
      </c>
    </row>
    <row r="24" spans="1:39" x14ac:dyDescent="0.25">
      <c r="A24" s="26">
        <v>14</v>
      </c>
      <c r="B24" s="5" t="s">
        <v>162</v>
      </c>
      <c r="C24" s="5" t="s">
        <v>163</v>
      </c>
      <c r="D24" s="5" t="s">
        <v>117</v>
      </c>
      <c r="E24" s="27" t="s">
        <v>55</v>
      </c>
      <c r="F24" s="5" t="s">
        <v>170</v>
      </c>
      <c r="G24" s="5" t="s">
        <v>79</v>
      </c>
      <c r="H24" s="5"/>
      <c r="I24" s="5" t="s">
        <v>55</v>
      </c>
      <c r="J24" s="53">
        <v>37565</v>
      </c>
      <c r="K24" s="5" t="s">
        <v>50</v>
      </c>
      <c r="L24" s="29">
        <v>7.36</v>
      </c>
      <c r="M24" s="30"/>
      <c r="N24" s="30"/>
      <c r="O24" s="30" t="s">
        <v>55</v>
      </c>
      <c r="P24" s="30"/>
      <c r="Q24" s="5"/>
      <c r="R24" s="5"/>
      <c r="S24" s="5"/>
      <c r="T24" s="5">
        <v>1</v>
      </c>
      <c r="U24" s="5">
        <v>2</v>
      </c>
      <c r="V24" s="5">
        <v>15</v>
      </c>
      <c r="W24" s="31"/>
      <c r="X24" s="31"/>
      <c r="Y24" s="31"/>
      <c r="Z24" s="31"/>
      <c r="AA24" s="30" t="s">
        <v>51</v>
      </c>
      <c r="AB24" s="30" t="s">
        <v>49</v>
      </c>
      <c r="AC24" s="30" t="s">
        <v>49</v>
      </c>
      <c r="AD24" s="32">
        <f>IF(OR(ISBLANK(#REF!),$E24="ΌΧΙ"),"",IF(L24&gt;5,0.5*(L24-5),0))</f>
        <v>1.1800000000000002</v>
      </c>
      <c r="AE24" s="32">
        <f>IF(OR(ISBLANK(#REF!),$E24="ΌΧΙ"),"",IF(M24="ΝΑΙ",6,(IF(O24="ΝΑΙ",4,0))))</f>
        <v>4</v>
      </c>
      <c r="AF24" s="32">
        <f>IF(OR(ISBLANK(#REF!),$E24="ΌΧΙ"),"",IF(AND(F24="ΠΕ23",H24="ΚΥΡΙΟΣ"),IF(N24="ΝΑΙ",6,(IF(P24="ΝΑΙ",2,0))),IF(N24="ΝΑΙ",3,(IF(P24="ΝΑΙ",2,0)))))</f>
        <v>0</v>
      </c>
      <c r="AG24" s="32">
        <f>IF(OR(ISBLANK(#REF!),$E24="ΌΧΙ"),"",MAX(AE24:AF24))</f>
        <v>4</v>
      </c>
      <c r="AH24" s="32">
        <f>IF(OR(ISBLANK(#REF!),$E24="ΌΧΙ"),"",MIN(3,0.5*INT((Q24*12+R24+ROUND(S24/30,0))/6)))</f>
        <v>0</v>
      </c>
      <c r="AI24" s="32">
        <f>IF(OR(ISBLANK(#REF!),$E24="ΌΧΙ"),"",0.2*(T24*12+U24+ROUND(V24/30,0)))</f>
        <v>3</v>
      </c>
      <c r="AJ24" s="33">
        <f>IF(OR(ISBLANK(#REF!),$E24="ΌΧΙ"),"",IF(W24&gt;80%,4,IF(AND(W24&gt;=67%,W24&lt;=80%),3,0)))</f>
        <v>0</v>
      </c>
      <c r="AK24" s="33">
        <f>IF(OR(ISBLANK(#REF!),$E24="ΌΧΙ"),"",IF(COUNTIFS(X24:Z24,"&gt;=67%")=1,2,IF(COUNTIFS(X24:Z24,"&gt;=67%")=2,5,IF(COUNTIFS(X24:Z24,"&gt;=67%")=3,10,0))))</f>
        <v>0</v>
      </c>
      <c r="AL24" s="33">
        <f>IF(OR(ISBLANK(#REF!),$E24="ΌΧΙ"),"",IF(AA24="ΠΟΛΥΤΕΚΝΟΣ",2,IF(AA24="ΤΡΙΤΕΚΝΟΣ",1,0)))</f>
        <v>0</v>
      </c>
      <c r="AM24" s="33">
        <f>IF(OR(ISBLANK(#REF!),$E24="ΌΧΙ"),"",AD24+SUM(AG24:AL24))</f>
        <v>8.18</v>
      </c>
    </row>
    <row r="25" spans="1:39" x14ac:dyDescent="0.25">
      <c r="A25" s="26">
        <v>15</v>
      </c>
      <c r="B25" s="5" t="s">
        <v>186</v>
      </c>
      <c r="C25" s="5" t="s">
        <v>139</v>
      </c>
      <c r="D25" s="5" t="s">
        <v>53</v>
      </c>
      <c r="E25" s="27" t="s">
        <v>55</v>
      </c>
      <c r="F25" s="5" t="s">
        <v>170</v>
      </c>
      <c r="G25" s="5" t="s">
        <v>79</v>
      </c>
      <c r="H25" s="5"/>
      <c r="I25" s="5" t="s">
        <v>55</v>
      </c>
      <c r="J25" s="53">
        <v>40359</v>
      </c>
      <c r="K25" s="5" t="s">
        <v>50</v>
      </c>
      <c r="L25" s="29">
        <v>6.8</v>
      </c>
      <c r="M25" s="30"/>
      <c r="N25" s="30"/>
      <c r="O25" s="30" t="s">
        <v>55</v>
      </c>
      <c r="P25" s="30"/>
      <c r="Q25" s="5">
        <v>3</v>
      </c>
      <c r="R25" s="5"/>
      <c r="S25" s="5"/>
      <c r="T25" s="5"/>
      <c r="U25" s="5"/>
      <c r="V25" s="5"/>
      <c r="W25" s="31"/>
      <c r="X25" s="31"/>
      <c r="Y25" s="31"/>
      <c r="Z25" s="31"/>
      <c r="AA25" s="30" t="s">
        <v>51</v>
      </c>
      <c r="AB25" s="30" t="s">
        <v>49</v>
      </c>
      <c r="AC25" s="30" t="s">
        <v>49</v>
      </c>
      <c r="AD25" s="32">
        <f>IF(OR(ISBLANK(#REF!),$E25="ΌΧΙ"),"",IF(L25&gt;5,0.5*(L25-5),0))</f>
        <v>0.89999999999999991</v>
      </c>
      <c r="AE25" s="32">
        <f>IF(OR(ISBLANK(#REF!),$E25="ΌΧΙ"),"",IF(M25="ΝΑΙ",6,(IF(O25="ΝΑΙ",4,0))))</f>
        <v>4</v>
      </c>
      <c r="AF25" s="32">
        <f>IF(OR(ISBLANK(#REF!),$E25="ΌΧΙ"),"",IF(AND(F25="ΠΕ23",H25="ΚΥΡΙΟΣ"),IF(N25="ΝΑΙ",6,(IF(P25="ΝΑΙ",2,0))),IF(N25="ΝΑΙ",3,(IF(P25="ΝΑΙ",2,0)))))</f>
        <v>0</v>
      </c>
      <c r="AG25" s="32">
        <f>IF(OR(ISBLANK(#REF!),$E25="ΌΧΙ"),"",MAX(AE25:AF25))</f>
        <v>4</v>
      </c>
      <c r="AH25" s="32">
        <f>IF(OR(ISBLANK(#REF!),$E25="ΌΧΙ"),"",MIN(3,0.5*INT((Q25*12+R25+ROUND(S25/30,0))/6)))</f>
        <v>3</v>
      </c>
      <c r="AI25" s="32">
        <f>IF(OR(ISBLANK(#REF!),$E25="ΌΧΙ"),"",0.2*(T25*12+U25+ROUND(V25/30,0)))</f>
        <v>0</v>
      </c>
      <c r="AJ25" s="33">
        <f>IF(OR(ISBLANK(#REF!),$E25="ΌΧΙ"),"",IF(W25&gt;80%,4,IF(AND(W25&gt;=67%,W25&lt;=80%),3,0)))</f>
        <v>0</v>
      </c>
      <c r="AK25" s="33">
        <f>IF(OR(ISBLANK(#REF!),$E25="ΌΧΙ"),"",IF(COUNTIFS(X25:Z25,"&gt;=67%")=1,2,IF(COUNTIFS(X25:Z25,"&gt;=67%")=2,5,IF(COUNTIFS(X25:Z25,"&gt;=67%")=3,10,0))))</f>
        <v>0</v>
      </c>
      <c r="AL25" s="33">
        <f>IF(OR(ISBLANK(#REF!),$E25="ΌΧΙ"),"",IF(AA25="ΠΟΛΥΤΕΚΝΟΣ",2,IF(AA25="ΤΡΙΤΕΚΝΟΣ",1,0)))</f>
        <v>0</v>
      </c>
      <c r="AM25" s="33">
        <f>IF(OR(ISBLANK(#REF!),$E25="ΌΧΙ"),"",AD25+SUM(AG25:AL25))</f>
        <v>7.9</v>
      </c>
    </row>
    <row r="26" spans="1:39" x14ac:dyDescent="0.25">
      <c r="A26" s="26">
        <v>16</v>
      </c>
      <c r="B26" s="5" t="s">
        <v>217</v>
      </c>
      <c r="C26" s="5" t="s">
        <v>218</v>
      </c>
      <c r="D26" s="5" t="s">
        <v>219</v>
      </c>
      <c r="E26" s="27" t="s">
        <v>55</v>
      </c>
      <c r="F26" s="5" t="s">
        <v>170</v>
      </c>
      <c r="G26" s="5" t="s">
        <v>79</v>
      </c>
      <c r="H26" s="5"/>
      <c r="I26" s="5" t="s">
        <v>55</v>
      </c>
      <c r="J26" s="53">
        <v>38180</v>
      </c>
      <c r="K26" s="5" t="s">
        <v>50</v>
      </c>
      <c r="L26" s="29">
        <v>7.79</v>
      </c>
      <c r="M26" s="30"/>
      <c r="N26" s="30"/>
      <c r="O26" s="30" t="s">
        <v>55</v>
      </c>
      <c r="P26" s="30"/>
      <c r="Q26" s="5"/>
      <c r="R26" s="5"/>
      <c r="S26" s="5"/>
      <c r="T26" s="5"/>
      <c r="U26" s="5">
        <v>11</v>
      </c>
      <c r="V26" s="5">
        <v>22</v>
      </c>
      <c r="W26" s="31"/>
      <c r="X26" s="31"/>
      <c r="Y26" s="31"/>
      <c r="Z26" s="31"/>
      <c r="AA26" s="30" t="s">
        <v>51</v>
      </c>
      <c r="AB26" s="30" t="s">
        <v>49</v>
      </c>
      <c r="AC26" s="30" t="s">
        <v>49</v>
      </c>
      <c r="AD26" s="32">
        <f>IF(OR(ISBLANK(#REF!),$E26="ΌΧΙ"),"",IF(L26&gt;5,0.5*(L26-5),0))</f>
        <v>1.395</v>
      </c>
      <c r="AE26" s="32">
        <f>IF(OR(ISBLANK(#REF!),$E26="ΌΧΙ"),"",IF(M26="ΝΑΙ",6,(IF(O26="ΝΑΙ",4,0))))</f>
        <v>4</v>
      </c>
      <c r="AF26" s="32">
        <f>IF(OR(ISBLANK(#REF!),$E26="ΌΧΙ"),"",IF(AND(F26="ΠΕ23",H26="ΚΥΡΙΟΣ"),IF(N26="ΝΑΙ",6,(IF(P26="ΝΑΙ",2,0))),IF(N26="ΝΑΙ",3,(IF(P26="ΝΑΙ",2,0)))))</f>
        <v>0</v>
      </c>
      <c r="AG26" s="32">
        <f>IF(OR(ISBLANK(#REF!),$E26="ΌΧΙ"),"",MAX(AE26:AF26))</f>
        <v>4</v>
      </c>
      <c r="AH26" s="32">
        <f>IF(OR(ISBLANK(#REF!),$E26="ΌΧΙ"),"",MIN(3,0.5*INT((Q26*12+R26+ROUND(S26/30,0))/6)))</f>
        <v>0</v>
      </c>
      <c r="AI26" s="32">
        <f>IF(OR(ISBLANK(#REF!),$E26="ΌΧΙ"),"",0.2*(T26*12+U26+ROUND(V26/30,0)))</f>
        <v>2.4000000000000004</v>
      </c>
      <c r="AJ26" s="33">
        <f>IF(OR(ISBLANK(#REF!),$E26="ΌΧΙ"),"",IF(W26&gt;80%,4,IF(AND(W26&gt;=67%,W26&lt;=80%),3,0)))</f>
        <v>0</v>
      </c>
      <c r="AK26" s="33">
        <f>IF(OR(ISBLANK(#REF!),$E26="ΌΧΙ"),"",IF(COUNTIFS(X26:Z26,"&gt;=67%")=1,2,IF(COUNTIFS(X26:Z26,"&gt;=67%")=2,5,IF(COUNTIFS(X26:Z26,"&gt;=67%")=3,10,0))))</f>
        <v>0</v>
      </c>
      <c r="AL26" s="33">
        <f>IF(OR(ISBLANK(#REF!),$E26="ΌΧΙ"),"",IF(AA26="ΠΟΛΥΤΕΚΝΟΣ",2,IF(AA26="ΤΡΙΤΕΚΝΟΣ",1,0)))</f>
        <v>0</v>
      </c>
      <c r="AM26" s="33">
        <f>IF(OR(ISBLANK(#REF!),$E26="ΌΧΙ"),"",AD26+SUM(AG26:AL26))</f>
        <v>7.7949999999999999</v>
      </c>
    </row>
    <row r="27" spans="1:39" x14ac:dyDescent="0.25">
      <c r="A27" s="26">
        <v>17</v>
      </c>
      <c r="B27" s="5" t="s">
        <v>248</v>
      </c>
      <c r="C27" s="5" t="s">
        <v>249</v>
      </c>
      <c r="D27" s="5" t="s">
        <v>61</v>
      </c>
      <c r="E27" s="27" t="s">
        <v>55</v>
      </c>
      <c r="F27" s="5" t="s">
        <v>170</v>
      </c>
      <c r="G27" s="5" t="s">
        <v>79</v>
      </c>
      <c r="H27" s="5"/>
      <c r="I27" s="5" t="s">
        <v>55</v>
      </c>
      <c r="J27" s="53">
        <v>39507</v>
      </c>
      <c r="K27" s="5" t="s">
        <v>50</v>
      </c>
      <c r="L27" s="29">
        <v>9.2200000000000006</v>
      </c>
      <c r="M27" s="30"/>
      <c r="N27" s="30"/>
      <c r="O27" s="30" t="s">
        <v>55</v>
      </c>
      <c r="P27" s="30"/>
      <c r="Q27" s="5"/>
      <c r="R27" s="5"/>
      <c r="S27" s="5"/>
      <c r="T27" s="5"/>
      <c r="U27" s="5">
        <v>8</v>
      </c>
      <c r="V27" s="5">
        <v>4</v>
      </c>
      <c r="W27" s="31"/>
      <c r="X27" s="31"/>
      <c r="Y27" s="31"/>
      <c r="Z27" s="31"/>
      <c r="AA27" s="30" t="s">
        <v>51</v>
      </c>
      <c r="AB27" s="30" t="s">
        <v>49</v>
      </c>
      <c r="AC27" s="30" t="s">
        <v>49</v>
      </c>
      <c r="AD27" s="32">
        <f>IF(OR(ISBLANK(#REF!),$E27="ΌΧΙ"),"",IF(L27&gt;5,0.5*(L27-5),0))</f>
        <v>2.1100000000000003</v>
      </c>
      <c r="AE27" s="32">
        <f>IF(OR(ISBLANK(#REF!),$E27="ΌΧΙ"),"",IF(M27="ΝΑΙ",6,(IF(O27="ΝΑΙ",4,0))))</f>
        <v>4</v>
      </c>
      <c r="AF27" s="32">
        <f>IF(OR(ISBLANK(#REF!),$E27="ΌΧΙ"),"",IF(AND(F27="ΠΕ23",H27="ΚΥΡΙΟΣ"),IF(N27="ΝΑΙ",6,(IF(P27="ΝΑΙ",2,0))),IF(N27="ΝΑΙ",3,(IF(P27="ΝΑΙ",2,0)))))</f>
        <v>0</v>
      </c>
      <c r="AG27" s="32">
        <f>IF(OR(ISBLANK(#REF!),$E27="ΌΧΙ"),"",MAX(AE27:AF27))</f>
        <v>4</v>
      </c>
      <c r="AH27" s="32">
        <f>IF(OR(ISBLANK(#REF!),$E27="ΌΧΙ"),"",MIN(3,0.5*INT((Q27*12+R27+ROUND(S27/30,0))/6)))</f>
        <v>0</v>
      </c>
      <c r="AI27" s="32">
        <f>IF(OR(ISBLANK(#REF!),$E27="ΌΧΙ"),"",0.2*(T27*12+U27+ROUND(V27/30,0)))</f>
        <v>1.6</v>
      </c>
      <c r="AJ27" s="33">
        <f>IF(OR(ISBLANK(#REF!),$E27="ΌΧΙ"),"",IF(W27&gt;80%,4,IF(AND(W27&gt;=67%,W27&lt;=80%),3,0)))</f>
        <v>0</v>
      </c>
      <c r="AK27" s="33">
        <f>IF(OR(ISBLANK(#REF!),$E27="ΌΧΙ"),"",IF(COUNTIFS(X27:Z27,"&gt;=67%")=1,2,IF(COUNTIFS(X27:Z27,"&gt;=67%")=2,5,IF(COUNTIFS(X27:Z27,"&gt;=67%")=3,10,0))))</f>
        <v>0</v>
      </c>
      <c r="AL27" s="33">
        <f>IF(OR(ISBLANK(#REF!),$E27="ΌΧΙ"),"",IF(AA27="ΠΟΛΥΤΕΚΝΟΣ",2,IF(AA27="ΤΡΙΤΕΚΝΟΣ",1,0)))</f>
        <v>0</v>
      </c>
      <c r="AM27" s="33">
        <f>IF(OR(ISBLANK(#REF!),$E27="ΌΧΙ"),"",AD27+SUM(AG27:AL27))</f>
        <v>7.71</v>
      </c>
    </row>
    <row r="28" spans="1:39" x14ac:dyDescent="0.25">
      <c r="A28" s="26">
        <v>18</v>
      </c>
      <c r="B28" s="5" t="s">
        <v>290</v>
      </c>
      <c r="C28" s="5" t="s">
        <v>65</v>
      </c>
      <c r="D28" s="5" t="s">
        <v>69</v>
      </c>
      <c r="E28" s="27" t="s">
        <v>55</v>
      </c>
      <c r="F28" s="5" t="s">
        <v>170</v>
      </c>
      <c r="G28" s="5" t="s">
        <v>79</v>
      </c>
      <c r="H28" s="5"/>
      <c r="I28" s="5" t="s">
        <v>55</v>
      </c>
      <c r="J28" s="53">
        <v>40442</v>
      </c>
      <c r="K28" s="5" t="s">
        <v>50</v>
      </c>
      <c r="L28" s="29">
        <v>7.93</v>
      </c>
      <c r="M28" s="30"/>
      <c r="N28" s="30"/>
      <c r="O28" s="30" t="s">
        <v>55</v>
      </c>
      <c r="P28" s="30"/>
      <c r="Q28" s="5">
        <v>1</v>
      </c>
      <c r="R28" s="5">
        <v>5</v>
      </c>
      <c r="S28" s="5">
        <v>17</v>
      </c>
      <c r="T28" s="5"/>
      <c r="U28" s="5"/>
      <c r="V28" s="5"/>
      <c r="W28" s="31"/>
      <c r="X28" s="31"/>
      <c r="Y28" s="31"/>
      <c r="Z28" s="31"/>
      <c r="AA28" s="30" t="s">
        <v>51</v>
      </c>
      <c r="AB28" s="30" t="s">
        <v>49</v>
      </c>
      <c r="AC28" s="30" t="s">
        <v>49</v>
      </c>
      <c r="AD28" s="32">
        <f>IF(OR(ISBLANK(#REF!),$E28="ΌΧΙ"),"",IF(L28&gt;5,0.5*(L28-5),0))</f>
        <v>1.4649999999999999</v>
      </c>
      <c r="AE28" s="32">
        <f>IF(OR(ISBLANK(#REF!),$E28="ΌΧΙ"),"",IF(M28="ΝΑΙ",6,(IF(O28="ΝΑΙ",4,0))))</f>
        <v>4</v>
      </c>
      <c r="AF28" s="32">
        <f>IF(OR(ISBLANK(#REF!),$E28="ΌΧΙ"),"",IF(AND(F28="ΠΕ23",H28="ΚΥΡΙΟΣ"),IF(N28="ΝΑΙ",6,(IF(P28="ΝΑΙ",2,0))),IF(N28="ΝΑΙ",3,(IF(P28="ΝΑΙ",2,0)))))</f>
        <v>0</v>
      </c>
      <c r="AG28" s="32">
        <f>IF(OR(ISBLANK(#REF!),$E28="ΌΧΙ"),"",MAX(AE28:AF28))</f>
        <v>4</v>
      </c>
      <c r="AH28" s="32">
        <f>IF(OR(ISBLANK(#REF!),$E28="ΌΧΙ"),"",MIN(3,0.5*INT((Q28*12+R28+ROUND(S28/30,0))/6)))</f>
        <v>1.5</v>
      </c>
      <c r="AI28" s="32">
        <f>IF(OR(ISBLANK(#REF!),$E28="ΌΧΙ"),"",0.2*(T28*12+U28+ROUND(V28/30,0)))</f>
        <v>0</v>
      </c>
      <c r="AJ28" s="33">
        <f>IF(OR(ISBLANK(#REF!),$E28="ΌΧΙ"),"",IF(W28&gt;80%,4,IF(AND(W28&gt;=67%,W28&lt;=80%),3,0)))</f>
        <v>0</v>
      </c>
      <c r="AK28" s="33">
        <f>IF(OR(ISBLANK(#REF!),$E28="ΌΧΙ"),"",IF(COUNTIFS(X28:Z28,"&gt;=67%")=1,2,IF(COUNTIFS(X28:Z28,"&gt;=67%")=2,5,IF(COUNTIFS(X28:Z28,"&gt;=67%")=3,10,0))))</f>
        <v>0</v>
      </c>
      <c r="AL28" s="33">
        <f>IF(OR(ISBLANK(#REF!),$E28="ΌΧΙ"),"",IF(AA28="ΠΟΛΥΤΕΚΝΟΣ",2,IF(AA28="ΤΡΙΤΕΚΝΟΣ",1,0)))</f>
        <v>0</v>
      </c>
      <c r="AM28" s="33">
        <f>IF(OR(ISBLANK(#REF!),$E28="ΌΧΙ"),"",AD28+SUM(AG28:AL28))</f>
        <v>6.9649999999999999</v>
      </c>
    </row>
    <row r="29" spans="1:39" x14ac:dyDescent="0.25">
      <c r="A29" s="26">
        <v>19</v>
      </c>
      <c r="B29" s="5" t="s">
        <v>175</v>
      </c>
      <c r="C29" s="5" t="s">
        <v>154</v>
      </c>
      <c r="D29" s="5" t="s">
        <v>176</v>
      </c>
      <c r="E29" s="27" t="s">
        <v>55</v>
      </c>
      <c r="F29" s="5" t="s">
        <v>170</v>
      </c>
      <c r="G29" s="5" t="s">
        <v>79</v>
      </c>
      <c r="H29" s="5"/>
      <c r="I29" s="5" t="s">
        <v>55</v>
      </c>
      <c r="J29" s="53">
        <v>38555</v>
      </c>
      <c r="K29" s="5" t="s">
        <v>50</v>
      </c>
      <c r="L29" s="29">
        <v>7.92</v>
      </c>
      <c r="M29" s="30"/>
      <c r="N29" s="30"/>
      <c r="O29" s="30" t="s">
        <v>55</v>
      </c>
      <c r="P29" s="30"/>
      <c r="Q29" s="5">
        <v>1</v>
      </c>
      <c r="R29" s="5">
        <v>6</v>
      </c>
      <c r="S29" s="5">
        <v>19</v>
      </c>
      <c r="T29" s="5"/>
      <c r="U29" s="5"/>
      <c r="V29" s="5"/>
      <c r="W29" s="31"/>
      <c r="X29" s="31"/>
      <c r="Y29" s="31"/>
      <c r="Z29" s="31"/>
      <c r="AA29" s="30" t="s">
        <v>51</v>
      </c>
      <c r="AB29" s="30" t="s">
        <v>49</v>
      </c>
      <c r="AC29" s="30" t="s">
        <v>49</v>
      </c>
      <c r="AD29" s="32">
        <f>IF(OR(ISBLANK(#REF!),$E29="ΌΧΙ"),"",IF(L29&gt;5,0.5*(L29-5),0))</f>
        <v>1.46</v>
      </c>
      <c r="AE29" s="32">
        <f>IF(OR(ISBLANK(#REF!),$E29="ΌΧΙ"),"",IF(M29="ΝΑΙ",6,(IF(O29="ΝΑΙ",4,0))))</f>
        <v>4</v>
      </c>
      <c r="AF29" s="32">
        <f>IF(OR(ISBLANK(#REF!),$E29="ΌΧΙ"),"",IF(AND(F29="ΠΕ23",H29="ΚΥΡΙΟΣ"),IF(N29="ΝΑΙ",6,(IF(P29="ΝΑΙ",2,0))),IF(N29="ΝΑΙ",3,(IF(P29="ΝΑΙ",2,0)))))</f>
        <v>0</v>
      </c>
      <c r="AG29" s="32">
        <f>IF(OR(ISBLANK(#REF!),$E29="ΌΧΙ"),"",MAX(AE29:AF29))</f>
        <v>4</v>
      </c>
      <c r="AH29" s="32">
        <f>IF(OR(ISBLANK(#REF!),$E29="ΌΧΙ"),"",MIN(3,0.5*INT((Q29*12+R29+ROUND(S29/30,0))/6)))</f>
        <v>1.5</v>
      </c>
      <c r="AI29" s="32">
        <f>IF(OR(ISBLANK(#REF!),$E29="ΌΧΙ"),"",0.2*(T29*12+U29+ROUND(V29/30,0)))</f>
        <v>0</v>
      </c>
      <c r="AJ29" s="33">
        <f>IF(OR(ISBLANK(#REF!),$E29="ΌΧΙ"),"",IF(W29&gt;80%,4,IF(AND(W29&gt;=67%,W29&lt;=80%),3,0)))</f>
        <v>0</v>
      </c>
      <c r="AK29" s="33">
        <f>IF(OR(ISBLANK(#REF!),$E29="ΌΧΙ"),"",IF(COUNTIFS(X29:Z29,"&gt;=67%")=1,2,IF(COUNTIFS(X29:Z29,"&gt;=67%")=2,5,IF(COUNTIFS(X29:Z29,"&gt;=67%")=3,10,0))))</f>
        <v>0</v>
      </c>
      <c r="AL29" s="33">
        <f>IF(OR(ISBLANK(#REF!),$E29="ΌΧΙ"),"",IF(AA29="ΠΟΛΥΤΕΚΝΟΣ",2,IF(AA29="ΤΡΙΤΕΚΝΟΣ",1,0)))</f>
        <v>0</v>
      </c>
      <c r="AM29" s="33">
        <f>IF(OR(ISBLANK(#REF!),$E29="ΌΧΙ"),"",AD29+SUM(AG29:AL29))</f>
        <v>6.96</v>
      </c>
    </row>
    <row r="30" spans="1:39" x14ac:dyDescent="0.25">
      <c r="A30" s="26">
        <v>20</v>
      </c>
      <c r="B30" s="5" t="s">
        <v>210</v>
      </c>
      <c r="C30" s="5" t="s">
        <v>139</v>
      </c>
      <c r="D30" s="5" t="s">
        <v>61</v>
      </c>
      <c r="E30" s="27" t="s">
        <v>55</v>
      </c>
      <c r="F30" s="5" t="s">
        <v>170</v>
      </c>
      <c r="G30" s="5" t="s">
        <v>79</v>
      </c>
      <c r="H30" s="5"/>
      <c r="I30" s="5" t="s">
        <v>55</v>
      </c>
      <c r="J30" s="53">
        <v>38974</v>
      </c>
      <c r="K30" s="5" t="s">
        <v>50</v>
      </c>
      <c r="L30" s="29">
        <v>7.76</v>
      </c>
      <c r="M30" s="30"/>
      <c r="N30" s="30"/>
      <c r="O30" s="30" t="s">
        <v>55</v>
      </c>
      <c r="P30" s="30"/>
      <c r="Q30" s="5">
        <v>1</v>
      </c>
      <c r="R30" s="5">
        <v>7</v>
      </c>
      <c r="S30" s="5">
        <v>7</v>
      </c>
      <c r="T30" s="5"/>
      <c r="U30" s="5"/>
      <c r="V30" s="5"/>
      <c r="W30" s="31"/>
      <c r="X30" s="31"/>
      <c r="Y30" s="31"/>
      <c r="Z30" s="31"/>
      <c r="AA30" s="30" t="s">
        <v>51</v>
      </c>
      <c r="AB30" s="30" t="s">
        <v>49</v>
      </c>
      <c r="AC30" s="30" t="s">
        <v>49</v>
      </c>
      <c r="AD30" s="32">
        <f>IF(OR(ISBLANK(#REF!),$E30="ΌΧΙ"),"",IF(L30&gt;5,0.5*(L30-5),0))</f>
        <v>1.38</v>
      </c>
      <c r="AE30" s="32">
        <f>IF(OR(ISBLANK(#REF!),$E30="ΌΧΙ"),"",IF(M30="ΝΑΙ",6,(IF(O30="ΝΑΙ",4,0))))</f>
        <v>4</v>
      </c>
      <c r="AF30" s="32">
        <f>IF(OR(ISBLANK(#REF!),$E30="ΌΧΙ"),"",IF(AND(F30="ΠΕ23",H30="ΚΥΡΙΟΣ"),IF(N30="ΝΑΙ",6,(IF(P30="ΝΑΙ",2,0))),IF(N30="ΝΑΙ",3,(IF(P30="ΝΑΙ",2,0)))))</f>
        <v>0</v>
      </c>
      <c r="AG30" s="32">
        <f>IF(OR(ISBLANK(#REF!),$E30="ΌΧΙ"),"",MAX(AE30:AF30))</f>
        <v>4</v>
      </c>
      <c r="AH30" s="32">
        <f>IF(OR(ISBLANK(#REF!),$E30="ΌΧΙ"),"",MIN(3,0.5*INT((Q30*12+R30+ROUND(S30/30,0))/6)))</f>
        <v>1.5</v>
      </c>
      <c r="AI30" s="32">
        <f>IF(OR(ISBLANK(#REF!),$E30="ΌΧΙ"),"",0.2*(T30*12+U30+ROUND(V30/30,0)))</f>
        <v>0</v>
      </c>
      <c r="AJ30" s="33">
        <f>IF(OR(ISBLANK(#REF!),$E30="ΌΧΙ"),"",IF(W30&gt;80%,4,IF(AND(W30&gt;=67%,W30&lt;=80%),3,0)))</f>
        <v>0</v>
      </c>
      <c r="AK30" s="33">
        <f>IF(OR(ISBLANK(#REF!),$E30="ΌΧΙ"),"",IF(COUNTIFS(X30:Z30,"&gt;=67%")=1,2,IF(COUNTIFS(X30:Z30,"&gt;=67%")=2,5,IF(COUNTIFS(X30:Z30,"&gt;=67%")=3,10,0))))</f>
        <v>0</v>
      </c>
      <c r="AL30" s="33">
        <f>IF(OR(ISBLANK(#REF!),$E30="ΌΧΙ"),"",IF(AA30="ΠΟΛΥΤΕΚΝΟΣ",2,IF(AA30="ΤΡΙΤΕΚΝΟΣ",1,0)))</f>
        <v>0</v>
      </c>
      <c r="AM30" s="33">
        <f>IF(OR(ISBLANK(#REF!),$E30="ΌΧΙ"),"",AD30+SUM(AG30:AL30))</f>
        <v>6.88</v>
      </c>
    </row>
    <row r="31" spans="1:39" x14ac:dyDescent="0.25">
      <c r="A31" s="26">
        <v>21</v>
      </c>
      <c r="B31" s="5" t="s">
        <v>238</v>
      </c>
      <c r="C31" s="5" t="s">
        <v>239</v>
      </c>
      <c r="D31" s="5" t="s">
        <v>86</v>
      </c>
      <c r="E31" s="27" t="s">
        <v>55</v>
      </c>
      <c r="F31" s="5" t="s">
        <v>170</v>
      </c>
      <c r="G31" s="5" t="s">
        <v>79</v>
      </c>
      <c r="H31" s="5"/>
      <c r="I31" s="5" t="s">
        <v>55</v>
      </c>
      <c r="J31" s="53">
        <v>40359</v>
      </c>
      <c r="K31" s="5" t="s">
        <v>50</v>
      </c>
      <c r="L31" s="29">
        <v>7.55</v>
      </c>
      <c r="M31" s="30"/>
      <c r="N31" s="30"/>
      <c r="O31" s="30" t="s">
        <v>55</v>
      </c>
      <c r="P31" s="30"/>
      <c r="Q31" s="5"/>
      <c r="R31" s="5"/>
      <c r="S31" s="5"/>
      <c r="T31" s="5"/>
      <c r="U31" s="5">
        <v>8</v>
      </c>
      <c r="V31" s="5">
        <v>3</v>
      </c>
      <c r="W31" s="31"/>
      <c r="X31" s="31"/>
      <c r="Y31" s="31"/>
      <c r="Z31" s="31"/>
      <c r="AA31" s="30" t="s">
        <v>51</v>
      </c>
      <c r="AB31" s="30" t="s">
        <v>49</v>
      </c>
      <c r="AC31" s="30" t="s">
        <v>49</v>
      </c>
      <c r="AD31" s="32">
        <f>IF(OR(ISBLANK(#REF!),$E31="ΌΧΙ"),"",IF(L31&gt;5,0.5*(L31-5),0))</f>
        <v>1.2749999999999999</v>
      </c>
      <c r="AE31" s="32">
        <f>IF(OR(ISBLANK(#REF!),$E31="ΌΧΙ"),"",IF(M31="ΝΑΙ",6,(IF(O31="ΝΑΙ",4,0))))</f>
        <v>4</v>
      </c>
      <c r="AF31" s="32">
        <f>IF(OR(ISBLANK(#REF!),$E31="ΌΧΙ"),"",IF(AND(F31="ΠΕ23",H31="ΚΥΡΙΟΣ"),IF(N31="ΝΑΙ",6,(IF(P31="ΝΑΙ",2,0))),IF(N31="ΝΑΙ",3,(IF(P31="ΝΑΙ",2,0)))))</f>
        <v>0</v>
      </c>
      <c r="AG31" s="32">
        <f>IF(OR(ISBLANK(#REF!),$E31="ΌΧΙ"),"",MAX(AE31:AF31))</f>
        <v>4</v>
      </c>
      <c r="AH31" s="32">
        <f>IF(OR(ISBLANK(#REF!),$E31="ΌΧΙ"),"",MIN(3,0.5*INT((Q31*12+R31+ROUND(S31/30,0))/6)))</f>
        <v>0</v>
      </c>
      <c r="AI31" s="32">
        <f>IF(OR(ISBLANK(#REF!),$E31="ΌΧΙ"),"",0.2*(T31*12+U31+ROUND(V31/30,0)))</f>
        <v>1.6</v>
      </c>
      <c r="AJ31" s="33">
        <f>IF(OR(ISBLANK(#REF!),$E31="ΌΧΙ"),"",IF(W31&gt;80%,4,IF(AND(W31&gt;=67%,W31&lt;=80%),3,0)))</f>
        <v>0</v>
      </c>
      <c r="AK31" s="33">
        <f>IF(OR(ISBLANK(#REF!),$E31="ΌΧΙ"),"",IF(COUNTIFS(X31:Z31,"&gt;=67%")=1,2,IF(COUNTIFS(X31:Z31,"&gt;=67%")=2,5,IF(COUNTIFS(X31:Z31,"&gt;=67%")=3,10,0))))</f>
        <v>0</v>
      </c>
      <c r="AL31" s="33">
        <f>IF(OR(ISBLANK(#REF!),$E31="ΌΧΙ"),"",IF(AA31="ΠΟΛΥΤΕΚΝΟΣ",2,IF(AA31="ΤΡΙΤΕΚΝΟΣ",1,0)))</f>
        <v>0</v>
      </c>
      <c r="AM31" s="33">
        <f>IF(OR(ISBLANK(#REF!),$E31="ΌΧΙ"),"",AD31+SUM(AG31:AL31))</f>
        <v>6.875</v>
      </c>
    </row>
    <row r="32" spans="1:39" x14ac:dyDescent="0.25">
      <c r="A32" s="26">
        <v>22</v>
      </c>
      <c r="B32" s="5" t="s">
        <v>171</v>
      </c>
      <c r="C32" s="5" t="s">
        <v>156</v>
      </c>
      <c r="D32" s="5" t="s">
        <v>172</v>
      </c>
      <c r="E32" s="27" t="s">
        <v>55</v>
      </c>
      <c r="F32" s="5" t="s">
        <v>170</v>
      </c>
      <c r="G32" s="5" t="s">
        <v>79</v>
      </c>
      <c r="H32" s="5"/>
      <c r="I32" s="5" t="s">
        <v>55</v>
      </c>
      <c r="J32" s="53">
        <v>40743</v>
      </c>
      <c r="K32" s="5" t="s">
        <v>50</v>
      </c>
      <c r="L32" s="29">
        <v>7.47</v>
      </c>
      <c r="M32" s="30"/>
      <c r="N32" s="30"/>
      <c r="O32" s="30" t="s">
        <v>55</v>
      </c>
      <c r="P32" s="30"/>
      <c r="Q32" s="5"/>
      <c r="R32" s="5"/>
      <c r="S32" s="5"/>
      <c r="T32" s="5"/>
      <c r="U32" s="5">
        <v>8</v>
      </c>
      <c r="V32" s="5">
        <v>4</v>
      </c>
      <c r="W32" s="31"/>
      <c r="X32" s="31"/>
      <c r="Y32" s="31"/>
      <c r="Z32" s="31"/>
      <c r="AA32" s="30" t="s">
        <v>51</v>
      </c>
      <c r="AB32" s="30" t="s">
        <v>49</v>
      </c>
      <c r="AC32" s="30" t="s">
        <v>49</v>
      </c>
      <c r="AD32" s="32">
        <f>IF(OR(ISBLANK(#REF!),$E32="ΌΧΙ"),"",IF(L32&gt;5,0.5*(L32-5),0))</f>
        <v>1.2349999999999999</v>
      </c>
      <c r="AE32" s="32">
        <f>IF(OR(ISBLANK(#REF!),$E32="ΌΧΙ"),"",IF(M32="ΝΑΙ",6,(IF(O32="ΝΑΙ",4,0))))</f>
        <v>4</v>
      </c>
      <c r="AF32" s="32">
        <f>IF(OR(ISBLANK(#REF!),$E32="ΌΧΙ"),"",IF(AND(F32="ΠΕ23",H32="ΚΥΡΙΟΣ"),IF(N32="ΝΑΙ",6,(IF(P32="ΝΑΙ",2,0))),IF(N32="ΝΑΙ",3,(IF(P32="ΝΑΙ",2,0)))))</f>
        <v>0</v>
      </c>
      <c r="AG32" s="32">
        <f>IF(OR(ISBLANK(#REF!),$E32="ΌΧΙ"),"",MAX(AE32:AF32))</f>
        <v>4</v>
      </c>
      <c r="AH32" s="32">
        <f>IF(OR(ISBLANK(#REF!),$E32="ΌΧΙ"),"",MIN(3,0.5*INT((Q32*12+R32+ROUND(S32/30,0))/6)))</f>
        <v>0</v>
      </c>
      <c r="AI32" s="32">
        <f>IF(OR(ISBLANK(#REF!),$E32="ΌΧΙ"),"",0.2*(T32*12+U32+ROUND(V32/30,0)))</f>
        <v>1.6</v>
      </c>
      <c r="AJ32" s="33">
        <f>IF(OR(ISBLANK(#REF!),$E32="ΌΧΙ"),"",IF(W32&gt;80%,4,IF(AND(W32&gt;=67%,W32&lt;=80%),3,0)))</f>
        <v>0</v>
      </c>
      <c r="AK32" s="33">
        <f>IF(OR(ISBLANK(#REF!),$E32="ΌΧΙ"),"",IF(COUNTIFS(X32:Z32,"&gt;=67%")=1,2,IF(COUNTIFS(X32:Z32,"&gt;=67%")=2,5,IF(COUNTIFS(X32:Z32,"&gt;=67%")=3,10,0))))</f>
        <v>0</v>
      </c>
      <c r="AL32" s="33">
        <f>IF(OR(ISBLANK(#REF!),$E32="ΌΧΙ"),"",IF(AA32="ΠΟΛΥΤΕΚΝΟΣ",2,IF(AA32="ΤΡΙΤΕΚΝΟΣ",1,0)))</f>
        <v>0</v>
      </c>
      <c r="AM32" s="33">
        <f>IF(OR(ISBLANK(#REF!),$E32="ΌΧΙ"),"",AD32+SUM(AG32:AL32))</f>
        <v>6.8349999999999991</v>
      </c>
    </row>
    <row r="33" spans="1:39" x14ac:dyDescent="0.25">
      <c r="A33" s="26">
        <v>23</v>
      </c>
      <c r="B33" s="5" t="s">
        <v>205</v>
      </c>
      <c r="C33" s="36" t="s">
        <v>206</v>
      </c>
      <c r="D33" s="5" t="s">
        <v>207</v>
      </c>
      <c r="E33" s="27" t="s">
        <v>55</v>
      </c>
      <c r="F33" s="36" t="s">
        <v>170</v>
      </c>
      <c r="G33" s="5" t="s">
        <v>79</v>
      </c>
      <c r="H33" s="5"/>
      <c r="I33" s="5" t="s">
        <v>55</v>
      </c>
      <c r="J33" s="53">
        <v>38428</v>
      </c>
      <c r="K33" s="5" t="s">
        <v>50</v>
      </c>
      <c r="L33" s="29">
        <v>8.15</v>
      </c>
      <c r="M33" s="30"/>
      <c r="N33" s="30"/>
      <c r="O33" s="30" t="s">
        <v>55</v>
      </c>
      <c r="P33" s="30"/>
      <c r="Q33" s="5"/>
      <c r="R33" s="5"/>
      <c r="S33" s="5"/>
      <c r="T33" s="5"/>
      <c r="U33" s="5">
        <v>6</v>
      </c>
      <c r="V33" s="5">
        <v>13</v>
      </c>
      <c r="W33" s="31"/>
      <c r="X33" s="31"/>
      <c r="Y33" s="31"/>
      <c r="Z33" s="31"/>
      <c r="AA33" s="30" t="s">
        <v>51</v>
      </c>
      <c r="AB33" s="30" t="s">
        <v>49</v>
      </c>
      <c r="AC33" s="30" t="s">
        <v>49</v>
      </c>
      <c r="AD33" s="32">
        <f>IF(OR(ISBLANK(#REF!),$E33="ΌΧΙ"),"",IF(L33&gt;5,0.5*(L33-5),0))</f>
        <v>1.5750000000000002</v>
      </c>
      <c r="AE33" s="32">
        <f>IF(OR(ISBLANK(#REF!),$E33="ΌΧΙ"),"",IF(M33="ΝΑΙ",6,(IF(O33="ΝΑΙ",4,0))))</f>
        <v>4</v>
      </c>
      <c r="AF33" s="32">
        <f>IF(OR(ISBLANK(#REF!),$E33="ΌΧΙ"),"",IF(AND(F33="ΠΕ23",H33="ΚΥΡΙΟΣ"),IF(N33="ΝΑΙ",6,(IF(P33="ΝΑΙ",2,0))),IF(N33="ΝΑΙ",3,(IF(P33="ΝΑΙ",2,0)))))</f>
        <v>0</v>
      </c>
      <c r="AG33" s="32">
        <f>IF(OR(ISBLANK(#REF!),$E33="ΌΧΙ"),"",MAX(AE33:AF33))</f>
        <v>4</v>
      </c>
      <c r="AH33" s="32">
        <f>IF(OR(ISBLANK(#REF!),$E33="ΌΧΙ"),"",MIN(3,0.5*INT((Q33*12+R33+ROUND(S33/30,0))/6)))</f>
        <v>0</v>
      </c>
      <c r="AI33" s="32">
        <f>IF(OR(ISBLANK(#REF!),$E33="ΌΧΙ"),"",0.2*(T33*12+U33+ROUND(V33/30,0)))</f>
        <v>1.2000000000000002</v>
      </c>
      <c r="AJ33" s="33">
        <f>IF(OR(ISBLANK(#REF!),$E33="ΌΧΙ"),"",IF(W33&gt;80%,4,IF(AND(W33&gt;=67%,W33&lt;=80%),3,0)))</f>
        <v>0</v>
      </c>
      <c r="AK33" s="33">
        <f>IF(OR(ISBLANK(#REF!),$E33="ΌΧΙ"),"",IF(COUNTIFS(X33:Z33,"&gt;=67%")=1,2,IF(COUNTIFS(X33:Z33,"&gt;=67%")=2,5,IF(COUNTIFS(X33:Z33,"&gt;=67%")=3,10,0))))</f>
        <v>0</v>
      </c>
      <c r="AL33" s="33">
        <f>IF(OR(ISBLANK(#REF!),$E33="ΌΧΙ"),"",IF(AA33="ΠΟΛΥΤΕΚΝΟΣ",2,IF(AA33="ΤΡΙΤΕΚΝΟΣ",1,0)))</f>
        <v>0</v>
      </c>
      <c r="AM33" s="33">
        <f>IF(OR(ISBLANK(#REF!),$E33="ΌΧΙ"),"",AD33+SUM(AG33:AL33))</f>
        <v>6.7750000000000004</v>
      </c>
    </row>
    <row r="34" spans="1:39" x14ac:dyDescent="0.25">
      <c r="A34" s="26">
        <v>24</v>
      </c>
      <c r="B34" s="5" t="s">
        <v>222</v>
      </c>
      <c r="C34" s="5" t="s">
        <v>223</v>
      </c>
      <c r="D34" s="5" t="s">
        <v>224</v>
      </c>
      <c r="E34" s="27" t="s">
        <v>55</v>
      </c>
      <c r="F34" s="5" t="s">
        <v>170</v>
      </c>
      <c r="G34" s="5" t="s">
        <v>79</v>
      </c>
      <c r="H34" s="5"/>
      <c r="I34" s="5" t="s">
        <v>55</v>
      </c>
      <c r="J34" s="53">
        <v>38686</v>
      </c>
      <c r="K34" s="5" t="s">
        <v>50</v>
      </c>
      <c r="L34" s="29">
        <v>8.09</v>
      </c>
      <c r="M34" s="30"/>
      <c r="N34" s="30"/>
      <c r="O34" s="30" t="s">
        <v>55</v>
      </c>
      <c r="P34" s="30"/>
      <c r="Q34" s="5"/>
      <c r="R34" s="5"/>
      <c r="S34" s="5"/>
      <c r="T34" s="5"/>
      <c r="U34" s="5">
        <v>6</v>
      </c>
      <c r="V34" s="5">
        <v>13</v>
      </c>
      <c r="W34" s="31"/>
      <c r="X34" s="31"/>
      <c r="Y34" s="31"/>
      <c r="Z34" s="31"/>
      <c r="AA34" s="30" t="s">
        <v>51</v>
      </c>
      <c r="AB34" s="30" t="s">
        <v>49</v>
      </c>
      <c r="AC34" s="30" t="s">
        <v>49</v>
      </c>
      <c r="AD34" s="32">
        <f>IF(OR(ISBLANK(#REF!),$E34="ΌΧΙ"),"",IF(L34&gt;5,0.5*(L34-5),0))</f>
        <v>1.5449999999999999</v>
      </c>
      <c r="AE34" s="32">
        <f>IF(OR(ISBLANK(#REF!),$E34="ΌΧΙ"),"",IF(M34="ΝΑΙ",6,(IF(O34="ΝΑΙ",4,0))))</f>
        <v>4</v>
      </c>
      <c r="AF34" s="32">
        <f>IF(OR(ISBLANK(#REF!),$E34="ΌΧΙ"),"",IF(AND(F34="ΠΕ23",H34="ΚΥΡΙΟΣ"),IF(N34="ΝΑΙ",6,(IF(P34="ΝΑΙ",2,0))),IF(N34="ΝΑΙ",3,(IF(P34="ΝΑΙ",2,0)))))</f>
        <v>0</v>
      </c>
      <c r="AG34" s="32">
        <f>IF(OR(ISBLANK(#REF!),$E34="ΌΧΙ"),"",MAX(AE34:AF34))</f>
        <v>4</v>
      </c>
      <c r="AH34" s="32">
        <f>IF(OR(ISBLANK(#REF!),$E34="ΌΧΙ"),"",MIN(3,0.5*INT((Q34*12+R34+ROUND(S34/30,0))/6)))</f>
        <v>0</v>
      </c>
      <c r="AI34" s="32">
        <f>IF(OR(ISBLANK(#REF!),$E34="ΌΧΙ"),"",0.2*(T34*12+U34+ROUND(V34/30,0)))</f>
        <v>1.2000000000000002</v>
      </c>
      <c r="AJ34" s="33">
        <f>IF(OR(ISBLANK(#REF!),$E34="ΌΧΙ"),"",IF(W34&gt;80%,4,IF(AND(W34&gt;=67%,W34&lt;=80%),3,0)))</f>
        <v>0</v>
      </c>
      <c r="AK34" s="33">
        <f>IF(OR(ISBLANK(#REF!),$E34="ΌΧΙ"),"",IF(COUNTIFS(X34:Z34,"&gt;=67%")=1,2,IF(COUNTIFS(X34:Z34,"&gt;=67%")=2,5,IF(COUNTIFS(X34:Z34,"&gt;=67%")=3,10,0))))</f>
        <v>0</v>
      </c>
      <c r="AL34" s="33">
        <f>IF(OR(ISBLANK(#REF!),$E34="ΌΧΙ"),"",IF(AA34="ΠΟΛΥΤΕΚΝΟΣ",2,IF(AA34="ΤΡΙΤΕΚΝΟΣ",1,0)))</f>
        <v>0</v>
      </c>
      <c r="AM34" s="33">
        <f>IF(OR(ISBLANK(#REF!),$E34="ΌΧΙ"),"",AD34+SUM(AG34:AL34))</f>
        <v>6.7450000000000001</v>
      </c>
    </row>
    <row r="35" spans="1:39" x14ac:dyDescent="0.25">
      <c r="A35" s="26">
        <v>25</v>
      </c>
      <c r="B35" s="5" t="s">
        <v>296</v>
      </c>
      <c r="C35" s="5" t="s">
        <v>154</v>
      </c>
      <c r="D35" s="5" t="s">
        <v>61</v>
      </c>
      <c r="E35" s="27" t="s">
        <v>55</v>
      </c>
      <c r="F35" s="5" t="s">
        <v>170</v>
      </c>
      <c r="G35" s="5" t="s">
        <v>79</v>
      </c>
      <c r="H35" s="5"/>
      <c r="I35" s="5" t="s">
        <v>55</v>
      </c>
      <c r="J35" s="53">
        <v>40137</v>
      </c>
      <c r="K35" s="5" t="s">
        <v>50</v>
      </c>
      <c r="L35" s="29">
        <v>6.85</v>
      </c>
      <c r="M35" s="30"/>
      <c r="N35" s="30"/>
      <c r="O35" s="30"/>
      <c r="P35" s="30" t="s">
        <v>55</v>
      </c>
      <c r="Q35" s="5"/>
      <c r="R35" s="5"/>
      <c r="S35" s="5"/>
      <c r="T35" s="5">
        <v>1</v>
      </c>
      <c r="U35" s="5">
        <v>7</v>
      </c>
      <c r="V35" s="5">
        <v>11</v>
      </c>
      <c r="W35" s="31"/>
      <c r="X35" s="31"/>
      <c r="Y35" s="31"/>
      <c r="Z35" s="31"/>
      <c r="AA35" s="30" t="s">
        <v>51</v>
      </c>
      <c r="AB35" s="30" t="s">
        <v>49</v>
      </c>
      <c r="AC35" s="30" t="s">
        <v>49</v>
      </c>
      <c r="AD35" s="32">
        <f>IF(OR(ISBLANK(#REF!),$E35="ΌΧΙ"),"",IF(L35&gt;5,0.5*(L35-5),0))</f>
        <v>0.92499999999999982</v>
      </c>
      <c r="AE35" s="32">
        <f>IF(OR(ISBLANK(#REF!),$E35="ΌΧΙ"),"",IF(M35="ΝΑΙ",6,(IF(O35="ΝΑΙ",4,0))))</f>
        <v>0</v>
      </c>
      <c r="AF35" s="32">
        <f>IF(OR(ISBLANK(#REF!),$E35="ΌΧΙ"),"",IF(AND(F35="ΠΕ23",H35="ΚΥΡΙΟΣ"),IF(N35="ΝΑΙ",6,(IF(P35="ΝΑΙ",2,0))),IF(N35="ΝΑΙ",3,(IF(P35="ΝΑΙ",2,0)))))</f>
        <v>2</v>
      </c>
      <c r="AG35" s="32">
        <f>IF(OR(ISBLANK(#REF!),$E35="ΌΧΙ"),"",MAX(AE35:AF35))</f>
        <v>2</v>
      </c>
      <c r="AH35" s="32">
        <f>IF(OR(ISBLANK(#REF!),$E35="ΌΧΙ"),"",MIN(3,0.5*INT((Q35*12+R35+ROUND(S35/30,0))/6)))</f>
        <v>0</v>
      </c>
      <c r="AI35" s="32">
        <f>IF(OR(ISBLANK(#REF!),$E35="ΌΧΙ"),"",0.2*(T35*12+U35+ROUND(V35/30,0)))</f>
        <v>3.8000000000000003</v>
      </c>
      <c r="AJ35" s="33">
        <f>IF(OR(ISBLANK(#REF!),$E35="ΌΧΙ"),"",IF(W35&gt;80%,4,IF(AND(W35&gt;=67%,W35&lt;=80%),3,0)))</f>
        <v>0</v>
      </c>
      <c r="AK35" s="33">
        <f>IF(OR(ISBLANK(#REF!),$E35="ΌΧΙ"),"",IF(COUNTIFS(X35:Z35,"&gt;=67%")=1,2,IF(COUNTIFS(X35:Z35,"&gt;=67%")=2,5,IF(COUNTIFS(X35:Z35,"&gt;=67%")=3,10,0))))</f>
        <v>0</v>
      </c>
      <c r="AL35" s="33">
        <f>IF(OR(ISBLANK(#REF!),$E35="ΌΧΙ"),"",IF(AA35="ΠΟΛΥΤΕΚΝΟΣ",2,IF(AA35="ΤΡΙΤΕΚΝΟΣ",1,0)))</f>
        <v>0</v>
      </c>
      <c r="AM35" s="33">
        <f>IF(OR(ISBLANK(#REF!),$E35="ΌΧΙ"),"",AD35+SUM(AG35:AL35))</f>
        <v>6.7250000000000005</v>
      </c>
    </row>
    <row r="36" spans="1:39" x14ac:dyDescent="0.25">
      <c r="A36" s="26">
        <v>26</v>
      </c>
      <c r="B36" s="5" t="s">
        <v>196</v>
      </c>
      <c r="C36" s="5" t="s">
        <v>197</v>
      </c>
      <c r="D36" s="5" t="s">
        <v>198</v>
      </c>
      <c r="E36" s="27" t="s">
        <v>55</v>
      </c>
      <c r="F36" s="5" t="s">
        <v>170</v>
      </c>
      <c r="G36" s="5" t="s">
        <v>79</v>
      </c>
      <c r="H36" s="5"/>
      <c r="I36" s="5" t="s">
        <v>55</v>
      </c>
      <c r="J36" s="53">
        <v>39003</v>
      </c>
      <c r="K36" s="5" t="s">
        <v>50</v>
      </c>
      <c r="L36" s="29">
        <v>7.1</v>
      </c>
      <c r="M36" s="30"/>
      <c r="N36" s="30"/>
      <c r="O36" s="30" t="s">
        <v>55</v>
      </c>
      <c r="P36" s="30"/>
      <c r="Q36" s="5">
        <v>1</v>
      </c>
      <c r="R36" s="5">
        <v>5</v>
      </c>
      <c r="S36" s="5">
        <v>27</v>
      </c>
      <c r="T36" s="5"/>
      <c r="U36" s="5"/>
      <c r="V36" s="5"/>
      <c r="W36" s="31"/>
      <c r="X36" s="31"/>
      <c r="Y36" s="31"/>
      <c r="Z36" s="31"/>
      <c r="AA36" s="30" t="s">
        <v>51</v>
      </c>
      <c r="AB36" s="30" t="s">
        <v>49</v>
      </c>
      <c r="AC36" s="30" t="s">
        <v>49</v>
      </c>
      <c r="AD36" s="32">
        <f>IF(OR(ISBLANK(#REF!),$E36="ΌΧΙ"),"",IF(L36&gt;5,0.5*(L36-5),0))</f>
        <v>1.0499999999999998</v>
      </c>
      <c r="AE36" s="32">
        <f>IF(OR(ISBLANK(#REF!),$E36="ΌΧΙ"),"",IF(M36="ΝΑΙ",6,(IF(O36="ΝΑΙ",4,0))))</f>
        <v>4</v>
      </c>
      <c r="AF36" s="32">
        <f>IF(OR(ISBLANK(#REF!),$E36="ΌΧΙ"),"",IF(AND(F36="ΠΕ23",H36="ΚΥΡΙΟΣ"),IF(N36="ΝΑΙ",6,(IF(P36="ΝΑΙ",2,0))),IF(N36="ΝΑΙ",3,(IF(P36="ΝΑΙ",2,0)))))</f>
        <v>0</v>
      </c>
      <c r="AG36" s="32">
        <f>IF(OR(ISBLANK(#REF!),$E36="ΌΧΙ"),"",MAX(AE36:AF36))</f>
        <v>4</v>
      </c>
      <c r="AH36" s="32">
        <f>IF(OR(ISBLANK(#REF!),$E36="ΌΧΙ"),"",MIN(3,0.5*INT((Q36*12+R36+ROUND(S36/30,0))/6)))</f>
        <v>1.5</v>
      </c>
      <c r="AI36" s="32">
        <f>IF(OR(ISBLANK(#REF!),$E36="ΌΧΙ"),"",0.2*(T36*12+U36+ROUND(V36/30,0)))</f>
        <v>0</v>
      </c>
      <c r="AJ36" s="33">
        <f>IF(OR(ISBLANK(#REF!),$E36="ΌΧΙ"),"",IF(W36&gt;80%,4,IF(AND(W36&gt;=67%,W36&lt;=80%),3,0)))</f>
        <v>0</v>
      </c>
      <c r="AK36" s="33">
        <f>IF(OR(ISBLANK(#REF!),$E36="ΌΧΙ"),"",IF(COUNTIFS(X36:Z36,"&gt;=67%")=1,2,IF(COUNTIFS(X36:Z36,"&gt;=67%")=2,5,IF(COUNTIFS(X36:Z36,"&gt;=67%")=3,10,0))))</f>
        <v>0</v>
      </c>
      <c r="AL36" s="33">
        <f>IF(OR(ISBLANK(#REF!),$E36="ΌΧΙ"),"",IF(AA36="ΠΟΛΥΤΕΚΝΟΣ",2,IF(AA36="ΤΡΙΤΕΚΝΟΣ",1,0)))</f>
        <v>0</v>
      </c>
      <c r="AM36" s="33">
        <f>IF(OR(ISBLANK(#REF!),$E36="ΌΧΙ"),"",AD36+SUM(AG36:AL36))</f>
        <v>6.55</v>
      </c>
    </row>
    <row r="37" spans="1:39" x14ac:dyDescent="0.25">
      <c r="A37" s="26">
        <v>27</v>
      </c>
      <c r="B37" s="5" t="s">
        <v>227</v>
      </c>
      <c r="C37" s="5" t="s">
        <v>228</v>
      </c>
      <c r="D37" s="5" t="s">
        <v>229</v>
      </c>
      <c r="E37" s="27" t="s">
        <v>55</v>
      </c>
      <c r="F37" s="5" t="s">
        <v>170</v>
      </c>
      <c r="G37" s="5" t="s">
        <v>79</v>
      </c>
      <c r="H37" s="5"/>
      <c r="I37" s="5" t="s">
        <v>55</v>
      </c>
      <c r="J37" s="53">
        <v>39535</v>
      </c>
      <c r="K37" s="5" t="s">
        <v>50</v>
      </c>
      <c r="L37" s="29">
        <v>6.68</v>
      </c>
      <c r="M37" s="30"/>
      <c r="N37" s="30"/>
      <c r="O37" s="30" t="s">
        <v>55</v>
      </c>
      <c r="P37" s="30"/>
      <c r="Q37" s="5"/>
      <c r="R37" s="5"/>
      <c r="S37" s="5"/>
      <c r="T37" s="5"/>
      <c r="U37" s="5">
        <v>8</v>
      </c>
      <c r="V37" s="5">
        <v>4</v>
      </c>
      <c r="W37" s="31"/>
      <c r="X37" s="31"/>
      <c r="Y37" s="31"/>
      <c r="Z37" s="31"/>
      <c r="AA37" s="30" t="s">
        <v>51</v>
      </c>
      <c r="AB37" s="30" t="s">
        <v>49</v>
      </c>
      <c r="AC37" s="30" t="s">
        <v>49</v>
      </c>
      <c r="AD37" s="32">
        <f>IF(OR(ISBLANK(#REF!),$E37="ΌΧΙ"),"",IF(L37&gt;5,0.5*(L37-5),0))</f>
        <v>0.83999999999999986</v>
      </c>
      <c r="AE37" s="32">
        <f>IF(OR(ISBLANK(#REF!),$E37="ΌΧΙ"),"",IF(M37="ΝΑΙ",6,(IF(O37="ΝΑΙ",4,0))))</f>
        <v>4</v>
      </c>
      <c r="AF37" s="32">
        <f>IF(OR(ISBLANK(#REF!),$E37="ΌΧΙ"),"",IF(AND(F37="ΠΕ23",H37="ΚΥΡΙΟΣ"),IF(N37="ΝΑΙ",6,(IF(P37="ΝΑΙ",2,0))),IF(N37="ΝΑΙ",3,(IF(P37="ΝΑΙ",2,0)))))</f>
        <v>0</v>
      </c>
      <c r="AG37" s="32">
        <f>IF(OR(ISBLANK(#REF!),$E37="ΌΧΙ"),"",MAX(AE37:AF37))</f>
        <v>4</v>
      </c>
      <c r="AH37" s="32">
        <f>IF(OR(ISBLANK(#REF!),$E37="ΌΧΙ"),"",MIN(3,0.5*INT((Q37*12+R37+ROUND(S37/30,0))/6)))</f>
        <v>0</v>
      </c>
      <c r="AI37" s="32">
        <f>IF(OR(ISBLANK(#REF!),$E37="ΌΧΙ"),"",0.2*(T37*12+U37+ROUND(V37/30,0)))</f>
        <v>1.6</v>
      </c>
      <c r="AJ37" s="33">
        <f>IF(OR(ISBLANK(#REF!),$E37="ΌΧΙ"),"",IF(W37&gt;80%,4,IF(AND(W37&gt;=67%,W37&lt;=80%),3,0)))</f>
        <v>0</v>
      </c>
      <c r="AK37" s="33">
        <f>IF(OR(ISBLANK(#REF!),$E37="ΌΧΙ"),"",IF(COUNTIFS(X37:Z37,"&gt;=67%")=1,2,IF(COUNTIFS(X37:Z37,"&gt;=67%")=2,5,IF(COUNTIFS(X37:Z37,"&gt;=67%")=3,10,0))))</f>
        <v>0</v>
      </c>
      <c r="AL37" s="33">
        <f>IF(OR(ISBLANK(#REF!),$E37="ΌΧΙ"),"",IF(AA37="ΠΟΛΥΤΕΚΝΟΣ",2,IF(AA37="ΤΡΙΤΕΚΝΟΣ",1,0)))</f>
        <v>0</v>
      </c>
      <c r="AM37" s="33">
        <f>IF(OR(ISBLANK(#REF!),$E37="ΌΧΙ"),"",AD37+SUM(AG37:AL37))</f>
        <v>6.4399999999999995</v>
      </c>
    </row>
    <row r="38" spans="1:39" x14ac:dyDescent="0.25">
      <c r="A38" s="26">
        <v>28</v>
      </c>
      <c r="B38" s="5" t="s">
        <v>287</v>
      </c>
      <c r="C38" s="5" t="s">
        <v>74</v>
      </c>
      <c r="D38" s="5" t="s">
        <v>53</v>
      </c>
      <c r="E38" s="27" t="s">
        <v>55</v>
      </c>
      <c r="F38" s="5" t="s">
        <v>170</v>
      </c>
      <c r="G38" s="5" t="s">
        <v>79</v>
      </c>
      <c r="H38" s="5"/>
      <c r="I38" s="5" t="s">
        <v>55</v>
      </c>
      <c r="J38" s="53">
        <v>37694</v>
      </c>
      <c r="K38" s="5" t="s">
        <v>50</v>
      </c>
      <c r="L38" s="29">
        <v>7.15</v>
      </c>
      <c r="M38" s="30"/>
      <c r="N38" s="30"/>
      <c r="O38" s="30"/>
      <c r="P38" s="30"/>
      <c r="Q38" s="5"/>
      <c r="R38" s="5"/>
      <c r="S38" s="5"/>
      <c r="T38" s="5"/>
      <c r="U38" s="5">
        <v>8</v>
      </c>
      <c r="V38" s="5">
        <v>19</v>
      </c>
      <c r="W38" s="31">
        <v>0.67</v>
      </c>
      <c r="X38" s="31"/>
      <c r="Y38" s="31"/>
      <c r="Z38" s="31"/>
      <c r="AA38" s="30" t="s">
        <v>51</v>
      </c>
      <c r="AB38" s="30" t="s">
        <v>49</v>
      </c>
      <c r="AC38" s="30" t="s">
        <v>49</v>
      </c>
      <c r="AD38" s="32">
        <f>IF(OR(ISBLANK(#REF!),$E38="ΌΧΙ"),"",IF(L38&gt;5,0.5*(L38-5),0))</f>
        <v>1.0750000000000002</v>
      </c>
      <c r="AE38" s="32">
        <f>IF(OR(ISBLANK(#REF!),$E38="ΌΧΙ"),"",IF(M38="ΝΑΙ",6,(IF(O38="ΝΑΙ",4,0))))</f>
        <v>0</v>
      </c>
      <c r="AF38" s="32">
        <f>IF(OR(ISBLANK(#REF!),$E38="ΌΧΙ"),"",IF(AND(F38="ΠΕ23",H38="ΚΥΡΙΟΣ"),IF(N38="ΝΑΙ",6,(IF(P38="ΝΑΙ",2,0))),IF(N38="ΝΑΙ",3,(IF(P38="ΝΑΙ",2,0)))))</f>
        <v>0</v>
      </c>
      <c r="AG38" s="32">
        <f>IF(OR(ISBLANK(#REF!),$E38="ΌΧΙ"),"",MAX(AE38:AF38))</f>
        <v>0</v>
      </c>
      <c r="AH38" s="32">
        <f>IF(OR(ISBLANK(#REF!),$E38="ΌΧΙ"),"",MIN(3,0.5*INT((Q38*12+R38+ROUND(S38/30,0))/6)))</f>
        <v>0</v>
      </c>
      <c r="AI38" s="32">
        <f>IF(OR(ISBLANK(#REF!),$E38="ΌΧΙ"),"",0.2*(T38*12+U38+ROUND(V38/30,0)))</f>
        <v>1.8</v>
      </c>
      <c r="AJ38" s="33">
        <f>IF(OR(ISBLANK(#REF!),$E38="ΌΧΙ"),"",IF(W38&gt;80%,4,IF(AND(W38&gt;=67%,W38&lt;=80%),3,0)))</f>
        <v>3</v>
      </c>
      <c r="AK38" s="33">
        <f>IF(OR(ISBLANK(#REF!),$E38="ΌΧΙ"),"",IF(COUNTIFS(X38:Z38,"&gt;=67%")=1,2,IF(COUNTIFS(X38:Z38,"&gt;=67%")=2,5,IF(COUNTIFS(X38:Z38,"&gt;=67%")=3,10,0))))</f>
        <v>0</v>
      </c>
      <c r="AL38" s="33">
        <f>IF(OR(ISBLANK(#REF!),$E38="ΌΧΙ"),"",IF(AA38="ΠΟΛΥΤΕΚΝΟΣ",2,IF(AA38="ΤΡΙΤΕΚΝΟΣ",1,0)))</f>
        <v>0</v>
      </c>
      <c r="AM38" s="33">
        <f>IF(OR(ISBLANK(#REF!),$E38="ΌΧΙ"),"",AD38+SUM(AG38:AL38))</f>
        <v>5.875</v>
      </c>
    </row>
    <row r="39" spans="1:39" x14ac:dyDescent="0.25">
      <c r="A39" s="26">
        <v>29</v>
      </c>
      <c r="B39" s="5" t="s">
        <v>280</v>
      </c>
      <c r="C39" s="5" t="s">
        <v>281</v>
      </c>
      <c r="D39" s="5" t="s">
        <v>89</v>
      </c>
      <c r="E39" s="27" t="s">
        <v>55</v>
      </c>
      <c r="F39" s="5" t="s">
        <v>170</v>
      </c>
      <c r="G39" s="5" t="s">
        <v>79</v>
      </c>
      <c r="H39" s="5"/>
      <c r="I39" s="5" t="s">
        <v>55</v>
      </c>
      <c r="J39" s="53">
        <v>38439</v>
      </c>
      <c r="K39" s="5" t="s">
        <v>50</v>
      </c>
      <c r="L39" s="29">
        <v>7.16</v>
      </c>
      <c r="M39" s="30"/>
      <c r="N39" s="30"/>
      <c r="O39" s="30" t="s">
        <v>55</v>
      </c>
      <c r="P39" s="30"/>
      <c r="Q39" s="5"/>
      <c r="R39" s="5">
        <v>5</v>
      </c>
      <c r="S39" s="5"/>
      <c r="T39" s="5"/>
      <c r="U39" s="5">
        <v>3</v>
      </c>
      <c r="V39" s="5">
        <v>28</v>
      </c>
      <c r="W39" s="31"/>
      <c r="X39" s="31"/>
      <c r="Y39" s="31"/>
      <c r="Z39" s="31"/>
      <c r="AA39" s="30" t="s">
        <v>51</v>
      </c>
      <c r="AB39" s="30" t="s">
        <v>49</v>
      </c>
      <c r="AC39" s="30" t="s">
        <v>49</v>
      </c>
      <c r="AD39" s="32">
        <f>IF(OR(ISBLANK(#REF!),$E39="ΌΧΙ"),"",IF(L39&gt;5,0.5*(L39-5),0))</f>
        <v>1.08</v>
      </c>
      <c r="AE39" s="32">
        <f>IF(OR(ISBLANK(#REF!),$E39="ΌΧΙ"),"",IF(M39="ΝΑΙ",6,(IF(O39="ΝΑΙ",4,0))))</f>
        <v>4</v>
      </c>
      <c r="AF39" s="32">
        <f>IF(OR(ISBLANK(#REF!),$E39="ΌΧΙ"),"",IF(AND(F39="ΠΕ23",H39="ΚΥΡΙΟΣ"),IF(N39="ΝΑΙ",6,(IF(P39="ΝΑΙ",2,0))),IF(N39="ΝΑΙ",3,(IF(P39="ΝΑΙ",2,0)))))</f>
        <v>0</v>
      </c>
      <c r="AG39" s="32">
        <f>IF(OR(ISBLANK(#REF!),$E39="ΌΧΙ"),"",MAX(AE39:AF39))</f>
        <v>4</v>
      </c>
      <c r="AH39" s="32">
        <f>IF(OR(ISBLANK(#REF!),$E39="ΌΧΙ"),"",MIN(3,0.5*INT((Q39*12+R39+ROUND(S39/30,0))/6)))</f>
        <v>0</v>
      </c>
      <c r="AI39" s="32">
        <f>IF(OR(ISBLANK(#REF!),$E39="ΌΧΙ"),"",0.2*(T39*12+U39+ROUND(V39/30,0)))</f>
        <v>0.8</v>
      </c>
      <c r="AJ39" s="33">
        <f>IF(OR(ISBLANK(#REF!),$E39="ΌΧΙ"),"",IF(W39&gt;80%,4,IF(AND(W39&gt;=67%,W39&lt;=80%),3,0)))</f>
        <v>0</v>
      </c>
      <c r="AK39" s="33">
        <f>IF(OR(ISBLANK(#REF!),$E39="ΌΧΙ"),"",IF(COUNTIFS(X39:Z39,"&gt;=67%")=1,2,IF(COUNTIFS(X39:Z39,"&gt;=67%")=2,5,IF(COUNTIFS(X39:Z39,"&gt;=67%")=3,10,0))))</f>
        <v>0</v>
      </c>
      <c r="AL39" s="33">
        <f>IF(OR(ISBLANK(#REF!),$E39="ΌΧΙ"),"",IF(AA39="ΠΟΛΥΤΕΚΝΟΣ",2,IF(AA39="ΤΡΙΤΕΚΝΟΣ",1,0)))</f>
        <v>0</v>
      </c>
      <c r="AM39" s="33">
        <f>IF(OR(ISBLANK(#REF!),$E39="ΌΧΙ"),"",AD39+SUM(AG39:AL39))</f>
        <v>5.88</v>
      </c>
    </row>
    <row r="40" spans="1:39" x14ac:dyDescent="0.25">
      <c r="A40" s="26">
        <v>30</v>
      </c>
      <c r="B40" s="5" t="s">
        <v>213</v>
      </c>
      <c r="C40" s="5" t="s">
        <v>161</v>
      </c>
      <c r="D40" s="5" t="s">
        <v>86</v>
      </c>
      <c r="E40" s="27" t="s">
        <v>55</v>
      </c>
      <c r="F40" s="5" t="s">
        <v>170</v>
      </c>
      <c r="G40" s="5" t="s">
        <v>79</v>
      </c>
      <c r="H40" s="5"/>
      <c r="I40" s="5" t="s">
        <v>55</v>
      </c>
      <c r="J40" s="53">
        <v>38792</v>
      </c>
      <c r="K40" s="5" t="s">
        <v>50</v>
      </c>
      <c r="L40" s="29">
        <v>6.24</v>
      </c>
      <c r="M40" s="30"/>
      <c r="N40" s="30"/>
      <c r="O40" s="30" t="s">
        <v>55</v>
      </c>
      <c r="P40" s="30"/>
      <c r="Q40" s="5">
        <v>1</v>
      </c>
      <c r="R40" s="5">
        <v>3</v>
      </c>
      <c r="S40" s="5">
        <v>15</v>
      </c>
      <c r="T40" s="5"/>
      <c r="U40" s="5"/>
      <c r="V40" s="5"/>
      <c r="W40" s="31"/>
      <c r="X40" s="31"/>
      <c r="Y40" s="31"/>
      <c r="Z40" s="31"/>
      <c r="AA40" s="30" t="s">
        <v>51</v>
      </c>
      <c r="AB40" s="30" t="s">
        <v>49</v>
      </c>
      <c r="AC40" s="30" t="s">
        <v>49</v>
      </c>
      <c r="AD40" s="32">
        <f>IF(OR(ISBLANK(#REF!),$E40="ΌΧΙ"),"",IF(L40&gt;5,0.5*(L40-5),0))</f>
        <v>0.62000000000000011</v>
      </c>
      <c r="AE40" s="32">
        <f>IF(OR(ISBLANK(#REF!),$E40="ΌΧΙ"),"",IF(M40="ΝΑΙ",6,(IF(O40="ΝΑΙ",4,0))))</f>
        <v>4</v>
      </c>
      <c r="AF40" s="32">
        <f>IF(OR(ISBLANK(#REF!),$E40="ΌΧΙ"),"",IF(AND(F40="ΠΕ23",H40="ΚΥΡΙΟΣ"),IF(N40="ΝΑΙ",6,(IF(P40="ΝΑΙ",2,0))),IF(N40="ΝΑΙ",3,(IF(P40="ΝΑΙ",2,0)))))</f>
        <v>0</v>
      </c>
      <c r="AG40" s="32">
        <f>IF(OR(ISBLANK(#REF!),$E40="ΌΧΙ"),"",MAX(AE40:AF40))</f>
        <v>4</v>
      </c>
      <c r="AH40" s="32">
        <f>IF(OR(ISBLANK(#REF!),$E40="ΌΧΙ"),"",MIN(3,0.5*INT((Q40*12+R40+ROUND(S40/30,0))/6)))</f>
        <v>1</v>
      </c>
      <c r="AI40" s="32">
        <f>IF(OR(ISBLANK(#REF!),$E40="ΌΧΙ"),"",0.2*(T40*12+U40+ROUND(V40/30,0)))</f>
        <v>0</v>
      </c>
      <c r="AJ40" s="33">
        <f>IF(OR(ISBLANK(#REF!),$E40="ΌΧΙ"),"",IF(W40&gt;80%,4,IF(AND(W40&gt;=67%,W40&lt;=80%),3,0)))</f>
        <v>0</v>
      </c>
      <c r="AK40" s="33">
        <f>IF(OR(ISBLANK(#REF!),$E40="ΌΧΙ"),"",IF(COUNTIFS(X40:Z40,"&gt;=67%")=1,2,IF(COUNTIFS(X40:Z40,"&gt;=67%")=2,5,IF(COUNTIFS(X40:Z40,"&gt;=67%")=3,10,0))))</f>
        <v>0</v>
      </c>
      <c r="AL40" s="33">
        <f>IF(OR(ISBLANK(#REF!),$E40="ΌΧΙ"),"",IF(AA40="ΠΟΛΥΤΕΚΝΟΣ",2,IF(AA40="ΤΡΙΤΕΚΝΟΣ",1,0)))</f>
        <v>0</v>
      </c>
      <c r="AM40" s="33">
        <f>IF(OR(ISBLANK(#REF!),$E40="ΌΧΙ"),"",AD40+SUM(AG40:AL40))</f>
        <v>5.62</v>
      </c>
    </row>
    <row r="41" spans="1:39" x14ac:dyDescent="0.25">
      <c r="A41" s="26">
        <v>31</v>
      </c>
      <c r="B41" s="5" t="s">
        <v>251</v>
      </c>
      <c r="C41" s="5" t="s">
        <v>252</v>
      </c>
      <c r="D41" s="5" t="s">
        <v>69</v>
      </c>
      <c r="E41" s="27" t="s">
        <v>55</v>
      </c>
      <c r="F41" s="5" t="s">
        <v>170</v>
      </c>
      <c r="G41" s="5" t="s">
        <v>79</v>
      </c>
      <c r="H41" s="5"/>
      <c r="I41" s="5" t="s">
        <v>55</v>
      </c>
      <c r="J41" s="53">
        <v>38792</v>
      </c>
      <c r="K41" s="5" t="s">
        <v>50</v>
      </c>
      <c r="L41" s="29">
        <v>7.37</v>
      </c>
      <c r="M41" s="30"/>
      <c r="N41" s="30"/>
      <c r="O41" s="30" t="s">
        <v>55</v>
      </c>
      <c r="P41" s="30"/>
      <c r="Q41" s="5"/>
      <c r="R41" s="5"/>
      <c r="S41" s="5"/>
      <c r="T41" s="5"/>
      <c r="U41" s="5"/>
      <c r="V41" s="5"/>
      <c r="W41" s="31"/>
      <c r="X41" s="31"/>
      <c r="Y41" s="31"/>
      <c r="Z41" s="31"/>
      <c r="AA41" s="30" t="s">
        <v>51</v>
      </c>
      <c r="AB41" s="30" t="s">
        <v>49</v>
      </c>
      <c r="AC41" s="30" t="s">
        <v>49</v>
      </c>
      <c r="AD41" s="32">
        <f>IF(OR(ISBLANK(#REF!),$E41="ΌΧΙ"),"",IF(L41&gt;5,0.5*(L41-5),0))</f>
        <v>1.1850000000000001</v>
      </c>
      <c r="AE41" s="32">
        <f>IF(OR(ISBLANK(#REF!),$E41="ΌΧΙ"),"",IF(M41="ΝΑΙ",6,(IF(O41="ΝΑΙ",4,0))))</f>
        <v>4</v>
      </c>
      <c r="AF41" s="32">
        <f>IF(OR(ISBLANK(#REF!),$E41="ΌΧΙ"),"",IF(AND(F41="ΠΕ23",H41="ΚΥΡΙΟΣ"),IF(N41="ΝΑΙ",6,(IF(P41="ΝΑΙ",2,0))),IF(N41="ΝΑΙ",3,(IF(P41="ΝΑΙ",2,0)))))</f>
        <v>0</v>
      </c>
      <c r="AG41" s="32">
        <f>IF(OR(ISBLANK(#REF!),$E41="ΌΧΙ"),"",MAX(AE41:AF41))</f>
        <v>4</v>
      </c>
      <c r="AH41" s="32">
        <f>IF(OR(ISBLANK(#REF!),$E41="ΌΧΙ"),"",MIN(3,0.5*INT((Q41*12+R41+ROUND(S41/30,0))/6)))</f>
        <v>0</v>
      </c>
      <c r="AI41" s="32">
        <f>IF(OR(ISBLANK(#REF!),$E41="ΌΧΙ"),"",0.2*(T41*12+U41+ROUND(V41/30,0)))</f>
        <v>0</v>
      </c>
      <c r="AJ41" s="33">
        <f>IF(OR(ISBLANK(#REF!),$E41="ΌΧΙ"),"",IF(W41&gt;80%,4,IF(AND(W41&gt;=67%,W41&lt;=80%),3,0)))</f>
        <v>0</v>
      </c>
      <c r="AK41" s="33">
        <f>IF(OR(ISBLANK(#REF!),$E41="ΌΧΙ"),"",IF(COUNTIFS(X41:Z41,"&gt;=67%")=1,2,IF(COUNTIFS(X41:Z41,"&gt;=67%")=2,5,IF(COUNTIFS(X41:Z41,"&gt;=67%")=3,10,0))))</f>
        <v>0</v>
      </c>
      <c r="AL41" s="33">
        <f>IF(OR(ISBLANK(#REF!),$E41="ΌΧΙ"),"",IF(AA41="ΠΟΛΥΤΕΚΝΟΣ",2,IF(AA41="ΤΡΙΤΕΚΝΟΣ",1,0)))</f>
        <v>0</v>
      </c>
      <c r="AM41" s="33">
        <f>IF(OR(ISBLANK(#REF!),$E41="ΌΧΙ"),"",AD41+SUM(AG41:AL41))</f>
        <v>5.1850000000000005</v>
      </c>
    </row>
    <row r="42" spans="1:39" x14ac:dyDescent="0.25">
      <c r="A42" s="26">
        <v>32</v>
      </c>
      <c r="B42" s="5" t="s">
        <v>177</v>
      </c>
      <c r="C42" s="5" t="s">
        <v>54</v>
      </c>
      <c r="D42" s="5" t="s">
        <v>86</v>
      </c>
      <c r="E42" s="27" t="s">
        <v>55</v>
      </c>
      <c r="F42" s="5" t="s">
        <v>170</v>
      </c>
      <c r="G42" s="5" t="s">
        <v>79</v>
      </c>
      <c r="H42" s="5"/>
      <c r="I42" s="5" t="s">
        <v>55</v>
      </c>
      <c r="J42" s="53">
        <v>40737</v>
      </c>
      <c r="K42" s="5" t="s">
        <v>50</v>
      </c>
      <c r="L42" s="29">
        <v>7.33</v>
      </c>
      <c r="M42" s="30"/>
      <c r="N42" s="30"/>
      <c r="O42" s="30" t="s">
        <v>55</v>
      </c>
      <c r="P42" s="30"/>
      <c r="Q42" s="5"/>
      <c r="R42" s="5"/>
      <c r="S42" s="5"/>
      <c r="T42" s="5"/>
      <c r="U42" s="5"/>
      <c r="V42" s="5"/>
      <c r="W42" s="31"/>
      <c r="X42" s="31"/>
      <c r="Y42" s="31"/>
      <c r="Z42" s="31"/>
      <c r="AA42" s="30" t="s">
        <v>51</v>
      </c>
      <c r="AB42" s="30" t="s">
        <v>49</v>
      </c>
      <c r="AC42" s="30" t="s">
        <v>49</v>
      </c>
      <c r="AD42" s="32">
        <f>IF(OR(ISBLANK(#REF!),$E42="ΌΧΙ"),"",IF(L42&gt;5,0.5*(L42-5),0))</f>
        <v>1.165</v>
      </c>
      <c r="AE42" s="32">
        <f>IF(OR(ISBLANK(#REF!),$E42="ΌΧΙ"),"",IF(M42="ΝΑΙ",6,(IF(O42="ΝΑΙ",4,0))))</f>
        <v>4</v>
      </c>
      <c r="AF42" s="32">
        <f>IF(OR(ISBLANK(#REF!),$E42="ΌΧΙ"),"",IF(AND(F42="ΠΕ23",H42="ΚΥΡΙΟΣ"),IF(N42="ΝΑΙ",6,(IF(P42="ΝΑΙ",2,0))),IF(N42="ΝΑΙ",3,(IF(P42="ΝΑΙ",2,0)))))</f>
        <v>0</v>
      </c>
      <c r="AG42" s="32">
        <f>IF(OR(ISBLANK(#REF!),$E42="ΌΧΙ"),"",MAX(AE42:AF42))</f>
        <v>4</v>
      </c>
      <c r="AH42" s="32">
        <f>IF(OR(ISBLANK(#REF!),$E42="ΌΧΙ"),"",MIN(3,0.5*INT((Q42*12+R42+ROUND(S42/30,0))/6)))</f>
        <v>0</v>
      </c>
      <c r="AI42" s="32">
        <f>IF(OR(ISBLANK(#REF!),$E42="ΌΧΙ"),"",0.2*(T42*12+U42+ROUND(V42/30,0)))</f>
        <v>0</v>
      </c>
      <c r="AJ42" s="33">
        <f>IF(OR(ISBLANK(#REF!),$E42="ΌΧΙ"),"",IF(W42&gt;80%,4,IF(AND(W42&gt;=67%,W42&lt;=80%),3,0)))</f>
        <v>0</v>
      </c>
      <c r="AK42" s="33">
        <f>IF(OR(ISBLANK(#REF!),$E42="ΌΧΙ"),"",IF(COUNTIFS(X42:Z42,"&gt;=67%")=1,2,IF(COUNTIFS(X42:Z42,"&gt;=67%")=2,5,IF(COUNTIFS(X42:Z42,"&gt;=67%")=3,10,0))))</f>
        <v>0</v>
      </c>
      <c r="AL42" s="33">
        <f>IF(OR(ISBLANK(#REF!),$E42="ΌΧΙ"),"",IF(AA42="ΠΟΛΥΤΕΚΝΟΣ",2,IF(AA42="ΤΡΙΤΕΚΝΟΣ",1,0)))</f>
        <v>0</v>
      </c>
      <c r="AM42" s="33">
        <f>IF(OR(ISBLANK(#REF!),$E42="ΌΧΙ"),"",AD42+SUM(AG42:AL42))</f>
        <v>5.165</v>
      </c>
    </row>
    <row r="43" spans="1:39" x14ac:dyDescent="0.25">
      <c r="A43" s="26">
        <v>33</v>
      </c>
      <c r="B43" s="5" t="s">
        <v>160</v>
      </c>
      <c r="C43" s="39" t="s">
        <v>161</v>
      </c>
      <c r="D43" s="5" t="s">
        <v>86</v>
      </c>
      <c r="E43" s="27" t="s">
        <v>55</v>
      </c>
      <c r="F43" s="39" t="s">
        <v>170</v>
      </c>
      <c r="G43" s="5" t="s">
        <v>79</v>
      </c>
      <c r="H43" s="5"/>
      <c r="I43" s="5" t="s">
        <v>55</v>
      </c>
      <c r="J43" s="53">
        <v>39623</v>
      </c>
      <c r="K43" s="5" t="s">
        <v>50</v>
      </c>
      <c r="L43" s="29">
        <v>7.15</v>
      </c>
      <c r="M43" s="30"/>
      <c r="N43" s="30"/>
      <c r="O43" s="30" t="s">
        <v>55</v>
      </c>
      <c r="P43" s="30"/>
      <c r="Q43" s="5"/>
      <c r="R43" s="5"/>
      <c r="S43" s="5"/>
      <c r="T43" s="5"/>
      <c r="U43" s="5"/>
      <c r="V43" s="5"/>
      <c r="W43" s="31"/>
      <c r="X43" s="31"/>
      <c r="Y43" s="31"/>
      <c r="Z43" s="31"/>
      <c r="AA43" s="30" t="s">
        <v>51</v>
      </c>
      <c r="AB43" s="30" t="s">
        <v>49</v>
      </c>
      <c r="AC43" s="30" t="s">
        <v>49</v>
      </c>
      <c r="AD43" s="32">
        <f>IF(OR(ISBLANK(#REF!),$E43="ΌΧΙ"),"",IF(L43&gt;5,0.5*(L43-5),0))</f>
        <v>1.0750000000000002</v>
      </c>
      <c r="AE43" s="32">
        <f>IF(OR(ISBLANK(#REF!),$E43="ΌΧΙ"),"",IF(M43="ΝΑΙ",6,(IF(O43="ΝΑΙ",4,0))))</f>
        <v>4</v>
      </c>
      <c r="AF43" s="32">
        <f>IF(OR(ISBLANK(#REF!),$E43="ΌΧΙ"),"",IF(AND(F43="ΠΕ23",H43="ΚΥΡΙΟΣ"),IF(N43="ΝΑΙ",6,(IF(P43="ΝΑΙ",2,0))),IF(N43="ΝΑΙ",3,(IF(P43="ΝΑΙ",2,0)))))</f>
        <v>0</v>
      </c>
      <c r="AG43" s="32">
        <f>IF(OR(ISBLANK(#REF!),$E43="ΌΧΙ"),"",MAX(AE43:AF43))</f>
        <v>4</v>
      </c>
      <c r="AH43" s="32">
        <f>IF(OR(ISBLANK(#REF!),$E43="ΌΧΙ"),"",MIN(3,0.5*INT((Q43*12+R43+ROUND(S43/30,0))/6)))</f>
        <v>0</v>
      </c>
      <c r="AI43" s="32">
        <f>IF(OR(ISBLANK(#REF!),$E43="ΌΧΙ"),"",0.2*(T43*12+U43+ROUND(V43/30,0)))</f>
        <v>0</v>
      </c>
      <c r="AJ43" s="33">
        <f>IF(OR(ISBLANK(#REF!),$E43="ΌΧΙ"),"",IF(W43&gt;80%,4,IF(AND(W43&gt;=67%,W43&lt;=80%),3,0)))</f>
        <v>0</v>
      </c>
      <c r="AK43" s="33">
        <f>IF(OR(ISBLANK(#REF!),$E43="ΌΧΙ"),"",IF(COUNTIFS(X43:Z43,"&gt;=67%")=1,2,IF(COUNTIFS(X43:Z43,"&gt;=67%")=2,5,IF(COUNTIFS(X43:Z43,"&gt;=67%")=3,10,0))))</f>
        <v>0</v>
      </c>
      <c r="AL43" s="33">
        <f>IF(OR(ISBLANK(#REF!),$E43="ΌΧΙ"),"",IF(AA43="ΠΟΛΥΤΕΚΝΟΣ",2,IF(AA43="ΤΡΙΤΕΚΝΟΣ",1,0)))</f>
        <v>0</v>
      </c>
      <c r="AM43" s="33">
        <f>IF(OR(ISBLANK(#REF!),$E43="ΌΧΙ"),"",AD43+SUM(AG43:AL43))</f>
        <v>5.0750000000000002</v>
      </c>
    </row>
    <row r="44" spans="1:39" x14ac:dyDescent="0.25">
      <c r="A44" s="26">
        <v>34</v>
      </c>
      <c r="B44" s="5" t="s">
        <v>260</v>
      </c>
      <c r="C44" s="5" t="s">
        <v>161</v>
      </c>
      <c r="D44" s="5" t="s">
        <v>61</v>
      </c>
      <c r="E44" s="27" t="s">
        <v>55</v>
      </c>
      <c r="F44" s="5" t="s">
        <v>170</v>
      </c>
      <c r="G44" s="5" t="s">
        <v>79</v>
      </c>
      <c r="H44" s="5"/>
      <c r="I44" s="5" t="s">
        <v>55</v>
      </c>
      <c r="J44" s="53">
        <v>39646</v>
      </c>
      <c r="K44" s="5" t="s">
        <v>50</v>
      </c>
      <c r="L44" s="29">
        <v>7.16</v>
      </c>
      <c r="M44" s="30"/>
      <c r="N44" s="30"/>
      <c r="O44" s="30" t="s">
        <v>55</v>
      </c>
      <c r="P44" s="30"/>
      <c r="Q44" s="5"/>
      <c r="R44" s="5"/>
      <c r="S44" s="5"/>
      <c r="T44" s="5"/>
      <c r="U44" s="5"/>
      <c r="V44" s="5"/>
      <c r="W44" s="31"/>
      <c r="X44" s="31"/>
      <c r="Y44" s="31"/>
      <c r="Z44" s="31"/>
      <c r="AA44" s="30" t="s">
        <v>51</v>
      </c>
      <c r="AB44" s="30" t="s">
        <v>49</v>
      </c>
      <c r="AC44" s="30" t="s">
        <v>49</v>
      </c>
      <c r="AD44" s="32">
        <f>IF(OR(ISBLANK(#REF!),$E44="ΌΧΙ"),"",IF(L44&gt;5,0.5*(L44-5),0))</f>
        <v>1.08</v>
      </c>
      <c r="AE44" s="32">
        <f>IF(OR(ISBLANK(#REF!),$E44="ΌΧΙ"),"",IF(M44="ΝΑΙ",6,(IF(O44="ΝΑΙ",4,0))))</f>
        <v>4</v>
      </c>
      <c r="AF44" s="32">
        <f>IF(OR(ISBLANK(#REF!),$E44="ΌΧΙ"),"",IF(AND(F44="ΠΕ23",H44="ΚΥΡΙΟΣ"),IF(N44="ΝΑΙ",6,(IF(P44="ΝΑΙ",2,0))),IF(N44="ΝΑΙ",3,(IF(P44="ΝΑΙ",2,0)))))</f>
        <v>0</v>
      </c>
      <c r="AG44" s="32">
        <f>IF(OR(ISBLANK(#REF!),$E44="ΌΧΙ"),"",MAX(AE44:AF44))</f>
        <v>4</v>
      </c>
      <c r="AH44" s="32">
        <f>IF(OR(ISBLANK(#REF!),$E44="ΌΧΙ"),"",MIN(3,0.5*INT((Q44*12+R44+ROUND(S44/30,0))/6)))</f>
        <v>0</v>
      </c>
      <c r="AI44" s="32">
        <f>IF(OR(ISBLANK(#REF!),$E44="ΌΧΙ"),"",0.2*(T44*12+U44+ROUND(V44/30,0)))</f>
        <v>0</v>
      </c>
      <c r="AJ44" s="33">
        <f>IF(OR(ISBLANK(#REF!),$E44="ΌΧΙ"),"",IF(W44&gt;80%,4,IF(AND(W44&gt;=67%,W44&lt;=80%),3,0)))</f>
        <v>0</v>
      </c>
      <c r="AK44" s="33">
        <f>IF(OR(ISBLANK(#REF!),$E44="ΌΧΙ"),"",IF(COUNTIFS(X44:Z44,"&gt;=67%")=1,2,IF(COUNTIFS(X44:Z44,"&gt;=67%")=2,5,IF(COUNTIFS(X44:Z44,"&gt;=67%")=3,10,0))))</f>
        <v>0</v>
      </c>
      <c r="AL44" s="33">
        <f>IF(OR(ISBLANK(#REF!),$E44="ΌΧΙ"),"",IF(AA44="ΠΟΛΥΤΕΚΝΟΣ",2,IF(AA44="ΤΡΙΤΕΚΝΟΣ",1,0)))</f>
        <v>0</v>
      </c>
      <c r="AM44" s="33">
        <f>IF(OR(ISBLANK(#REF!),$E44="ΌΧΙ"),"",AD44+SUM(AG44:AL44))</f>
        <v>5.08</v>
      </c>
    </row>
    <row r="45" spans="1:39" x14ac:dyDescent="0.25">
      <c r="A45" s="26">
        <v>35</v>
      </c>
      <c r="B45" s="5" t="s">
        <v>180</v>
      </c>
      <c r="C45" s="5" t="s">
        <v>181</v>
      </c>
      <c r="D45" s="5" t="s">
        <v>182</v>
      </c>
      <c r="E45" s="27" t="s">
        <v>55</v>
      </c>
      <c r="F45" s="5" t="s">
        <v>170</v>
      </c>
      <c r="G45" s="5" t="s">
        <v>79</v>
      </c>
      <c r="H45" s="5"/>
      <c r="I45" s="5" t="s">
        <v>55</v>
      </c>
      <c r="J45" s="53">
        <v>40359</v>
      </c>
      <c r="K45" s="5" t="s">
        <v>50</v>
      </c>
      <c r="L45" s="29">
        <v>6.92</v>
      </c>
      <c r="M45" s="30"/>
      <c r="N45" s="30"/>
      <c r="O45" s="30" t="s">
        <v>55</v>
      </c>
      <c r="P45" s="30"/>
      <c r="Q45" s="5"/>
      <c r="R45" s="5"/>
      <c r="S45" s="5"/>
      <c r="T45" s="5"/>
      <c r="U45" s="5"/>
      <c r="V45" s="5"/>
      <c r="W45" s="31"/>
      <c r="X45" s="31"/>
      <c r="Y45" s="31"/>
      <c r="Z45" s="31"/>
      <c r="AA45" s="30" t="s">
        <v>51</v>
      </c>
      <c r="AB45" s="30" t="s">
        <v>49</v>
      </c>
      <c r="AC45" s="30" t="s">
        <v>49</v>
      </c>
      <c r="AD45" s="32">
        <f>IF(OR(ISBLANK(#REF!),$E45="ΌΧΙ"),"",IF(L45&gt;5,0.5*(L45-5),0))</f>
        <v>0.96</v>
      </c>
      <c r="AE45" s="32">
        <f>IF(OR(ISBLANK(#REF!),$E45="ΌΧΙ"),"",IF(M45="ΝΑΙ",6,(IF(O45="ΝΑΙ",4,0))))</f>
        <v>4</v>
      </c>
      <c r="AF45" s="32">
        <f>IF(OR(ISBLANK(#REF!),$E45="ΌΧΙ"),"",IF(AND(F45="ΠΕ23",H45="ΚΥΡΙΟΣ"),IF(N45="ΝΑΙ",6,(IF(P45="ΝΑΙ",2,0))),IF(N45="ΝΑΙ",3,(IF(P45="ΝΑΙ",2,0)))))</f>
        <v>0</v>
      </c>
      <c r="AG45" s="32">
        <f>IF(OR(ISBLANK(#REF!),$E45="ΌΧΙ"),"",MAX(AE45:AF45))</f>
        <v>4</v>
      </c>
      <c r="AH45" s="32">
        <f>IF(OR(ISBLANK(#REF!),$E45="ΌΧΙ"),"",MIN(3,0.5*INT((Q45*12+R45+ROUND(S45/30,0))/6)))</f>
        <v>0</v>
      </c>
      <c r="AI45" s="32">
        <f>IF(OR(ISBLANK(#REF!),$E45="ΌΧΙ"),"",0.2*(T45*12+U45+ROUND(V45/30,0)))</f>
        <v>0</v>
      </c>
      <c r="AJ45" s="33">
        <f>IF(OR(ISBLANK(#REF!),$E45="ΌΧΙ"),"",IF(W45&gt;80%,4,IF(AND(W45&gt;=67%,W45&lt;=80%),3,0)))</f>
        <v>0</v>
      </c>
      <c r="AK45" s="33">
        <f>IF(OR(ISBLANK(#REF!),$E45="ΌΧΙ"),"",IF(COUNTIFS(X45:Z45,"&gt;=67%")=1,2,IF(COUNTIFS(X45:Z45,"&gt;=67%")=2,5,IF(COUNTIFS(X45:Z45,"&gt;=67%")=3,10,0))))</f>
        <v>0</v>
      </c>
      <c r="AL45" s="33">
        <f>IF(OR(ISBLANK(#REF!),$E45="ΌΧΙ"),"",IF(AA45="ΠΟΛΥΤΕΚΝΟΣ",2,IF(AA45="ΤΡΙΤΕΚΝΟΣ",1,0)))</f>
        <v>0</v>
      </c>
      <c r="AM45" s="33">
        <f>IF(OR(ISBLANK(#REF!),$E45="ΌΧΙ"),"",AD45+SUM(AG45:AL45))</f>
        <v>4.96</v>
      </c>
    </row>
    <row r="46" spans="1:39" x14ac:dyDescent="0.25">
      <c r="A46" s="26">
        <v>36</v>
      </c>
      <c r="B46" s="5" t="s">
        <v>189</v>
      </c>
      <c r="C46" s="5" t="s">
        <v>190</v>
      </c>
      <c r="D46" s="5" t="s">
        <v>117</v>
      </c>
      <c r="E46" s="27" t="s">
        <v>55</v>
      </c>
      <c r="F46" s="5" t="s">
        <v>170</v>
      </c>
      <c r="G46" s="5" t="s">
        <v>79</v>
      </c>
      <c r="H46" s="5"/>
      <c r="I46" s="5" t="s">
        <v>55</v>
      </c>
      <c r="J46" s="53">
        <v>39360</v>
      </c>
      <c r="K46" s="5" t="s">
        <v>50</v>
      </c>
      <c r="L46" s="29">
        <v>7.86</v>
      </c>
      <c r="M46" s="30"/>
      <c r="N46" s="30"/>
      <c r="O46" s="30"/>
      <c r="P46" s="30"/>
      <c r="Q46" s="5"/>
      <c r="R46" s="5"/>
      <c r="S46" s="5"/>
      <c r="T46" s="5">
        <v>1</v>
      </c>
      <c r="U46" s="5">
        <v>4</v>
      </c>
      <c r="V46" s="5">
        <v>19</v>
      </c>
      <c r="W46" s="31"/>
      <c r="X46" s="31"/>
      <c r="Y46" s="31"/>
      <c r="Z46" s="31"/>
      <c r="AA46" s="30" t="s">
        <v>51</v>
      </c>
      <c r="AB46" s="30" t="s">
        <v>49</v>
      </c>
      <c r="AC46" s="30" t="s">
        <v>49</v>
      </c>
      <c r="AD46" s="32">
        <f>IF(OR(ISBLANK(#REF!),$E46="ΌΧΙ"),"",IF(L46&gt;5,0.5*(L46-5),0))</f>
        <v>1.4300000000000002</v>
      </c>
      <c r="AE46" s="32">
        <f>IF(OR(ISBLANK(#REF!),$E46="ΌΧΙ"),"",IF(M46="ΝΑΙ",6,(IF(O46="ΝΑΙ",4,0))))</f>
        <v>0</v>
      </c>
      <c r="AF46" s="32">
        <f>IF(OR(ISBLANK(#REF!),$E46="ΌΧΙ"),"",IF(AND(F46="ΠΕ23",H46="ΚΥΡΙΟΣ"),IF(N46="ΝΑΙ",6,(IF(P46="ΝΑΙ",2,0))),IF(N46="ΝΑΙ",3,(IF(P46="ΝΑΙ",2,0)))))</f>
        <v>0</v>
      </c>
      <c r="AG46" s="32">
        <f>IF(OR(ISBLANK(#REF!),$E46="ΌΧΙ"),"",MAX(AE46:AF46))</f>
        <v>0</v>
      </c>
      <c r="AH46" s="32">
        <f>IF(OR(ISBLANK(#REF!),$E46="ΌΧΙ"),"",MIN(3,0.5*INT((Q46*12+R46+ROUND(S46/30,0))/6)))</f>
        <v>0</v>
      </c>
      <c r="AI46" s="32">
        <f>IF(OR(ISBLANK(#REF!),$E46="ΌΧΙ"),"",0.2*(T46*12+U46+ROUND(V46/30,0)))</f>
        <v>3.4000000000000004</v>
      </c>
      <c r="AJ46" s="33">
        <f>IF(OR(ISBLANK(#REF!),$E46="ΌΧΙ"),"",IF(W46&gt;80%,4,IF(AND(W46&gt;=67%,W46&lt;=80%),3,0)))</f>
        <v>0</v>
      </c>
      <c r="AK46" s="33">
        <f>IF(OR(ISBLANK(#REF!),$E46="ΌΧΙ"),"",IF(COUNTIFS(X46:Z46,"&gt;=67%")=1,2,IF(COUNTIFS(X46:Z46,"&gt;=67%")=2,5,IF(COUNTIFS(X46:Z46,"&gt;=67%")=3,10,0))))</f>
        <v>0</v>
      </c>
      <c r="AL46" s="33">
        <f>IF(OR(ISBLANK(#REF!),$E46="ΌΧΙ"),"",IF(AA46="ΠΟΛΥΤΕΚΝΟΣ",2,IF(AA46="ΤΡΙΤΕΚΝΟΣ",1,0)))</f>
        <v>0</v>
      </c>
      <c r="AM46" s="33">
        <f>IF(OR(ISBLANK(#REF!),$E46="ΌΧΙ"),"",AD46+SUM(AG46:AL46))</f>
        <v>4.83</v>
      </c>
    </row>
    <row r="47" spans="1:39" x14ac:dyDescent="0.25">
      <c r="A47" s="26">
        <v>37</v>
      </c>
      <c r="B47" s="5" t="s">
        <v>203</v>
      </c>
      <c r="C47" s="5" t="s">
        <v>154</v>
      </c>
      <c r="D47" s="5" t="s">
        <v>53</v>
      </c>
      <c r="E47" s="27" t="s">
        <v>55</v>
      </c>
      <c r="F47" s="5" t="s">
        <v>170</v>
      </c>
      <c r="G47" s="5" t="s">
        <v>79</v>
      </c>
      <c r="H47" s="5"/>
      <c r="I47" s="5" t="s">
        <v>55</v>
      </c>
      <c r="J47" s="53">
        <v>38888</v>
      </c>
      <c r="K47" s="5" t="s">
        <v>50</v>
      </c>
      <c r="L47" s="29">
        <v>6.28</v>
      </c>
      <c r="M47" s="30"/>
      <c r="N47" s="30"/>
      <c r="O47" s="30" t="s">
        <v>55</v>
      </c>
      <c r="P47" s="30"/>
      <c r="Q47" s="5"/>
      <c r="R47" s="5"/>
      <c r="S47" s="5"/>
      <c r="T47" s="5"/>
      <c r="U47" s="5"/>
      <c r="V47" s="5"/>
      <c r="W47" s="31"/>
      <c r="X47" s="31"/>
      <c r="Y47" s="31"/>
      <c r="Z47" s="31"/>
      <c r="AA47" s="30" t="s">
        <v>51</v>
      </c>
      <c r="AB47" s="30" t="s">
        <v>49</v>
      </c>
      <c r="AC47" s="30" t="s">
        <v>49</v>
      </c>
      <c r="AD47" s="32">
        <f>IF(OR(ISBLANK(#REF!),$E47="ΌΧΙ"),"",IF(L47&gt;5,0.5*(L47-5),0))</f>
        <v>0.64000000000000012</v>
      </c>
      <c r="AE47" s="32">
        <f>IF(OR(ISBLANK(#REF!),$E47="ΌΧΙ"),"",IF(M47="ΝΑΙ",6,(IF(O47="ΝΑΙ",4,0))))</f>
        <v>4</v>
      </c>
      <c r="AF47" s="32">
        <f>IF(OR(ISBLANK(#REF!),$E47="ΌΧΙ"),"",IF(AND(F47="ΠΕ23",H47="ΚΥΡΙΟΣ"),IF(N47="ΝΑΙ",6,(IF(P47="ΝΑΙ",2,0))),IF(N47="ΝΑΙ",3,(IF(P47="ΝΑΙ",2,0)))))</f>
        <v>0</v>
      </c>
      <c r="AG47" s="32">
        <f>IF(OR(ISBLANK(#REF!),$E47="ΌΧΙ"),"",MAX(AE47:AF47))</f>
        <v>4</v>
      </c>
      <c r="AH47" s="32">
        <f>IF(OR(ISBLANK(#REF!),$E47="ΌΧΙ"),"",MIN(3,0.5*INT((Q47*12+R47+ROUND(S47/30,0))/6)))</f>
        <v>0</v>
      </c>
      <c r="AI47" s="32">
        <f>IF(OR(ISBLANK(#REF!),$E47="ΌΧΙ"),"",0.2*(T47*12+U47+ROUND(V47/30,0)))</f>
        <v>0</v>
      </c>
      <c r="AJ47" s="33">
        <f>IF(OR(ISBLANK(#REF!),$E47="ΌΧΙ"),"",IF(W47&gt;80%,4,IF(AND(W47&gt;=67%,W47&lt;=80%),3,0)))</f>
        <v>0</v>
      </c>
      <c r="AK47" s="33">
        <f>IF(OR(ISBLANK(#REF!),$E47="ΌΧΙ"),"",IF(COUNTIFS(X47:Z47,"&gt;=67%")=1,2,IF(COUNTIFS(X47:Z47,"&gt;=67%")=2,5,IF(COUNTIFS(X47:Z47,"&gt;=67%")=3,10,0))))</f>
        <v>0</v>
      </c>
      <c r="AL47" s="33">
        <f>IF(OR(ISBLANK(#REF!),$E47="ΌΧΙ"),"",IF(AA47="ΠΟΛΥΤΕΚΝΟΣ",2,IF(AA47="ΤΡΙΤΕΚΝΟΣ",1,0)))</f>
        <v>0</v>
      </c>
      <c r="AM47" s="33">
        <f>IF(OR(ISBLANK(#REF!),$E47="ΌΧΙ"),"",AD47+SUM(AG47:AL47))</f>
        <v>4.6400000000000006</v>
      </c>
    </row>
    <row r="48" spans="1:39" x14ac:dyDescent="0.25">
      <c r="A48" s="26">
        <v>38</v>
      </c>
      <c r="B48" s="5" t="s">
        <v>187</v>
      </c>
      <c r="C48" s="5" t="s">
        <v>132</v>
      </c>
      <c r="D48" s="5" t="s">
        <v>188</v>
      </c>
      <c r="E48" s="27" t="s">
        <v>55</v>
      </c>
      <c r="F48" s="5" t="s">
        <v>170</v>
      </c>
      <c r="G48" s="5" t="s">
        <v>79</v>
      </c>
      <c r="H48" s="5"/>
      <c r="I48" s="5" t="s">
        <v>55</v>
      </c>
      <c r="J48" s="53">
        <v>38635</v>
      </c>
      <c r="K48" s="5" t="s">
        <v>50</v>
      </c>
      <c r="L48" s="29">
        <v>7.42</v>
      </c>
      <c r="M48" s="30"/>
      <c r="N48" s="30"/>
      <c r="O48" s="30"/>
      <c r="P48" s="30"/>
      <c r="Q48" s="5"/>
      <c r="R48" s="5"/>
      <c r="S48" s="5"/>
      <c r="T48" s="5">
        <v>1</v>
      </c>
      <c r="U48" s="5"/>
      <c r="V48" s="5">
        <v>27</v>
      </c>
      <c r="W48" s="31"/>
      <c r="X48" s="31"/>
      <c r="Y48" s="31"/>
      <c r="Z48" s="31"/>
      <c r="AA48" s="30" t="s">
        <v>51</v>
      </c>
      <c r="AB48" s="30" t="s">
        <v>49</v>
      </c>
      <c r="AC48" s="30" t="s">
        <v>49</v>
      </c>
      <c r="AD48" s="32">
        <f>IF(OR(ISBLANK(#REF!),$E48="ΌΧΙ"),"",IF(L48&gt;5,0.5*(L48-5),0))</f>
        <v>1.21</v>
      </c>
      <c r="AE48" s="32">
        <f>IF(OR(ISBLANK(#REF!),$E48="ΌΧΙ"),"",IF(M48="ΝΑΙ",6,(IF(O48="ΝΑΙ",4,0))))</f>
        <v>0</v>
      </c>
      <c r="AF48" s="32">
        <f>IF(OR(ISBLANK(#REF!),$E48="ΌΧΙ"),"",IF(AND(F48="ΠΕ23",H48="ΚΥΡΙΟΣ"),IF(N48="ΝΑΙ",6,(IF(P48="ΝΑΙ",2,0))),IF(N48="ΝΑΙ",3,(IF(P48="ΝΑΙ",2,0)))))</f>
        <v>0</v>
      </c>
      <c r="AG48" s="32">
        <f>IF(OR(ISBLANK(#REF!),$E48="ΌΧΙ"),"",MAX(AE48:AF48))</f>
        <v>0</v>
      </c>
      <c r="AH48" s="32">
        <f>IF(OR(ISBLANK(#REF!),$E48="ΌΧΙ"),"",MIN(3,0.5*INT((Q48*12+R48+ROUND(S48/30,0))/6)))</f>
        <v>0</v>
      </c>
      <c r="AI48" s="32">
        <f>IF(OR(ISBLANK(#REF!),$E48="ΌΧΙ"),"",0.2*(T48*12+U48+ROUND(V48/30,0)))</f>
        <v>2.6</v>
      </c>
      <c r="AJ48" s="33">
        <f>IF(OR(ISBLANK(#REF!),$E48="ΌΧΙ"),"",IF(W48&gt;80%,4,IF(AND(W48&gt;=67%,W48&lt;=80%),3,0)))</f>
        <v>0</v>
      </c>
      <c r="AK48" s="33">
        <f>IF(OR(ISBLANK(#REF!),$E48="ΌΧΙ"),"",IF(COUNTIFS(X48:Z48,"&gt;=67%")=1,2,IF(COUNTIFS(X48:Z48,"&gt;=67%")=2,5,IF(COUNTIFS(X48:Z48,"&gt;=67%")=3,10,0))))</f>
        <v>0</v>
      </c>
      <c r="AL48" s="33">
        <f>IF(OR(ISBLANK(#REF!),$E48="ΌΧΙ"),"",IF(AA48="ΠΟΛΥΤΕΚΝΟΣ",2,IF(AA48="ΤΡΙΤΕΚΝΟΣ",1,0)))</f>
        <v>0</v>
      </c>
      <c r="AM48" s="33">
        <f>IF(OR(ISBLANK(#REF!),$E48="ΌΧΙ"),"",AD48+SUM(AG48:AL48))</f>
        <v>3.81</v>
      </c>
    </row>
    <row r="49" spans="1:39" x14ac:dyDescent="0.25">
      <c r="A49" s="26">
        <v>39</v>
      </c>
      <c r="B49" s="5" t="s">
        <v>194</v>
      </c>
      <c r="C49" s="5" t="s">
        <v>195</v>
      </c>
      <c r="D49" s="5" t="s">
        <v>78</v>
      </c>
      <c r="E49" s="27" t="s">
        <v>55</v>
      </c>
      <c r="F49" s="5" t="s">
        <v>170</v>
      </c>
      <c r="G49" s="5" t="s">
        <v>79</v>
      </c>
      <c r="H49" s="5"/>
      <c r="I49" s="5" t="s">
        <v>55</v>
      </c>
      <c r="J49" s="53">
        <v>38906</v>
      </c>
      <c r="K49" s="5" t="s">
        <v>50</v>
      </c>
      <c r="L49" s="29">
        <v>7.1</v>
      </c>
      <c r="M49" s="30"/>
      <c r="N49" s="30"/>
      <c r="O49" s="30"/>
      <c r="P49" s="30"/>
      <c r="Q49" s="5">
        <v>1</v>
      </c>
      <c r="R49" s="5">
        <v>5</v>
      </c>
      <c r="S49" s="5">
        <v>15</v>
      </c>
      <c r="T49" s="5"/>
      <c r="U49" s="5">
        <v>6</v>
      </c>
      <c r="V49" s="5">
        <v>13</v>
      </c>
      <c r="W49" s="31"/>
      <c r="X49" s="31"/>
      <c r="Y49" s="31"/>
      <c r="Z49" s="31"/>
      <c r="AA49" s="30" t="s">
        <v>51</v>
      </c>
      <c r="AB49" s="30" t="s">
        <v>49</v>
      </c>
      <c r="AC49" s="30" t="s">
        <v>49</v>
      </c>
      <c r="AD49" s="32">
        <f>IF(OR(ISBLANK(#REF!),$E49="ΌΧΙ"),"",IF(L49&gt;5,0.5*(L49-5),0))</f>
        <v>1.0499999999999998</v>
      </c>
      <c r="AE49" s="32">
        <f>IF(OR(ISBLANK(#REF!),$E49="ΌΧΙ"),"",IF(M49="ΝΑΙ",6,(IF(O49="ΝΑΙ",4,0))))</f>
        <v>0</v>
      </c>
      <c r="AF49" s="32">
        <f>IF(OR(ISBLANK(#REF!),$E49="ΌΧΙ"),"",IF(AND(F49="ΠΕ23",H49="ΚΥΡΙΟΣ"),IF(N49="ΝΑΙ",6,(IF(P49="ΝΑΙ",2,0))),IF(N49="ΝΑΙ",3,(IF(P49="ΝΑΙ",2,0)))))</f>
        <v>0</v>
      </c>
      <c r="AG49" s="32">
        <f>IF(OR(ISBLANK(#REF!),$E49="ΌΧΙ"),"",MAX(AE49:AF49))</f>
        <v>0</v>
      </c>
      <c r="AH49" s="32">
        <f>IF(OR(ISBLANK(#REF!),$E49="ΌΧΙ"),"",MIN(3,0.5*INT((Q49*12+R49+ROUND(S49/30,0))/6)))</f>
        <v>1.5</v>
      </c>
      <c r="AI49" s="32">
        <f>IF(OR(ISBLANK(#REF!),$E49="ΌΧΙ"),"",0.2*(T49*12+U49+ROUND(V49/30,0)))</f>
        <v>1.2000000000000002</v>
      </c>
      <c r="AJ49" s="33">
        <f>IF(OR(ISBLANK(#REF!),$E49="ΌΧΙ"),"",IF(W49&gt;80%,4,IF(AND(W49&gt;=67%,W49&lt;=80%),3,0)))</f>
        <v>0</v>
      </c>
      <c r="AK49" s="33">
        <f>IF(OR(ISBLANK(#REF!),$E49="ΌΧΙ"),"",IF(COUNTIFS(X49:Z49,"&gt;=67%")=1,2,IF(COUNTIFS(X49:Z49,"&gt;=67%")=2,5,IF(COUNTIFS(X49:Z49,"&gt;=67%")=3,10,0))))</f>
        <v>0</v>
      </c>
      <c r="AL49" s="33">
        <f>IF(OR(ISBLANK(#REF!),$E49="ΌΧΙ"),"",IF(AA49="ΠΟΛΥΤΕΚΝΟΣ",2,IF(AA49="ΤΡΙΤΕΚΝΟΣ",1,0)))</f>
        <v>0</v>
      </c>
      <c r="AM49" s="33">
        <f>IF(OR(ISBLANK(#REF!),$E49="ΌΧΙ"),"",AD49+SUM(AG49:AL49))</f>
        <v>3.75</v>
      </c>
    </row>
    <row r="50" spans="1:39" x14ac:dyDescent="0.25">
      <c r="A50" s="26">
        <v>40</v>
      </c>
      <c r="B50" s="5" t="s">
        <v>284</v>
      </c>
      <c r="C50" s="5" t="s">
        <v>262</v>
      </c>
      <c r="D50" s="5" t="s">
        <v>285</v>
      </c>
      <c r="E50" s="27" t="s">
        <v>55</v>
      </c>
      <c r="F50" s="5" t="s">
        <v>170</v>
      </c>
      <c r="G50" s="5" t="s">
        <v>79</v>
      </c>
      <c r="H50" s="5"/>
      <c r="I50" s="5" t="s">
        <v>55</v>
      </c>
      <c r="J50" s="53">
        <v>38455</v>
      </c>
      <c r="K50" s="5" t="s">
        <v>50</v>
      </c>
      <c r="L50" s="29">
        <v>8.27</v>
      </c>
      <c r="M50" s="30"/>
      <c r="N50" s="30"/>
      <c r="O50" s="30"/>
      <c r="P50" s="30"/>
      <c r="Q50" s="5"/>
      <c r="R50" s="5">
        <v>9</v>
      </c>
      <c r="S50" s="5">
        <v>21</v>
      </c>
      <c r="T50" s="5"/>
      <c r="U50" s="5">
        <v>8</v>
      </c>
      <c r="V50" s="5">
        <v>4</v>
      </c>
      <c r="W50" s="31"/>
      <c r="X50" s="31"/>
      <c r="Y50" s="31"/>
      <c r="Z50" s="31"/>
      <c r="AA50" s="30" t="s">
        <v>51</v>
      </c>
      <c r="AB50" s="30" t="s">
        <v>49</v>
      </c>
      <c r="AC50" s="30" t="s">
        <v>49</v>
      </c>
      <c r="AD50" s="32">
        <f>IF(OR(ISBLANK(#REF!),$E50="ΌΧΙ"),"",IF(L50&gt;5,0.5*(L50-5),0))</f>
        <v>1.6349999999999998</v>
      </c>
      <c r="AE50" s="32">
        <f>IF(OR(ISBLANK(#REF!),$E50="ΌΧΙ"),"",IF(M50="ΝΑΙ",6,(IF(O50="ΝΑΙ",4,0))))</f>
        <v>0</v>
      </c>
      <c r="AF50" s="32">
        <f>IF(OR(ISBLANK(#REF!),$E50="ΌΧΙ"),"",IF(AND(F50="ΠΕ23",H50="ΚΥΡΙΟΣ"),IF(N50="ΝΑΙ",6,(IF(P50="ΝΑΙ",2,0))),IF(N50="ΝΑΙ",3,(IF(P50="ΝΑΙ",2,0)))))</f>
        <v>0</v>
      </c>
      <c r="AG50" s="32">
        <f>IF(OR(ISBLANK(#REF!),$E50="ΌΧΙ"),"",MAX(AE50:AF50))</f>
        <v>0</v>
      </c>
      <c r="AH50" s="32">
        <f>IF(OR(ISBLANK(#REF!),$E50="ΌΧΙ"),"",MIN(3,0.5*INT((Q50*12+R50+ROUND(S50/30,0))/6)))</f>
        <v>0.5</v>
      </c>
      <c r="AI50" s="32">
        <f>IF(OR(ISBLANK(#REF!),$E50="ΌΧΙ"),"",0.2*(T50*12+U50+ROUND(V50/30,0)))</f>
        <v>1.6</v>
      </c>
      <c r="AJ50" s="33">
        <f>IF(OR(ISBLANK(#REF!),$E50="ΌΧΙ"),"",IF(W50&gt;80%,4,IF(AND(W50&gt;=67%,W50&lt;=80%),3,0)))</f>
        <v>0</v>
      </c>
      <c r="AK50" s="33">
        <f>IF(OR(ISBLANK(#REF!),$E50="ΌΧΙ"),"",IF(COUNTIFS(X50:Z50,"&gt;=67%")=1,2,IF(COUNTIFS(X50:Z50,"&gt;=67%")=2,5,IF(COUNTIFS(X50:Z50,"&gt;=67%")=3,10,0))))</f>
        <v>0</v>
      </c>
      <c r="AL50" s="33">
        <f>IF(OR(ISBLANK(#REF!),$E50="ΌΧΙ"),"",IF(AA50="ΠΟΛΥΤΕΚΝΟΣ",2,IF(AA50="ΤΡΙΤΕΚΝΟΣ",1,0)))</f>
        <v>0</v>
      </c>
      <c r="AM50" s="33">
        <f>IF(OR(ISBLANK(#REF!),$E50="ΌΧΙ"),"",AD50+SUM(AG50:AL50))</f>
        <v>3.7349999999999999</v>
      </c>
    </row>
    <row r="51" spans="1:39" x14ac:dyDescent="0.25">
      <c r="A51" s="26">
        <v>41</v>
      </c>
      <c r="B51" s="5" t="s">
        <v>241</v>
      </c>
      <c r="C51" s="5" t="s">
        <v>242</v>
      </c>
      <c r="D51" s="5" t="s">
        <v>181</v>
      </c>
      <c r="E51" s="27" t="s">
        <v>55</v>
      </c>
      <c r="F51" s="5" t="s">
        <v>170</v>
      </c>
      <c r="G51" s="5" t="s">
        <v>79</v>
      </c>
      <c r="H51" s="5"/>
      <c r="I51" s="5" t="s">
        <v>55</v>
      </c>
      <c r="J51" s="53">
        <v>39659</v>
      </c>
      <c r="K51" s="5" t="s">
        <v>50</v>
      </c>
      <c r="L51" s="29">
        <v>7.21</v>
      </c>
      <c r="M51" s="30"/>
      <c r="N51" s="30"/>
      <c r="O51" s="30"/>
      <c r="P51" s="30"/>
      <c r="Q51" s="5">
        <v>2</v>
      </c>
      <c r="R51" s="5">
        <v>6</v>
      </c>
      <c r="S51" s="5">
        <v>19</v>
      </c>
      <c r="T51" s="5"/>
      <c r="U51" s="5"/>
      <c r="V51" s="5"/>
      <c r="W51" s="31"/>
      <c r="X51" s="31"/>
      <c r="Y51" s="31"/>
      <c r="Z51" s="31"/>
      <c r="AA51" s="30" t="s">
        <v>51</v>
      </c>
      <c r="AB51" s="30" t="s">
        <v>49</v>
      </c>
      <c r="AC51" s="30" t="s">
        <v>49</v>
      </c>
      <c r="AD51" s="32">
        <f>IF(OR(ISBLANK(#REF!),$E51="ΌΧΙ"),"",IF(L51&gt;5,0.5*(L51-5),0))</f>
        <v>1.105</v>
      </c>
      <c r="AE51" s="32">
        <f>IF(OR(ISBLANK(#REF!),$E51="ΌΧΙ"),"",IF(M51="ΝΑΙ",6,(IF(O51="ΝΑΙ",4,0))))</f>
        <v>0</v>
      </c>
      <c r="AF51" s="32">
        <f>IF(OR(ISBLANK(#REF!),$E51="ΌΧΙ"),"",IF(AND(F51="ΠΕ23",H51="ΚΥΡΙΟΣ"),IF(N51="ΝΑΙ",6,(IF(P51="ΝΑΙ",2,0))),IF(N51="ΝΑΙ",3,(IF(P51="ΝΑΙ",2,0)))))</f>
        <v>0</v>
      </c>
      <c r="AG51" s="32">
        <f>IF(OR(ISBLANK(#REF!),$E51="ΌΧΙ"),"",MAX(AE51:AF51))</f>
        <v>0</v>
      </c>
      <c r="AH51" s="32">
        <f>IF(OR(ISBLANK(#REF!),$E51="ΌΧΙ"),"",MIN(3,0.5*INT((Q51*12+R51+ROUND(S51/30,0))/6)))</f>
        <v>2.5</v>
      </c>
      <c r="AI51" s="32">
        <f>IF(OR(ISBLANK(#REF!),$E51="ΌΧΙ"),"",0.2*(T51*12+U51+ROUND(V51/30,0)))</f>
        <v>0</v>
      </c>
      <c r="AJ51" s="33">
        <f>IF(OR(ISBLANK(#REF!),$E51="ΌΧΙ"),"",IF(W51&gt;80%,4,IF(AND(W51&gt;=67%,W51&lt;=80%),3,0)))</f>
        <v>0</v>
      </c>
      <c r="AK51" s="33">
        <f>IF(OR(ISBLANK(#REF!),$E51="ΌΧΙ"),"",IF(COUNTIFS(X51:Z51,"&gt;=67%")=1,2,IF(COUNTIFS(X51:Z51,"&gt;=67%")=2,5,IF(COUNTIFS(X51:Z51,"&gt;=67%")=3,10,0))))</f>
        <v>0</v>
      </c>
      <c r="AL51" s="33">
        <f>IF(OR(ISBLANK(#REF!),$E51="ΌΧΙ"),"",IF(AA51="ΠΟΛΥΤΕΚΝΟΣ",2,IF(AA51="ΤΡΙΤΕΚΝΟΣ",1,0)))</f>
        <v>0</v>
      </c>
      <c r="AM51" s="33">
        <f>IF(OR(ISBLANK(#REF!),$E51="ΌΧΙ"),"",AD51+SUM(AG51:AL51))</f>
        <v>3.605</v>
      </c>
    </row>
    <row r="52" spans="1:39" x14ac:dyDescent="0.25">
      <c r="A52" s="26">
        <v>42</v>
      </c>
      <c r="B52" s="5" t="s">
        <v>236</v>
      </c>
      <c r="C52" s="5" t="s">
        <v>237</v>
      </c>
      <c r="D52" s="5" t="s">
        <v>69</v>
      </c>
      <c r="E52" s="27" t="s">
        <v>55</v>
      </c>
      <c r="F52" s="5" t="s">
        <v>170</v>
      </c>
      <c r="G52" s="5" t="s">
        <v>79</v>
      </c>
      <c r="H52" s="5"/>
      <c r="I52" s="5" t="s">
        <v>55</v>
      </c>
      <c r="J52" s="53">
        <v>37879</v>
      </c>
      <c r="K52" s="5" t="s">
        <v>50</v>
      </c>
      <c r="L52" s="29">
        <v>8.94</v>
      </c>
      <c r="M52" s="30"/>
      <c r="N52" s="30"/>
      <c r="O52" s="30"/>
      <c r="P52" s="30"/>
      <c r="Q52" s="5"/>
      <c r="R52" s="5">
        <v>5</v>
      </c>
      <c r="S52" s="5"/>
      <c r="T52" s="5"/>
      <c r="U52" s="5">
        <v>7</v>
      </c>
      <c r="V52" s="5">
        <v>22</v>
      </c>
      <c r="W52" s="31"/>
      <c r="X52" s="31"/>
      <c r="Y52" s="31"/>
      <c r="Z52" s="31"/>
      <c r="AA52" s="30" t="s">
        <v>51</v>
      </c>
      <c r="AB52" s="30" t="s">
        <v>49</v>
      </c>
      <c r="AC52" s="30" t="s">
        <v>49</v>
      </c>
      <c r="AD52" s="32">
        <f>IF(OR(ISBLANK(#REF!),$E52="ΌΧΙ"),"",IF(L52&gt;5,0.5*(L52-5),0))</f>
        <v>1.9699999999999998</v>
      </c>
      <c r="AE52" s="32">
        <f>IF(OR(ISBLANK(#REF!),$E52="ΌΧΙ"),"",IF(M52="ΝΑΙ",6,(IF(O52="ΝΑΙ",4,0))))</f>
        <v>0</v>
      </c>
      <c r="AF52" s="32">
        <f>IF(OR(ISBLANK(#REF!),$E52="ΌΧΙ"),"",IF(AND(F52="ΠΕ23",H52="ΚΥΡΙΟΣ"),IF(N52="ΝΑΙ",6,(IF(P52="ΝΑΙ",2,0))),IF(N52="ΝΑΙ",3,(IF(P52="ΝΑΙ",2,0)))))</f>
        <v>0</v>
      </c>
      <c r="AG52" s="32">
        <f>IF(OR(ISBLANK(#REF!),$E52="ΌΧΙ"),"",MAX(AE52:AF52))</f>
        <v>0</v>
      </c>
      <c r="AH52" s="32">
        <f>IF(OR(ISBLANK(#REF!),$E52="ΌΧΙ"),"",MIN(3,0.5*INT((Q52*12+R52+ROUND(S52/30,0))/6)))</f>
        <v>0</v>
      </c>
      <c r="AI52" s="32">
        <f>IF(OR(ISBLANK(#REF!),$E52="ΌΧΙ"),"",0.2*(T52*12+U52+ROUND(V52/30,0)))</f>
        <v>1.6</v>
      </c>
      <c r="AJ52" s="33">
        <f>IF(OR(ISBLANK(#REF!),$E52="ΌΧΙ"),"",IF(W52&gt;80%,4,IF(AND(W52&gt;=67%,W52&lt;=80%),3,0)))</f>
        <v>0</v>
      </c>
      <c r="AK52" s="33">
        <f>IF(OR(ISBLANK(#REF!),$E52="ΌΧΙ"),"",IF(COUNTIFS(X52:Z52,"&gt;=67%")=1,2,IF(COUNTIFS(X52:Z52,"&gt;=67%")=2,5,IF(COUNTIFS(X52:Z52,"&gt;=67%")=3,10,0))))</f>
        <v>0</v>
      </c>
      <c r="AL52" s="33">
        <f>IF(OR(ISBLANK(#REF!),$E52="ΌΧΙ"),"",IF(AA52="ΠΟΛΥΤΕΚΝΟΣ",2,IF(AA52="ΤΡΙΤΕΚΝΟΣ",1,0)))</f>
        <v>0</v>
      </c>
      <c r="AM52" s="33">
        <f>IF(OR(ISBLANK(#REF!),$E52="ΌΧΙ"),"",AD52+SUM(AG52:AL52))</f>
        <v>3.57</v>
      </c>
    </row>
    <row r="53" spans="1:39" x14ac:dyDescent="0.25">
      <c r="A53" s="26">
        <v>43</v>
      </c>
      <c r="B53" s="5" t="s">
        <v>246</v>
      </c>
      <c r="C53" s="5" t="s">
        <v>247</v>
      </c>
      <c r="D53" s="5" t="s">
        <v>117</v>
      </c>
      <c r="E53" s="27" t="s">
        <v>55</v>
      </c>
      <c r="F53" s="5" t="s">
        <v>170</v>
      </c>
      <c r="G53" s="5" t="s">
        <v>79</v>
      </c>
      <c r="H53" s="5"/>
      <c r="I53" s="5" t="s">
        <v>55</v>
      </c>
      <c r="J53" s="53">
        <v>39650</v>
      </c>
      <c r="K53" s="5" t="s">
        <v>50</v>
      </c>
      <c r="L53" s="29">
        <v>6.53</v>
      </c>
      <c r="M53" s="30"/>
      <c r="N53" s="30"/>
      <c r="O53" s="30"/>
      <c r="P53" s="30"/>
      <c r="Q53" s="5"/>
      <c r="R53" s="5"/>
      <c r="S53" s="5"/>
      <c r="T53" s="5">
        <v>1</v>
      </c>
      <c r="U53" s="5"/>
      <c r="V53" s="5">
        <v>1</v>
      </c>
      <c r="W53" s="31"/>
      <c r="X53" s="31"/>
      <c r="Y53" s="31"/>
      <c r="Z53" s="31"/>
      <c r="AA53" s="30" t="s">
        <v>51</v>
      </c>
      <c r="AB53" s="30" t="s">
        <v>55</v>
      </c>
      <c r="AC53" s="30" t="s">
        <v>49</v>
      </c>
      <c r="AD53" s="32">
        <f>IF(OR(ISBLANK(#REF!),$E53="ΌΧΙ"),"",IF(L53&gt;5,0.5*(L53-5),0))</f>
        <v>0.76500000000000012</v>
      </c>
      <c r="AE53" s="32">
        <f>IF(OR(ISBLANK(#REF!),$E53="ΌΧΙ"),"",IF(M53="ΝΑΙ",6,(IF(O53="ΝΑΙ",4,0))))</f>
        <v>0</v>
      </c>
      <c r="AF53" s="32">
        <f>IF(OR(ISBLANK(#REF!),$E53="ΌΧΙ"),"",IF(AND(F53="ΠΕ23",H53="ΚΥΡΙΟΣ"),IF(N53="ΝΑΙ",6,(IF(P53="ΝΑΙ",2,0))),IF(N53="ΝΑΙ",3,(IF(P53="ΝΑΙ",2,0)))))</f>
        <v>0</v>
      </c>
      <c r="AG53" s="32">
        <f>IF(OR(ISBLANK(#REF!),$E53="ΌΧΙ"),"",MAX(AE53:AF53))</f>
        <v>0</v>
      </c>
      <c r="AH53" s="32">
        <f>IF(OR(ISBLANK(#REF!),$E53="ΌΧΙ"),"",MIN(3,0.5*INT((Q53*12+R53+ROUND(S53/30,0))/6)))</f>
        <v>0</v>
      </c>
      <c r="AI53" s="32">
        <f>IF(OR(ISBLANK(#REF!),$E53="ΌΧΙ"),"",0.2*(T53*12+U53+ROUND(V53/30,0)))</f>
        <v>2.4000000000000004</v>
      </c>
      <c r="AJ53" s="33">
        <f>IF(OR(ISBLANK(#REF!),$E53="ΌΧΙ"),"",IF(W53&gt;80%,4,IF(AND(W53&gt;=67%,W53&lt;=80%),3,0)))</f>
        <v>0</v>
      </c>
      <c r="AK53" s="33">
        <f>IF(OR(ISBLANK(#REF!),$E53="ΌΧΙ"),"",IF(COUNTIFS(X53:Z53,"&gt;=67%")=1,2,IF(COUNTIFS(X53:Z53,"&gt;=67%")=2,5,IF(COUNTIFS(X53:Z53,"&gt;=67%")=3,10,0))))</f>
        <v>0</v>
      </c>
      <c r="AL53" s="33">
        <f>IF(OR(ISBLANK(#REF!),$E53="ΌΧΙ"),"",IF(AA53="ΠΟΛΥΤΕΚΝΟΣ",2,IF(AA53="ΤΡΙΤΕΚΝΟΣ",1,0)))</f>
        <v>0</v>
      </c>
      <c r="AM53" s="33">
        <f>IF(OR(ISBLANK(#REF!),$E53="ΌΧΙ"),"",AD53+SUM(AG53:AL53))</f>
        <v>3.1650000000000005</v>
      </c>
    </row>
    <row r="54" spans="1:39" x14ac:dyDescent="0.25">
      <c r="A54" s="26">
        <v>44</v>
      </c>
      <c r="B54" s="5" t="s">
        <v>220</v>
      </c>
      <c r="C54" s="5" t="s">
        <v>221</v>
      </c>
      <c r="D54" s="5" t="s">
        <v>207</v>
      </c>
      <c r="E54" s="27" t="s">
        <v>55</v>
      </c>
      <c r="F54" s="5" t="s">
        <v>170</v>
      </c>
      <c r="G54" s="5" t="s">
        <v>79</v>
      </c>
      <c r="H54" s="5"/>
      <c r="I54" s="5" t="s">
        <v>55</v>
      </c>
      <c r="J54" s="53">
        <v>39974</v>
      </c>
      <c r="K54" s="5" t="s">
        <v>50</v>
      </c>
      <c r="L54" s="29">
        <v>8.7100000000000009</v>
      </c>
      <c r="M54" s="30"/>
      <c r="N54" s="30"/>
      <c r="O54" s="30"/>
      <c r="P54" s="30"/>
      <c r="Q54" s="5"/>
      <c r="R54" s="5"/>
      <c r="S54" s="5"/>
      <c r="T54" s="5"/>
      <c r="U54" s="5">
        <v>6</v>
      </c>
      <c r="V54" s="5">
        <v>13</v>
      </c>
      <c r="W54" s="31"/>
      <c r="X54" s="31"/>
      <c r="Y54" s="31"/>
      <c r="Z54" s="31"/>
      <c r="AA54" s="30" t="s">
        <v>51</v>
      </c>
      <c r="AB54" s="30" t="s">
        <v>49</v>
      </c>
      <c r="AC54" s="30" t="s">
        <v>49</v>
      </c>
      <c r="AD54" s="32">
        <f>IF(OR(ISBLANK(#REF!),$E54="ΌΧΙ"),"",IF(L54&gt;5,0.5*(L54-5),0))</f>
        <v>1.8550000000000004</v>
      </c>
      <c r="AE54" s="32">
        <f>IF(OR(ISBLANK(#REF!),$E54="ΌΧΙ"),"",IF(M54="ΝΑΙ",6,(IF(O54="ΝΑΙ",4,0))))</f>
        <v>0</v>
      </c>
      <c r="AF54" s="32">
        <f>IF(OR(ISBLANK(#REF!),$E54="ΌΧΙ"),"",IF(AND(F54="ΠΕ23",H54="ΚΥΡΙΟΣ"),IF(N54="ΝΑΙ",6,(IF(P54="ΝΑΙ",2,0))),IF(N54="ΝΑΙ",3,(IF(P54="ΝΑΙ",2,0)))))</f>
        <v>0</v>
      </c>
      <c r="AG54" s="32">
        <f>IF(OR(ISBLANK(#REF!),$E54="ΌΧΙ"),"",MAX(AE54:AF54))</f>
        <v>0</v>
      </c>
      <c r="AH54" s="32">
        <f>IF(OR(ISBLANK(#REF!),$E54="ΌΧΙ"),"",MIN(3,0.5*INT((Q54*12+R54+ROUND(S54/30,0))/6)))</f>
        <v>0</v>
      </c>
      <c r="AI54" s="32">
        <f>IF(OR(ISBLANK(#REF!),$E54="ΌΧΙ"),"",0.2*(T54*12+U54+ROUND(V54/30,0)))</f>
        <v>1.2000000000000002</v>
      </c>
      <c r="AJ54" s="33">
        <f>IF(OR(ISBLANK(#REF!),$E54="ΌΧΙ"),"",IF(W54&gt;80%,4,IF(AND(W54&gt;=67%,W54&lt;=80%),3,0)))</f>
        <v>0</v>
      </c>
      <c r="AK54" s="33">
        <f>IF(OR(ISBLANK(#REF!),$E54="ΌΧΙ"),"",IF(COUNTIFS(X54:Z54,"&gt;=67%")=1,2,IF(COUNTIFS(X54:Z54,"&gt;=67%")=2,5,IF(COUNTIFS(X54:Z54,"&gt;=67%")=3,10,0))))</f>
        <v>0</v>
      </c>
      <c r="AL54" s="33">
        <f>IF(OR(ISBLANK(#REF!),$E54="ΌΧΙ"),"",IF(AA54="ΠΟΛΥΤΕΚΝΟΣ",2,IF(AA54="ΤΡΙΤΕΚΝΟΣ",1,0)))</f>
        <v>0</v>
      </c>
      <c r="AM54" s="33">
        <f>IF(OR(ISBLANK(#REF!),$E54="ΌΧΙ"),"",AD54+SUM(AG54:AL54))</f>
        <v>3.0550000000000006</v>
      </c>
    </row>
    <row r="55" spans="1:39" x14ac:dyDescent="0.25">
      <c r="A55" s="26">
        <v>45</v>
      </c>
      <c r="B55" s="5" t="s">
        <v>230</v>
      </c>
      <c r="C55" s="5" t="s">
        <v>60</v>
      </c>
      <c r="D55" s="5" t="s">
        <v>61</v>
      </c>
      <c r="E55" s="27" t="s">
        <v>55</v>
      </c>
      <c r="F55" s="5" t="s">
        <v>170</v>
      </c>
      <c r="G55" s="5" t="s">
        <v>79</v>
      </c>
      <c r="H55" s="5"/>
      <c r="I55" s="5" t="s">
        <v>55</v>
      </c>
      <c r="J55" s="53">
        <v>40737</v>
      </c>
      <c r="K55" s="5" t="s">
        <v>50</v>
      </c>
      <c r="L55" s="29">
        <v>7.63</v>
      </c>
      <c r="M55" s="30"/>
      <c r="N55" s="30"/>
      <c r="O55" s="30"/>
      <c r="P55" s="30"/>
      <c r="Q55" s="5"/>
      <c r="R55" s="5"/>
      <c r="S55" s="5"/>
      <c r="T55" s="5"/>
      <c r="U55" s="5">
        <v>6</v>
      </c>
      <c r="V55" s="5">
        <v>22</v>
      </c>
      <c r="W55" s="31"/>
      <c r="X55" s="31"/>
      <c r="Y55" s="31"/>
      <c r="Z55" s="31"/>
      <c r="AA55" s="30" t="s">
        <v>51</v>
      </c>
      <c r="AB55" s="30" t="s">
        <v>49</v>
      </c>
      <c r="AC55" s="30" t="s">
        <v>49</v>
      </c>
      <c r="AD55" s="32">
        <f>IF(OR(ISBLANK(#REF!),$E55="ΌΧΙ"),"",IF(L55&gt;5,0.5*(L55-5),0))</f>
        <v>1.3149999999999999</v>
      </c>
      <c r="AE55" s="32">
        <f>IF(OR(ISBLANK(#REF!),$E55="ΌΧΙ"),"",IF(M55="ΝΑΙ",6,(IF(O55="ΝΑΙ",4,0))))</f>
        <v>0</v>
      </c>
      <c r="AF55" s="32">
        <f>IF(OR(ISBLANK(#REF!),$E55="ΌΧΙ"),"",IF(AND(F55="ΠΕ23",H55="ΚΥΡΙΟΣ"),IF(N55="ΝΑΙ",6,(IF(P55="ΝΑΙ",2,0))),IF(N55="ΝΑΙ",3,(IF(P55="ΝΑΙ",2,0)))))</f>
        <v>0</v>
      </c>
      <c r="AG55" s="32">
        <f>IF(OR(ISBLANK(#REF!),$E55="ΌΧΙ"),"",MAX(AE55:AF55))</f>
        <v>0</v>
      </c>
      <c r="AH55" s="32">
        <f>IF(OR(ISBLANK(#REF!),$E55="ΌΧΙ"),"",MIN(3,0.5*INT((Q55*12+R55+ROUND(S55/30,0))/6)))</f>
        <v>0</v>
      </c>
      <c r="AI55" s="32">
        <f>IF(OR(ISBLANK(#REF!),$E55="ΌΧΙ"),"",0.2*(T55*12+U55+ROUND(V55/30,0)))</f>
        <v>1.4000000000000001</v>
      </c>
      <c r="AJ55" s="33">
        <f>IF(OR(ISBLANK(#REF!),$E55="ΌΧΙ"),"",IF(W55&gt;80%,4,IF(AND(W55&gt;=67%,W55&lt;=80%),3,0)))</f>
        <v>0</v>
      </c>
      <c r="AK55" s="33">
        <f>IF(OR(ISBLANK(#REF!),$E55="ΌΧΙ"),"",IF(COUNTIFS(X55:Z55,"&gt;=67%")=1,2,IF(COUNTIFS(X55:Z55,"&gt;=67%")=2,5,IF(COUNTIFS(X55:Z55,"&gt;=67%")=3,10,0))))</f>
        <v>0</v>
      </c>
      <c r="AL55" s="33">
        <f>IF(OR(ISBLANK(#REF!),$E55="ΌΧΙ"),"",IF(AA55="ΠΟΛΥΤΕΚΝΟΣ",2,IF(AA55="ΤΡΙΤΕΚΝΟΣ",1,0)))</f>
        <v>0</v>
      </c>
      <c r="AM55" s="33">
        <f>IF(OR(ISBLANK(#REF!),$E55="ΌΧΙ"),"",AD55+SUM(AG55:AL55))</f>
        <v>2.7149999999999999</v>
      </c>
    </row>
    <row r="56" spans="1:39" x14ac:dyDescent="0.25">
      <c r="A56" s="26">
        <v>46</v>
      </c>
      <c r="B56" s="5" t="s">
        <v>261</v>
      </c>
      <c r="C56" s="5" t="s">
        <v>262</v>
      </c>
      <c r="D56" s="5" t="s">
        <v>61</v>
      </c>
      <c r="E56" s="27" t="s">
        <v>55</v>
      </c>
      <c r="F56" s="5" t="s">
        <v>170</v>
      </c>
      <c r="G56" s="5" t="s">
        <v>79</v>
      </c>
      <c r="H56" s="5"/>
      <c r="I56" s="5" t="s">
        <v>55</v>
      </c>
      <c r="J56" s="53">
        <v>41226</v>
      </c>
      <c r="K56" s="5" t="s">
        <v>50</v>
      </c>
      <c r="L56" s="29">
        <v>7.37</v>
      </c>
      <c r="M56" s="30"/>
      <c r="N56" s="30"/>
      <c r="O56" s="30"/>
      <c r="P56" s="30"/>
      <c r="Q56" s="5"/>
      <c r="R56" s="5"/>
      <c r="S56" s="5"/>
      <c r="T56" s="5"/>
      <c r="U56" s="5">
        <v>6</v>
      </c>
      <c r="V56" s="5">
        <v>20</v>
      </c>
      <c r="W56" s="31"/>
      <c r="X56" s="31"/>
      <c r="Y56" s="31"/>
      <c r="Z56" s="31"/>
      <c r="AA56" s="30" t="s">
        <v>51</v>
      </c>
      <c r="AB56" s="30" t="s">
        <v>49</v>
      </c>
      <c r="AC56" s="30" t="s">
        <v>49</v>
      </c>
      <c r="AD56" s="32">
        <f>IF(OR(ISBLANK(#REF!),$E56="ΌΧΙ"),"",IF(L56&gt;5,0.5*(L56-5),0))</f>
        <v>1.1850000000000001</v>
      </c>
      <c r="AE56" s="32">
        <f>IF(OR(ISBLANK(#REF!),$E56="ΌΧΙ"),"",IF(M56="ΝΑΙ",6,(IF(O56="ΝΑΙ",4,0))))</f>
        <v>0</v>
      </c>
      <c r="AF56" s="32">
        <f>IF(OR(ISBLANK(#REF!),$E56="ΌΧΙ"),"",IF(AND(F56="ΠΕ23",H56="ΚΥΡΙΟΣ"),IF(N56="ΝΑΙ",6,(IF(P56="ΝΑΙ",2,0))),IF(N56="ΝΑΙ",3,(IF(P56="ΝΑΙ",2,0)))))</f>
        <v>0</v>
      </c>
      <c r="AG56" s="32">
        <f>IF(OR(ISBLANK(#REF!),$E56="ΌΧΙ"),"",MAX(AE56:AF56))</f>
        <v>0</v>
      </c>
      <c r="AH56" s="32">
        <f>IF(OR(ISBLANK(#REF!),$E56="ΌΧΙ"),"",MIN(3,0.5*INT((Q56*12+R56+ROUND(S56/30,0))/6)))</f>
        <v>0</v>
      </c>
      <c r="AI56" s="32">
        <f>IF(OR(ISBLANK(#REF!),$E56="ΌΧΙ"),"",0.2*(T56*12+U56+ROUND(V56/30,0)))</f>
        <v>1.4000000000000001</v>
      </c>
      <c r="AJ56" s="33">
        <f>IF(OR(ISBLANK(#REF!),$E56="ΌΧΙ"),"",IF(W56&gt;80%,4,IF(AND(W56&gt;=67%,W56&lt;=80%),3,0)))</f>
        <v>0</v>
      </c>
      <c r="AK56" s="33">
        <f>IF(OR(ISBLANK(#REF!),$E56="ΌΧΙ"),"",IF(COUNTIFS(X56:Z56,"&gt;=67%")=1,2,IF(COUNTIFS(X56:Z56,"&gt;=67%")=2,5,IF(COUNTIFS(X56:Z56,"&gt;=67%")=3,10,0))))</f>
        <v>0</v>
      </c>
      <c r="AL56" s="33">
        <f>IF(OR(ISBLANK(#REF!),$E56="ΌΧΙ"),"",IF(AA56="ΠΟΛΥΤΕΚΝΟΣ",2,IF(AA56="ΤΡΙΤΕΚΝΟΣ",1,0)))</f>
        <v>0</v>
      </c>
      <c r="AM56" s="33">
        <f>IF(OR(ISBLANK(#REF!),$E56="ΌΧΙ"),"",AD56+SUM(AG56:AL56))</f>
        <v>2.585</v>
      </c>
    </row>
    <row r="57" spans="1:39" x14ac:dyDescent="0.25">
      <c r="A57" s="26">
        <v>47</v>
      </c>
      <c r="B57" s="5" t="s">
        <v>293</v>
      </c>
      <c r="C57" s="5" t="s">
        <v>63</v>
      </c>
      <c r="D57" s="5" t="s">
        <v>207</v>
      </c>
      <c r="E57" s="27" t="s">
        <v>55</v>
      </c>
      <c r="F57" s="5" t="s">
        <v>170</v>
      </c>
      <c r="G57" s="5" t="s">
        <v>79</v>
      </c>
      <c r="H57" s="5"/>
      <c r="I57" s="5" t="s">
        <v>55</v>
      </c>
      <c r="J57" s="53">
        <v>41360</v>
      </c>
      <c r="K57" s="5" t="s">
        <v>50</v>
      </c>
      <c r="L57" s="29">
        <v>7.13</v>
      </c>
      <c r="M57" s="30"/>
      <c r="N57" s="30"/>
      <c r="O57" s="30"/>
      <c r="P57" s="30"/>
      <c r="Q57" s="5"/>
      <c r="R57" s="5"/>
      <c r="S57" s="5"/>
      <c r="T57" s="5"/>
      <c r="U57" s="5">
        <v>6</v>
      </c>
      <c r="V57" s="5">
        <v>22</v>
      </c>
      <c r="W57" s="31"/>
      <c r="X57" s="31"/>
      <c r="Y57" s="31"/>
      <c r="Z57" s="31"/>
      <c r="AA57" s="30" t="s">
        <v>51</v>
      </c>
      <c r="AB57" s="30" t="s">
        <v>49</v>
      </c>
      <c r="AC57" s="30" t="s">
        <v>49</v>
      </c>
      <c r="AD57" s="32">
        <f>IF(OR(ISBLANK(#REF!),$E57="ΌΧΙ"),"",IF(L57&gt;5,0.5*(L57-5),0))</f>
        <v>1.0649999999999999</v>
      </c>
      <c r="AE57" s="32">
        <f>IF(OR(ISBLANK(#REF!),$E57="ΌΧΙ"),"",IF(M57="ΝΑΙ",6,(IF(O57="ΝΑΙ",4,0))))</f>
        <v>0</v>
      </c>
      <c r="AF57" s="32">
        <f>IF(OR(ISBLANK(#REF!),$E57="ΌΧΙ"),"",IF(AND(F57="ΠΕ23",H57="ΚΥΡΙΟΣ"),IF(N57="ΝΑΙ",6,(IF(P57="ΝΑΙ",2,0))),IF(N57="ΝΑΙ",3,(IF(P57="ΝΑΙ",2,0)))))</f>
        <v>0</v>
      </c>
      <c r="AG57" s="32">
        <f>IF(OR(ISBLANK(#REF!),$E57="ΌΧΙ"),"",MAX(AE57:AF57))</f>
        <v>0</v>
      </c>
      <c r="AH57" s="32">
        <f>IF(OR(ISBLANK(#REF!),$E57="ΌΧΙ"),"",MIN(3,0.5*INT((Q57*12+R57+ROUND(S57/30,0))/6)))</f>
        <v>0</v>
      </c>
      <c r="AI57" s="32">
        <f>IF(OR(ISBLANK(#REF!),$E57="ΌΧΙ"),"",0.2*(T57*12+U57+ROUND(V57/30,0)))</f>
        <v>1.4000000000000001</v>
      </c>
      <c r="AJ57" s="33">
        <f>IF(OR(ISBLANK(#REF!),$E57="ΌΧΙ"),"",IF(W57&gt;80%,4,IF(AND(W57&gt;=67%,W57&lt;=80%),3,0)))</f>
        <v>0</v>
      </c>
      <c r="AK57" s="33">
        <f>IF(OR(ISBLANK(#REF!),$E57="ΌΧΙ"),"",IF(COUNTIFS(X57:Z57,"&gt;=67%")=1,2,IF(COUNTIFS(X57:Z57,"&gt;=67%")=2,5,IF(COUNTIFS(X57:Z57,"&gt;=67%")=3,10,0))))</f>
        <v>0</v>
      </c>
      <c r="AL57" s="33">
        <f>IF(OR(ISBLANK(#REF!),$E57="ΌΧΙ"),"",IF(AA57="ΠΟΛΥΤΕΚΝΟΣ",2,IF(AA57="ΤΡΙΤΕΚΝΟΣ",1,0)))</f>
        <v>0</v>
      </c>
      <c r="AM57" s="33">
        <f>IF(OR(ISBLANK(#REF!),$E57="ΌΧΙ"),"",AD57+SUM(AG57:AL57))</f>
        <v>2.4649999999999999</v>
      </c>
    </row>
    <row r="58" spans="1:39" x14ac:dyDescent="0.25">
      <c r="A58" s="26">
        <v>48</v>
      </c>
      <c r="B58" s="5" t="s">
        <v>243</v>
      </c>
      <c r="C58" s="5" t="s">
        <v>244</v>
      </c>
      <c r="D58" s="5" t="s">
        <v>219</v>
      </c>
      <c r="E58" s="27" t="s">
        <v>55</v>
      </c>
      <c r="F58" s="5" t="s">
        <v>170</v>
      </c>
      <c r="G58" s="5" t="s">
        <v>79</v>
      </c>
      <c r="H58" s="5"/>
      <c r="I58" s="5" t="s">
        <v>55</v>
      </c>
      <c r="J58" s="53">
        <v>41366</v>
      </c>
      <c r="K58" s="5" t="s">
        <v>50</v>
      </c>
      <c r="L58" s="29">
        <v>6.93</v>
      </c>
      <c r="M58" s="30"/>
      <c r="N58" s="30"/>
      <c r="O58" s="30"/>
      <c r="P58" s="30"/>
      <c r="Q58" s="5"/>
      <c r="R58" s="5"/>
      <c r="S58" s="5"/>
      <c r="T58" s="5"/>
      <c r="U58" s="5">
        <v>6</v>
      </c>
      <c r="V58" s="5">
        <v>22</v>
      </c>
      <c r="W58" s="31"/>
      <c r="X58" s="31"/>
      <c r="Y58" s="31"/>
      <c r="Z58" s="31"/>
      <c r="AA58" s="30" t="s">
        <v>51</v>
      </c>
      <c r="AB58" s="30" t="s">
        <v>49</v>
      </c>
      <c r="AC58" s="30" t="s">
        <v>49</v>
      </c>
      <c r="AD58" s="32">
        <f>IF(OR(ISBLANK(#REF!),$E58="ΌΧΙ"),"",IF(L58&gt;5,0.5*(L58-5),0))</f>
        <v>0.96499999999999986</v>
      </c>
      <c r="AE58" s="32">
        <f>IF(OR(ISBLANK(#REF!),$E58="ΌΧΙ"),"",IF(M58="ΝΑΙ",6,(IF(O58="ΝΑΙ",4,0))))</f>
        <v>0</v>
      </c>
      <c r="AF58" s="32">
        <f>IF(OR(ISBLANK(#REF!),$E58="ΌΧΙ"),"",IF(AND(F58="ΠΕ23",H58="ΚΥΡΙΟΣ"),IF(N58="ΝΑΙ",6,(IF(P58="ΝΑΙ",2,0))),IF(N58="ΝΑΙ",3,(IF(P58="ΝΑΙ",2,0)))))</f>
        <v>0</v>
      </c>
      <c r="AG58" s="32">
        <f>IF(OR(ISBLANK(#REF!),$E58="ΌΧΙ"),"",MAX(AE58:AF58))</f>
        <v>0</v>
      </c>
      <c r="AH58" s="32">
        <f>IF(OR(ISBLANK(#REF!),$E58="ΌΧΙ"),"",MIN(3,0.5*INT((Q58*12+R58+ROUND(S58/30,0))/6)))</f>
        <v>0</v>
      </c>
      <c r="AI58" s="32">
        <f>IF(OR(ISBLANK(#REF!),$E58="ΌΧΙ"),"",0.2*(T58*12+U58+ROUND(V58/30,0)))</f>
        <v>1.4000000000000001</v>
      </c>
      <c r="AJ58" s="33">
        <f>IF(OR(ISBLANK(#REF!),$E58="ΌΧΙ"),"",IF(W58&gt;80%,4,IF(AND(W58&gt;=67%,W58&lt;=80%),3,0)))</f>
        <v>0</v>
      </c>
      <c r="AK58" s="33">
        <f>IF(OR(ISBLANK(#REF!),$E58="ΌΧΙ"),"",IF(COUNTIFS(X58:Z58,"&gt;=67%")=1,2,IF(COUNTIFS(X58:Z58,"&gt;=67%")=2,5,IF(COUNTIFS(X58:Z58,"&gt;=67%")=3,10,0))))</f>
        <v>0</v>
      </c>
      <c r="AL58" s="33">
        <f>IF(OR(ISBLANK(#REF!),$E58="ΌΧΙ"),"",IF(AA58="ΠΟΛΥΤΕΚΝΟΣ",2,IF(AA58="ΤΡΙΤΕΚΝΟΣ",1,0)))</f>
        <v>0</v>
      </c>
      <c r="AM58" s="33">
        <f>IF(OR(ISBLANK(#REF!),$E58="ΌΧΙ"),"",AD58+SUM(AG58:AL58))</f>
        <v>2.3650000000000002</v>
      </c>
    </row>
    <row r="59" spans="1:39" x14ac:dyDescent="0.25">
      <c r="A59" s="26">
        <v>49</v>
      </c>
      <c r="B59" s="5" t="s">
        <v>291</v>
      </c>
      <c r="C59" s="5" t="s">
        <v>262</v>
      </c>
      <c r="D59" s="5" t="s">
        <v>292</v>
      </c>
      <c r="E59" s="27" t="s">
        <v>55</v>
      </c>
      <c r="F59" s="5" t="s">
        <v>170</v>
      </c>
      <c r="G59" s="5" t="s">
        <v>79</v>
      </c>
      <c r="H59" s="5"/>
      <c r="I59" s="5" t="s">
        <v>55</v>
      </c>
      <c r="J59" s="53">
        <v>37565</v>
      </c>
      <c r="K59" s="5" t="s">
        <v>50</v>
      </c>
      <c r="L59" s="29">
        <v>7.25</v>
      </c>
      <c r="M59" s="30"/>
      <c r="N59" s="30"/>
      <c r="O59" s="30"/>
      <c r="P59" s="30"/>
      <c r="Q59" s="5"/>
      <c r="R59" s="5">
        <v>5</v>
      </c>
      <c r="S59" s="5"/>
      <c r="T59" s="5"/>
      <c r="U59" s="5">
        <v>6</v>
      </c>
      <c r="V59" s="5">
        <v>13</v>
      </c>
      <c r="W59" s="31"/>
      <c r="X59" s="31"/>
      <c r="Y59" s="31"/>
      <c r="Z59" s="31"/>
      <c r="AA59" s="30" t="s">
        <v>51</v>
      </c>
      <c r="AB59" s="30" t="s">
        <v>49</v>
      </c>
      <c r="AC59" s="30" t="s">
        <v>49</v>
      </c>
      <c r="AD59" s="32">
        <f>IF(OR(ISBLANK(#REF!),$E59="ΌΧΙ"),"",IF(L59&gt;5,0.5*(L59-5),0))</f>
        <v>1.125</v>
      </c>
      <c r="AE59" s="32">
        <f>IF(OR(ISBLANK(#REF!),$E59="ΌΧΙ"),"",IF(M59="ΝΑΙ",6,(IF(O59="ΝΑΙ",4,0))))</f>
        <v>0</v>
      </c>
      <c r="AF59" s="32">
        <f>IF(OR(ISBLANK(#REF!),$E59="ΌΧΙ"),"",IF(AND(F59="ΠΕ23",H59="ΚΥΡΙΟΣ"),IF(N59="ΝΑΙ",6,(IF(P59="ΝΑΙ",2,0))),IF(N59="ΝΑΙ",3,(IF(P59="ΝΑΙ",2,0)))))</f>
        <v>0</v>
      </c>
      <c r="AG59" s="32">
        <f>IF(OR(ISBLANK(#REF!),$E59="ΌΧΙ"),"",MAX(AE59:AF59))</f>
        <v>0</v>
      </c>
      <c r="AH59" s="32">
        <f>IF(OR(ISBLANK(#REF!),$E59="ΌΧΙ"),"",MIN(3,0.5*INT((Q59*12+R59+ROUND(S59/30,0))/6)))</f>
        <v>0</v>
      </c>
      <c r="AI59" s="32">
        <f>IF(OR(ISBLANK(#REF!),$E59="ΌΧΙ"),"",0.2*(T59*12+U59+ROUND(V59/30,0)))</f>
        <v>1.2000000000000002</v>
      </c>
      <c r="AJ59" s="33">
        <f>IF(OR(ISBLANK(#REF!),$E59="ΌΧΙ"),"",IF(W59&gt;80%,4,IF(AND(W59&gt;=67%,W59&lt;=80%),3,0)))</f>
        <v>0</v>
      </c>
      <c r="AK59" s="33">
        <f>IF(OR(ISBLANK(#REF!),$E59="ΌΧΙ"),"",IF(COUNTIFS(X59:Z59,"&gt;=67%")=1,2,IF(COUNTIFS(X59:Z59,"&gt;=67%")=2,5,IF(COUNTIFS(X59:Z59,"&gt;=67%")=3,10,0))))</f>
        <v>0</v>
      </c>
      <c r="AL59" s="33">
        <f>IF(OR(ISBLANK(#REF!),$E59="ΌΧΙ"),"",IF(AA59="ΠΟΛΥΤΕΚΝΟΣ",2,IF(AA59="ΤΡΙΤΕΚΝΟΣ",1,0)))</f>
        <v>0</v>
      </c>
      <c r="AM59" s="33">
        <f>IF(OR(ISBLANK(#REF!),$E59="ΌΧΙ"),"",AD59+SUM(AG59:AL59))</f>
        <v>2.3250000000000002</v>
      </c>
    </row>
    <row r="60" spans="1:39" x14ac:dyDescent="0.25">
      <c r="A60" s="26">
        <v>50</v>
      </c>
      <c r="B60" s="5" t="s">
        <v>202</v>
      </c>
      <c r="C60" s="5" t="s">
        <v>161</v>
      </c>
      <c r="D60" s="5" t="s">
        <v>69</v>
      </c>
      <c r="E60" s="27" t="s">
        <v>55</v>
      </c>
      <c r="F60" s="5" t="s">
        <v>170</v>
      </c>
      <c r="G60" s="5" t="s">
        <v>79</v>
      </c>
      <c r="H60" s="5"/>
      <c r="I60" s="5" t="s">
        <v>55</v>
      </c>
      <c r="J60" s="53">
        <v>38394</v>
      </c>
      <c r="K60" s="5" t="s">
        <v>50</v>
      </c>
      <c r="L60" s="29">
        <v>7.2</v>
      </c>
      <c r="M60" s="30"/>
      <c r="N60" s="30"/>
      <c r="O60" s="30"/>
      <c r="P60" s="30"/>
      <c r="Q60" s="5"/>
      <c r="R60" s="5"/>
      <c r="S60" s="5"/>
      <c r="T60" s="5"/>
      <c r="U60" s="5">
        <v>6</v>
      </c>
      <c r="V60" s="5">
        <v>13</v>
      </c>
      <c r="W60" s="31"/>
      <c r="X60" s="31"/>
      <c r="Y60" s="31"/>
      <c r="Z60" s="31"/>
      <c r="AA60" s="30" t="s">
        <v>51</v>
      </c>
      <c r="AB60" s="30" t="s">
        <v>49</v>
      </c>
      <c r="AC60" s="30" t="s">
        <v>49</v>
      </c>
      <c r="AD60" s="32">
        <f>IF(OR(ISBLANK(#REF!),$E60="ΌΧΙ"),"",IF(L60&gt;5,0.5*(L60-5),0))</f>
        <v>1.1000000000000001</v>
      </c>
      <c r="AE60" s="32">
        <f>IF(OR(ISBLANK(#REF!),$E60="ΌΧΙ"),"",IF(M60="ΝΑΙ",6,(IF(O60="ΝΑΙ",4,0))))</f>
        <v>0</v>
      </c>
      <c r="AF60" s="32">
        <f>IF(OR(ISBLANK(#REF!),$E60="ΌΧΙ"),"",IF(AND(F60="ΠΕ23",H60="ΚΥΡΙΟΣ"),IF(N60="ΝΑΙ",6,(IF(P60="ΝΑΙ",2,0))),IF(N60="ΝΑΙ",3,(IF(P60="ΝΑΙ",2,0)))))</f>
        <v>0</v>
      </c>
      <c r="AG60" s="32">
        <f>IF(OR(ISBLANK(#REF!),$E60="ΌΧΙ"),"",MAX(AE60:AF60))</f>
        <v>0</v>
      </c>
      <c r="AH60" s="32">
        <f>IF(OR(ISBLANK(#REF!),$E60="ΌΧΙ"),"",MIN(3,0.5*INT((Q60*12+R60+ROUND(S60/30,0))/6)))</f>
        <v>0</v>
      </c>
      <c r="AI60" s="32">
        <f>IF(OR(ISBLANK(#REF!),$E60="ΌΧΙ"),"",0.2*(T60*12+U60+ROUND(V60/30,0)))</f>
        <v>1.2000000000000002</v>
      </c>
      <c r="AJ60" s="33">
        <f>IF(OR(ISBLANK(#REF!),$E60="ΌΧΙ"),"",IF(W60&gt;80%,4,IF(AND(W60&gt;=67%,W60&lt;=80%),3,0)))</f>
        <v>0</v>
      </c>
      <c r="AK60" s="33">
        <f>IF(OR(ISBLANK(#REF!),$E60="ΌΧΙ"),"",IF(COUNTIFS(X60:Z60,"&gt;=67%")=1,2,IF(COUNTIFS(X60:Z60,"&gt;=67%")=2,5,IF(COUNTIFS(X60:Z60,"&gt;=67%")=3,10,0))))</f>
        <v>0</v>
      </c>
      <c r="AL60" s="33">
        <f>IF(OR(ISBLANK(#REF!),$E60="ΌΧΙ"),"",IF(AA60="ΠΟΛΥΤΕΚΝΟΣ",2,IF(AA60="ΤΡΙΤΕΚΝΟΣ",1,0)))</f>
        <v>0</v>
      </c>
      <c r="AM60" s="33">
        <f>IF(OR(ISBLANK(#REF!),$E60="ΌΧΙ"),"",AD60+SUM(AG60:AL60))</f>
        <v>2.3000000000000003</v>
      </c>
    </row>
    <row r="61" spans="1:39" x14ac:dyDescent="0.25">
      <c r="A61" s="26">
        <v>51</v>
      </c>
      <c r="B61" s="5" t="s">
        <v>245</v>
      </c>
      <c r="C61" s="5" t="s">
        <v>78</v>
      </c>
      <c r="D61" s="5" t="s">
        <v>54</v>
      </c>
      <c r="E61" s="27" t="s">
        <v>55</v>
      </c>
      <c r="F61" s="5" t="s">
        <v>170</v>
      </c>
      <c r="G61" s="5" t="s">
        <v>79</v>
      </c>
      <c r="H61" s="5"/>
      <c r="I61" s="5" t="s">
        <v>55</v>
      </c>
      <c r="J61" s="53">
        <v>40442</v>
      </c>
      <c r="K61" s="5" t="s">
        <v>50</v>
      </c>
      <c r="L61" s="29">
        <v>6.84</v>
      </c>
      <c r="M61" s="30"/>
      <c r="N61" s="30"/>
      <c r="O61" s="30"/>
      <c r="P61" s="30"/>
      <c r="Q61" s="5"/>
      <c r="R61" s="5">
        <v>5</v>
      </c>
      <c r="S61" s="5"/>
      <c r="T61" s="5"/>
      <c r="U61" s="5">
        <v>6</v>
      </c>
      <c r="V61" s="5">
        <v>13</v>
      </c>
      <c r="W61" s="31"/>
      <c r="X61" s="31"/>
      <c r="Y61" s="31"/>
      <c r="Z61" s="31"/>
      <c r="AA61" s="30" t="s">
        <v>51</v>
      </c>
      <c r="AB61" s="30" t="s">
        <v>49</v>
      </c>
      <c r="AC61" s="30" t="s">
        <v>49</v>
      </c>
      <c r="AD61" s="32">
        <f>IF(OR(ISBLANK(#REF!),$E61="ΌΧΙ"),"",IF(L61&gt;5,0.5*(L61-5),0))</f>
        <v>0.91999999999999993</v>
      </c>
      <c r="AE61" s="32">
        <f>IF(OR(ISBLANK(#REF!),$E61="ΌΧΙ"),"",IF(M61="ΝΑΙ",6,(IF(O61="ΝΑΙ",4,0))))</f>
        <v>0</v>
      </c>
      <c r="AF61" s="32">
        <f>IF(OR(ISBLANK(#REF!),$E61="ΌΧΙ"),"",IF(AND(F61="ΠΕ23",H61="ΚΥΡΙΟΣ"),IF(N61="ΝΑΙ",6,(IF(P61="ΝΑΙ",2,0))),IF(N61="ΝΑΙ",3,(IF(P61="ΝΑΙ",2,0)))))</f>
        <v>0</v>
      </c>
      <c r="AG61" s="32">
        <f>IF(OR(ISBLANK(#REF!),$E61="ΌΧΙ"),"",MAX(AE61:AF61))</f>
        <v>0</v>
      </c>
      <c r="AH61" s="32">
        <f>IF(OR(ISBLANK(#REF!),$E61="ΌΧΙ"),"",MIN(3,0.5*INT((Q61*12+R61+ROUND(S61/30,0))/6)))</f>
        <v>0</v>
      </c>
      <c r="AI61" s="32">
        <f>IF(OR(ISBLANK(#REF!),$E61="ΌΧΙ"),"",0.2*(T61*12+U61+ROUND(V61/30,0)))</f>
        <v>1.2000000000000002</v>
      </c>
      <c r="AJ61" s="33">
        <f>IF(OR(ISBLANK(#REF!),$E61="ΌΧΙ"),"",IF(W61&gt;80%,4,IF(AND(W61&gt;=67%,W61&lt;=80%),3,0)))</f>
        <v>0</v>
      </c>
      <c r="AK61" s="33">
        <f>IF(OR(ISBLANK(#REF!),$E61="ΌΧΙ"),"",IF(COUNTIFS(X61:Z61,"&gt;=67%")=1,2,IF(COUNTIFS(X61:Z61,"&gt;=67%")=2,5,IF(COUNTIFS(X61:Z61,"&gt;=67%")=3,10,0))))</f>
        <v>0</v>
      </c>
      <c r="AL61" s="33">
        <f>IF(OR(ISBLANK(#REF!),$E61="ΌΧΙ"),"",IF(AA61="ΠΟΛΥΤΕΚΝΟΣ",2,IF(AA61="ΤΡΙΤΕΚΝΟΣ",1,0)))</f>
        <v>0</v>
      </c>
      <c r="AM61" s="33">
        <f>IF(OR(ISBLANK(#REF!),$E61="ΌΧΙ"),"",AD61+SUM(AG61:AL61))</f>
        <v>2.12</v>
      </c>
    </row>
    <row r="62" spans="1:39" x14ac:dyDescent="0.25">
      <c r="A62" s="26">
        <v>52</v>
      </c>
      <c r="B62" s="5" t="s">
        <v>294</v>
      </c>
      <c r="C62" s="5" t="s">
        <v>295</v>
      </c>
      <c r="D62" s="5" t="s">
        <v>54</v>
      </c>
      <c r="E62" s="27" t="s">
        <v>55</v>
      </c>
      <c r="F62" s="5" t="s">
        <v>170</v>
      </c>
      <c r="G62" s="5" t="s">
        <v>79</v>
      </c>
      <c r="H62" s="5"/>
      <c r="I62" s="5" t="s">
        <v>55</v>
      </c>
      <c r="J62" s="53">
        <v>38300</v>
      </c>
      <c r="K62" s="5" t="s">
        <v>50</v>
      </c>
      <c r="L62" s="29">
        <v>6.35</v>
      </c>
      <c r="M62" s="30"/>
      <c r="N62" s="30"/>
      <c r="O62" s="30"/>
      <c r="P62" s="30"/>
      <c r="Q62" s="5"/>
      <c r="R62" s="5"/>
      <c r="S62" s="5"/>
      <c r="T62" s="5"/>
      <c r="U62" s="5">
        <v>6</v>
      </c>
      <c r="V62" s="5">
        <v>22</v>
      </c>
      <c r="W62" s="31"/>
      <c r="X62" s="31"/>
      <c r="Y62" s="31"/>
      <c r="Z62" s="31"/>
      <c r="AA62" s="30" t="s">
        <v>51</v>
      </c>
      <c r="AB62" s="30" t="s">
        <v>49</v>
      </c>
      <c r="AC62" s="30" t="s">
        <v>49</v>
      </c>
      <c r="AD62" s="32">
        <f>IF(OR(ISBLANK(#REF!),$E62="ΌΧΙ"),"",IF(L62&gt;5,0.5*(L62-5),0))</f>
        <v>0.67499999999999982</v>
      </c>
      <c r="AE62" s="32">
        <f>IF(OR(ISBLANK(#REF!),$E62="ΌΧΙ"),"",IF(M62="ΝΑΙ",6,(IF(O62="ΝΑΙ",4,0))))</f>
        <v>0</v>
      </c>
      <c r="AF62" s="32">
        <f>IF(OR(ISBLANK(#REF!),$E62="ΌΧΙ"),"",IF(AND(F62="ΠΕ23",H62="ΚΥΡΙΟΣ"),IF(N62="ΝΑΙ",6,(IF(P62="ΝΑΙ",2,0))),IF(N62="ΝΑΙ",3,(IF(P62="ΝΑΙ",2,0)))))</f>
        <v>0</v>
      </c>
      <c r="AG62" s="32">
        <f>IF(OR(ISBLANK(#REF!),$E62="ΌΧΙ"),"",MAX(AE62:AF62))</f>
        <v>0</v>
      </c>
      <c r="AH62" s="32">
        <f>IF(OR(ISBLANK(#REF!),$E62="ΌΧΙ"),"",MIN(3,0.5*INT((Q62*12+R62+ROUND(S62/30,0))/6)))</f>
        <v>0</v>
      </c>
      <c r="AI62" s="32">
        <f>IF(OR(ISBLANK(#REF!),$E62="ΌΧΙ"),"",0.2*(T62*12+U62+ROUND(V62/30,0)))</f>
        <v>1.4000000000000001</v>
      </c>
      <c r="AJ62" s="33">
        <f>IF(OR(ISBLANK(#REF!),$E62="ΌΧΙ"),"",IF(W62&gt;80%,4,IF(AND(W62&gt;=67%,W62&lt;=80%),3,0)))</f>
        <v>0</v>
      </c>
      <c r="AK62" s="33">
        <f>IF(OR(ISBLANK(#REF!),$E62="ΌΧΙ"),"",IF(COUNTIFS(X62:Z62,"&gt;=67%")=1,2,IF(COUNTIFS(X62:Z62,"&gt;=67%")=2,5,IF(COUNTIFS(X62:Z62,"&gt;=67%")=3,10,0))))</f>
        <v>0</v>
      </c>
      <c r="AL62" s="33">
        <f>IF(OR(ISBLANK(#REF!),$E62="ΌΧΙ"),"",IF(AA62="ΠΟΛΥΤΕΚΝΟΣ",2,IF(AA62="ΤΡΙΤΕΚΝΟΣ",1,0)))</f>
        <v>0</v>
      </c>
      <c r="AM62" s="33">
        <f>IF(OR(ISBLANK(#REF!),$E62="ΌΧΙ"),"",AD62+SUM(AG62:AL62))</f>
        <v>2.0750000000000002</v>
      </c>
    </row>
    <row r="63" spans="1:39" x14ac:dyDescent="0.25">
      <c r="A63" s="26">
        <v>53</v>
      </c>
      <c r="B63" s="5" t="s">
        <v>274</v>
      </c>
      <c r="C63" s="5" t="s">
        <v>275</v>
      </c>
      <c r="D63" s="5" t="s">
        <v>61</v>
      </c>
      <c r="E63" s="27" t="s">
        <v>55</v>
      </c>
      <c r="F63" s="5" t="s">
        <v>170</v>
      </c>
      <c r="G63" s="5" t="s">
        <v>79</v>
      </c>
      <c r="H63" s="5"/>
      <c r="I63" s="5" t="s">
        <v>55</v>
      </c>
      <c r="J63" s="53">
        <v>39622</v>
      </c>
      <c r="K63" s="5" t="s">
        <v>50</v>
      </c>
      <c r="L63" s="29">
        <v>7.5</v>
      </c>
      <c r="M63" s="30"/>
      <c r="N63" s="30"/>
      <c r="O63" s="30"/>
      <c r="P63" s="30"/>
      <c r="Q63" s="5"/>
      <c r="R63" s="5"/>
      <c r="S63" s="5"/>
      <c r="T63" s="5"/>
      <c r="U63" s="5">
        <v>3</v>
      </c>
      <c r="V63" s="5">
        <v>28</v>
      </c>
      <c r="W63" s="31"/>
      <c r="X63" s="31"/>
      <c r="Y63" s="31"/>
      <c r="Z63" s="31"/>
      <c r="AA63" s="30" t="s">
        <v>51</v>
      </c>
      <c r="AB63" s="30" t="s">
        <v>49</v>
      </c>
      <c r="AC63" s="30" t="s">
        <v>49</v>
      </c>
      <c r="AD63" s="32">
        <f>IF(OR(ISBLANK(#REF!),$E63="ΌΧΙ"),"",IF(L63&gt;5,0.5*(L63-5),0))</f>
        <v>1.25</v>
      </c>
      <c r="AE63" s="32">
        <f>IF(OR(ISBLANK(#REF!),$E63="ΌΧΙ"),"",IF(M63="ΝΑΙ",6,(IF(O63="ΝΑΙ",4,0))))</f>
        <v>0</v>
      </c>
      <c r="AF63" s="32">
        <f>IF(OR(ISBLANK(#REF!),$E63="ΌΧΙ"),"",IF(AND(F63="ΠΕ23",H63="ΚΥΡΙΟΣ"),IF(N63="ΝΑΙ",6,(IF(P63="ΝΑΙ",2,0))),IF(N63="ΝΑΙ",3,(IF(P63="ΝΑΙ",2,0)))))</f>
        <v>0</v>
      </c>
      <c r="AG63" s="32">
        <f>IF(OR(ISBLANK(#REF!),$E63="ΌΧΙ"),"",MAX(AE63:AF63))</f>
        <v>0</v>
      </c>
      <c r="AH63" s="32">
        <f>IF(OR(ISBLANK(#REF!),$E63="ΌΧΙ"),"",MIN(3,0.5*INT((Q63*12+R63+ROUND(S63/30,0))/6)))</f>
        <v>0</v>
      </c>
      <c r="AI63" s="32">
        <f>IF(OR(ISBLANK(#REF!),$E63="ΌΧΙ"),"",0.2*(T63*12+U63+ROUND(V63/30,0)))</f>
        <v>0.8</v>
      </c>
      <c r="AJ63" s="33">
        <f>IF(OR(ISBLANK(#REF!),$E63="ΌΧΙ"),"",IF(W63&gt;80%,4,IF(AND(W63&gt;=67%,W63&lt;=80%),3,0)))</f>
        <v>0</v>
      </c>
      <c r="AK63" s="33">
        <f>IF(OR(ISBLANK(#REF!),$E63="ΌΧΙ"),"",IF(COUNTIFS(X63:Z63,"&gt;=67%")=1,2,IF(COUNTIFS(X63:Z63,"&gt;=67%")=2,5,IF(COUNTIFS(X63:Z63,"&gt;=67%")=3,10,0))))</f>
        <v>0</v>
      </c>
      <c r="AL63" s="33">
        <f>IF(OR(ISBLANK(#REF!),$E63="ΌΧΙ"),"",IF(AA63="ΠΟΛΥΤΕΚΝΟΣ",2,IF(AA63="ΤΡΙΤΕΚΝΟΣ",1,0)))</f>
        <v>0</v>
      </c>
      <c r="AM63" s="33">
        <f>IF(OR(ISBLANK(#REF!),$E63="ΌΧΙ"),"",AD63+SUM(AG63:AL63))</f>
        <v>2.0499999999999998</v>
      </c>
    </row>
    <row r="64" spans="1:39" x14ac:dyDescent="0.25">
      <c r="A64" s="26">
        <v>54</v>
      </c>
      <c r="B64" s="5" t="s">
        <v>253</v>
      </c>
      <c r="C64" s="5" t="s">
        <v>63</v>
      </c>
      <c r="D64" s="5" t="s">
        <v>89</v>
      </c>
      <c r="E64" s="27" t="s">
        <v>55</v>
      </c>
      <c r="F64" s="5" t="s">
        <v>170</v>
      </c>
      <c r="G64" s="5" t="s">
        <v>79</v>
      </c>
      <c r="H64" s="5"/>
      <c r="I64" s="5" t="s">
        <v>55</v>
      </c>
      <c r="J64" s="53">
        <v>40088</v>
      </c>
      <c r="K64" s="5" t="s">
        <v>50</v>
      </c>
      <c r="L64" s="29">
        <v>7.73</v>
      </c>
      <c r="M64" s="30"/>
      <c r="N64" s="30"/>
      <c r="O64" s="30"/>
      <c r="P64" s="30"/>
      <c r="Q64" s="5"/>
      <c r="R64" s="5">
        <v>10</v>
      </c>
      <c r="S64" s="5"/>
      <c r="T64" s="5"/>
      <c r="U64" s="5"/>
      <c r="V64" s="5"/>
      <c r="W64" s="31"/>
      <c r="X64" s="31"/>
      <c r="Y64" s="31"/>
      <c r="Z64" s="31"/>
      <c r="AA64" s="30" t="s">
        <v>51</v>
      </c>
      <c r="AB64" s="30" t="s">
        <v>49</v>
      </c>
      <c r="AC64" s="30" t="s">
        <v>49</v>
      </c>
      <c r="AD64" s="32">
        <f>IF(OR(ISBLANK(#REF!),$E64="ΌΧΙ"),"",IF(L64&gt;5,0.5*(L64-5),0))</f>
        <v>1.3650000000000002</v>
      </c>
      <c r="AE64" s="32">
        <f>IF(OR(ISBLANK(#REF!),$E64="ΌΧΙ"),"",IF(M64="ΝΑΙ",6,(IF(O64="ΝΑΙ",4,0))))</f>
        <v>0</v>
      </c>
      <c r="AF64" s="32">
        <f>IF(OR(ISBLANK(#REF!),$E64="ΌΧΙ"),"",IF(AND(F64="ΠΕ23",H64="ΚΥΡΙΟΣ"),IF(N64="ΝΑΙ",6,(IF(P64="ΝΑΙ",2,0))),IF(N64="ΝΑΙ",3,(IF(P64="ΝΑΙ",2,0)))))</f>
        <v>0</v>
      </c>
      <c r="AG64" s="32">
        <f>IF(OR(ISBLANK(#REF!),$E64="ΌΧΙ"),"",MAX(AE64:AF64))</f>
        <v>0</v>
      </c>
      <c r="AH64" s="32">
        <f>IF(OR(ISBLANK(#REF!),$E64="ΌΧΙ"),"",MIN(3,0.5*INT((Q64*12+R64+ROUND(S64/30,0))/6)))</f>
        <v>0.5</v>
      </c>
      <c r="AI64" s="32">
        <f>IF(OR(ISBLANK(#REF!),$E64="ΌΧΙ"),"",0.2*(T64*12+U64+ROUND(V64/30,0)))</f>
        <v>0</v>
      </c>
      <c r="AJ64" s="33">
        <f>IF(OR(ISBLANK(#REF!),$E64="ΌΧΙ"),"",IF(W64&gt;80%,4,IF(AND(W64&gt;=67%,W64&lt;=80%),3,0)))</f>
        <v>0</v>
      </c>
      <c r="AK64" s="33">
        <f>IF(OR(ISBLANK(#REF!),$E64="ΌΧΙ"),"",IF(COUNTIFS(X64:Z64,"&gt;=67%")=1,2,IF(COUNTIFS(X64:Z64,"&gt;=67%")=2,5,IF(COUNTIFS(X64:Z64,"&gt;=67%")=3,10,0))))</f>
        <v>0</v>
      </c>
      <c r="AL64" s="33">
        <f>IF(OR(ISBLANK(#REF!),$E64="ΌΧΙ"),"",IF(AA64="ΠΟΛΥΤΕΚΝΟΣ",2,IF(AA64="ΤΡΙΤΕΚΝΟΣ",1,0)))</f>
        <v>0</v>
      </c>
      <c r="AM64" s="33">
        <f>IF(OR(ISBLANK(#REF!),$E64="ΌΧΙ"),"",AD64+SUM(AG64:AL64))</f>
        <v>1.8650000000000002</v>
      </c>
    </row>
    <row r="65" spans="1:39" x14ac:dyDescent="0.25">
      <c r="A65" s="26">
        <v>55</v>
      </c>
      <c r="B65" s="5" t="s">
        <v>254</v>
      </c>
      <c r="C65" s="5" t="s">
        <v>255</v>
      </c>
      <c r="D65" s="5" t="s">
        <v>256</v>
      </c>
      <c r="E65" s="27" t="s">
        <v>55</v>
      </c>
      <c r="F65" s="5" t="s">
        <v>170</v>
      </c>
      <c r="G65" s="5" t="s">
        <v>79</v>
      </c>
      <c r="H65" s="5"/>
      <c r="I65" s="5" t="s">
        <v>55</v>
      </c>
      <c r="J65" s="53">
        <v>40554</v>
      </c>
      <c r="K65" s="5" t="s">
        <v>50</v>
      </c>
      <c r="L65" s="29">
        <v>6.93</v>
      </c>
      <c r="M65" s="30"/>
      <c r="N65" s="30"/>
      <c r="O65" s="30"/>
      <c r="P65" s="30"/>
      <c r="Q65" s="5"/>
      <c r="R65" s="5"/>
      <c r="S65" s="5"/>
      <c r="T65" s="5"/>
      <c r="U65" s="5">
        <v>3</v>
      </c>
      <c r="V65" s="5">
        <v>28</v>
      </c>
      <c r="W65" s="31"/>
      <c r="X65" s="31"/>
      <c r="Y65" s="31"/>
      <c r="Z65" s="31"/>
      <c r="AA65" s="30" t="s">
        <v>51</v>
      </c>
      <c r="AB65" s="30" t="s">
        <v>49</v>
      </c>
      <c r="AC65" s="30" t="s">
        <v>49</v>
      </c>
      <c r="AD65" s="32">
        <f>IF(OR(ISBLANK(#REF!),$E65="ΌΧΙ"),"",IF(L65&gt;5,0.5*(L65-5),0))</f>
        <v>0.96499999999999986</v>
      </c>
      <c r="AE65" s="32">
        <f>IF(OR(ISBLANK(#REF!),$E65="ΌΧΙ"),"",IF(M65="ΝΑΙ",6,(IF(O65="ΝΑΙ",4,0))))</f>
        <v>0</v>
      </c>
      <c r="AF65" s="32">
        <f>IF(OR(ISBLANK(#REF!),$E65="ΌΧΙ"),"",IF(AND(F65="ΠΕ23",H65="ΚΥΡΙΟΣ"),IF(N65="ΝΑΙ",6,(IF(P65="ΝΑΙ",2,0))),IF(N65="ΝΑΙ",3,(IF(P65="ΝΑΙ",2,0)))))</f>
        <v>0</v>
      </c>
      <c r="AG65" s="32">
        <f>IF(OR(ISBLANK(#REF!),$E65="ΌΧΙ"),"",MAX(AE65:AF65))</f>
        <v>0</v>
      </c>
      <c r="AH65" s="32">
        <f>IF(OR(ISBLANK(#REF!),$E65="ΌΧΙ"),"",MIN(3,0.5*INT((Q65*12+R65+ROUND(S65/30,0))/6)))</f>
        <v>0</v>
      </c>
      <c r="AI65" s="32">
        <f>IF(OR(ISBLANK(#REF!),$E65="ΌΧΙ"),"",0.2*(T65*12+U65+ROUND(V65/30,0)))</f>
        <v>0.8</v>
      </c>
      <c r="AJ65" s="33">
        <f>IF(OR(ISBLANK(#REF!),$E65="ΌΧΙ"),"",IF(W65&gt;80%,4,IF(AND(W65&gt;=67%,W65&lt;=80%),3,0)))</f>
        <v>0</v>
      </c>
      <c r="AK65" s="33">
        <f>IF(OR(ISBLANK(#REF!),$E65="ΌΧΙ"),"",IF(COUNTIFS(X65:Z65,"&gt;=67%")=1,2,IF(COUNTIFS(X65:Z65,"&gt;=67%")=2,5,IF(COUNTIFS(X65:Z65,"&gt;=67%")=3,10,0))))</f>
        <v>0</v>
      </c>
      <c r="AL65" s="33">
        <f>IF(OR(ISBLANK(#REF!),$E65="ΌΧΙ"),"",IF(AA65="ΠΟΛΥΤΕΚΝΟΣ",2,IF(AA65="ΤΡΙΤΕΚΝΟΣ",1,0)))</f>
        <v>0</v>
      </c>
      <c r="AM65" s="33">
        <f>IF(OR(ISBLANK(#REF!),$E65="ΌΧΙ"),"",AD65+SUM(AG65:AL65))</f>
        <v>1.7649999999999999</v>
      </c>
    </row>
    <row r="66" spans="1:39" x14ac:dyDescent="0.25">
      <c r="A66" s="26">
        <v>56</v>
      </c>
      <c r="B66" s="5" t="s">
        <v>279</v>
      </c>
      <c r="C66" s="5" t="s">
        <v>71</v>
      </c>
      <c r="D66" s="5" t="s">
        <v>86</v>
      </c>
      <c r="E66" s="27" t="s">
        <v>55</v>
      </c>
      <c r="F66" s="5" t="s">
        <v>170</v>
      </c>
      <c r="G66" s="5" t="s">
        <v>79</v>
      </c>
      <c r="H66" s="5"/>
      <c r="I66" s="5" t="s">
        <v>55</v>
      </c>
      <c r="J66" s="53">
        <v>41908</v>
      </c>
      <c r="K66" s="5" t="s">
        <v>50</v>
      </c>
      <c r="L66" s="29">
        <v>8.3000000000000007</v>
      </c>
      <c r="M66" s="30"/>
      <c r="N66" s="30"/>
      <c r="O66" s="30"/>
      <c r="P66" s="30"/>
      <c r="Q66" s="5"/>
      <c r="R66" s="5"/>
      <c r="S66" s="5"/>
      <c r="T66" s="5"/>
      <c r="U66" s="5"/>
      <c r="V66" s="5"/>
      <c r="W66" s="31"/>
      <c r="X66" s="31"/>
      <c r="Y66" s="31"/>
      <c r="Z66" s="31"/>
      <c r="AA66" s="30" t="s">
        <v>51</v>
      </c>
      <c r="AB66" s="30" t="s">
        <v>49</v>
      </c>
      <c r="AC66" s="30" t="s">
        <v>49</v>
      </c>
      <c r="AD66" s="32">
        <f>IF(OR(ISBLANK(#REF!),$E66="ΌΧΙ"),"",IF(L66&gt;5,0.5*(L66-5),0))</f>
        <v>1.6500000000000004</v>
      </c>
      <c r="AE66" s="32">
        <f>IF(OR(ISBLANK(#REF!),$E66="ΌΧΙ"),"",IF(M66="ΝΑΙ",6,(IF(O66="ΝΑΙ",4,0))))</f>
        <v>0</v>
      </c>
      <c r="AF66" s="32">
        <f>IF(OR(ISBLANK(#REF!),$E66="ΌΧΙ"),"",IF(AND(F66="ΠΕ23",H66="ΚΥΡΙΟΣ"),IF(N66="ΝΑΙ",6,(IF(P66="ΝΑΙ",2,0))),IF(N66="ΝΑΙ",3,(IF(P66="ΝΑΙ",2,0)))))</f>
        <v>0</v>
      </c>
      <c r="AG66" s="32">
        <f>IF(OR(ISBLANK(#REF!),$E66="ΌΧΙ"),"",MAX(AE66:AF66))</f>
        <v>0</v>
      </c>
      <c r="AH66" s="32">
        <f>IF(OR(ISBLANK(#REF!),$E66="ΌΧΙ"),"",MIN(3,0.5*INT((Q66*12+R66+ROUND(S66/30,0))/6)))</f>
        <v>0</v>
      </c>
      <c r="AI66" s="32">
        <f>IF(OR(ISBLANK(#REF!),$E66="ΌΧΙ"),"",0.2*(T66*12+U66+ROUND(V66/30,0)))</f>
        <v>0</v>
      </c>
      <c r="AJ66" s="33">
        <f>IF(OR(ISBLANK(#REF!),$E66="ΌΧΙ"),"",IF(W66&gt;80%,4,IF(AND(W66&gt;=67%,W66&lt;=80%),3,0)))</f>
        <v>0</v>
      </c>
      <c r="AK66" s="33">
        <f>IF(OR(ISBLANK(#REF!),$E66="ΌΧΙ"),"",IF(COUNTIFS(X66:Z66,"&gt;=67%")=1,2,IF(COUNTIFS(X66:Z66,"&gt;=67%")=2,5,IF(COUNTIFS(X66:Z66,"&gt;=67%")=3,10,0))))</f>
        <v>0</v>
      </c>
      <c r="AL66" s="33">
        <f>IF(OR(ISBLANK(#REF!),$E66="ΌΧΙ"),"",IF(AA66="ΠΟΛΥΤΕΚΝΟΣ",2,IF(AA66="ΤΡΙΤΕΚΝΟΣ",1,0)))</f>
        <v>0</v>
      </c>
      <c r="AM66" s="33">
        <f>IF(OR(ISBLANK(#REF!),$E66="ΌΧΙ"),"",AD66+SUM(AG66:AL66))</f>
        <v>1.6500000000000004</v>
      </c>
    </row>
    <row r="67" spans="1:39" x14ac:dyDescent="0.25">
      <c r="A67" s="26">
        <v>57</v>
      </c>
      <c r="B67" s="5" t="s">
        <v>263</v>
      </c>
      <c r="C67" s="5" t="s">
        <v>264</v>
      </c>
      <c r="D67" s="5" t="s">
        <v>181</v>
      </c>
      <c r="E67" s="27" t="s">
        <v>55</v>
      </c>
      <c r="F67" s="5" t="s">
        <v>170</v>
      </c>
      <c r="G67" s="5" t="s">
        <v>79</v>
      </c>
      <c r="H67" s="5"/>
      <c r="I67" s="5" t="s">
        <v>55</v>
      </c>
      <c r="J67" s="53">
        <v>41962</v>
      </c>
      <c r="K67" s="5" t="s">
        <v>50</v>
      </c>
      <c r="L67" s="29">
        <v>8.1999999999999993</v>
      </c>
      <c r="M67" s="30"/>
      <c r="N67" s="30"/>
      <c r="O67" s="30"/>
      <c r="P67" s="30"/>
      <c r="Q67" s="5"/>
      <c r="R67" s="5"/>
      <c r="S67" s="5"/>
      <c r="T67" s="5"/>
      <c r="U67" s="5"/>
      <c r="V67" s="5"/>
      <c r="W67" s="31"/>
      <c r="X67" s="31"/>
      <c r="Y67" s="31"/>
      <c r="Z67" s="31"/>
      <c r="AA67" s="30" t="s">
        <v>51</v>
      </c>
      <c r="AB67" s="30" t="s">
        <v>49</v>
      </c>
      <c r="AC67" s="30" t="s">
        <v>49</v>
      </c>
      <c r="AD67" s="32">
        <f>IF(OR(ISBLANK(#REF!),$E67="ΌΧΙ"),"",IF(L67&gt;5,0.5*(L67-5),0))</f>
        <v>1.5999999999999996</v>
      </c>
      <c r="AE67" s="32">
        <f>IF(OR(ISBLANK(#REF!),$E67="ΌΧΙ"),"",IF(M67="ΝΑΙ",6,(IF(O67="ΝΑΙ",4,0))))</f>
        <v>0</v>
      </c>
      <c r="AF67" s="32">
        <f>IF(OR(ISBLANK(#REF!),$E67="ΌΧΙ"),"",IF(AND(F67="ΠΕ23",H67="ΚΥΡΙΟΣ"),IF(N67="ΝΑΙ",6,(IF(P67="ΝΑΙ",2,0))),IF(N67="ΝΑΙ",3,(IF(P67="ΝΑΙ",2,0)))))</f>
        <v>0</v>
      </c>
      <c r="AG67" s="32">
        <f>IF(OR(ISBLANK(#REF!),$E67="ΌΧΙ"),"",MAX(AE67:AF67))</f>
        <v>0</v>
      </c>
      <c r="AH67" s="32">
        <f>IF(OR(ISBLANK(#REF!),$E67="ΌΧΙ"),"",MIN(3,0.5*INT((Q67*12+R67+ROUND(S67/30,0))/6)))</f>
        <v>0</v>
      </c>
      <c r="AI67" s="32">
        <f>IF(OR(ISBLANK(#REF!),$E67="ΌΧΙ"),"",0.2*(T67*12+U67+ROUND(V67/30,0)))</f>
        <v>0</v>
      </c>
      <c r="AJ67" s="33">
        <f>IF(OR(ISBLANK(#REF!),$E67="ΌΧΙ"),"",IF(W67&gt;80%,4,IF(AND(W67&gt;=67%,W67&lt;=80%),3,0)))</f>
        <v>0</v>
      </c>
      <c r="AK67" s="33">
        <f>IF(OR(ISBLANK(#REF!),$E67="ΌΧΙ"),"",IF(COUNTIFS(X67:Z67,"&gt;=67%")=1,2,IF(COUNTIFS(X67:Z67,"&gt;=67%")=2,5,IF(COUNTIFS(X67:Z67,"&gt;=67%")=3,10,0))))</f>
        <v>0</v>
      </c>
      <c r="AL67" s="33">
        <f>IF(OR(ISBLANK(#REF!),$E67="ΌΧΙ"),"",IF(AA67="ΠΟΛΥΤΕΚΝΟΣ",2,IF(AA67="ΤΡΙΤΕΚΝΟΣ",1,0)))</f>
        <v>0</v>
      </c>
      <c r="AM67" s="33">
        <f>IF(OR(ISBLANK(#REF!),$E67="ΌΧΙ"),"",AD67+SUM(AG67:AL67))</f>
        <v>1.5999999999999996</v>
      </c>
    </row>
    <row r="68" spans="1:39" x14ac:dyDescent="0.25">
      <c r="A68" s="26">
        <v>58</v>
      </c>
      <c r="B68" s="5" t="s">
        <v>276</v>
      </c>
      <c r="C68" s="5" t="s">
        <v>89</v>
      </c>
      <c r="D68" s="5" t="s">
        <v>53</v>
      </c>
      <c r="E68" s="27" t="s">
        <v>55</v>
      </c>
      <c r="F68" s="5" t="s">
        <v>170</v>
      </c>
      <c r="G68" s="5" t="s">
        <v>79</v>
      </c>
      <c r="H68" s="5"/>
      <c r="I68" s="5" t="s">
        <v>55</v>
      </c>
      <c r="J68" s="53">
        <v>39020</v>
      </c>
      <c r="K68" s="5" t="s">
        <v>50</v>
      </c>
      <c r="L68" s="29">
        <v>8.1</v>
      </c>
      <c r="M68" s="30"/>
      <c r="N68" s="30"/>
      <c r="O68" s="30"/>
      <c r="P68" s="30"/>
      <c r="Q68" s="5"/>
      <c r="R68" s="5"/>
      <c r="S68" s="5"/>
      <c r="T68" s="5"/>
      <c r="U68" s="5"/>
      <c r="V68" s="5"/>
      <c r="W68" s="31"/>
      <c r="X68" s="31"/>
      <c r="Y68" s="31"/>
      <c r="Z68" s="31"/>
      <c r="AA68" s="30" t="s">
        <v>51</v>
      </c>
      <c r="AB68" s="30" t="s">
        <v>49</v>
      </c>
      <c r="AC68" s="30" t="s">
        <v>49</v>
      </c>
      <c r="AD68" s="32">
        <f>IF(OR(ISBLANK(#REF!),$E68="ΌΧΙ"),"",IF(L68&gt;5,0.5*(L68-5),0))</f>
        <v>1.5499999999999998</v>
      </c>
      <c r="AE68" s="32">
        <f>IF(OR(ISBLANK(#REF!),$E68="ΌΧΙ"),"",IF(M68="ΝΑΙ",6,(IF(O68="ΝΑΙ",4,0))))</f>
        <v>0</v>
      </c>
      <c r="AF68" s="32">
        <f>IF(OR(ISBLANK(#REF!),$E68="ΌΧΙ"),"",IF(AND(F68="ΠΕ23",H68="ΚΥΡΙΟΣ"),IF(N68="ΝΑΙ",6,(IF(P68="ΝΑΙ",2,0))),IF(N68="ΝΑΙ",3,(IF(P68="ΝΑΙ",2,0)))))</f>
        <v>0</v>
      </c>
      <c r="AG68" s="32">
        <f>IF(OR(ISBLANK(#REF!),$E68="ΌΧΙ"),"",MAX(AE68:AF68))</f>
        <v>0</v>
      </c>
      <c r="AH68" s="32">
        <f>IF(OR(ISBLANK(#REF!),$E68="ΌΧΙ"),"",MIN(3,0.5*INT((Q68*12+R68+ROUND(S68/30,0))/6)))</f>
        <v>0</v>
      </c>
      <c r="AI68" s="32">
        <f>IF(OR(ISBLANK(#REF!),$E68="ΌΧΙ"),"",0.2*(T68*12+U68+ROUND(V68/30,0)))</f>
        <v>0</v>
      </c>
      <c r="AJ68" s="33">
        <f>IF(OR(ISBLANK(#REF!),$E68="ΌΧΙ"),"",IF(W68&gt;80%,4,IF(AND(W68&gt;=67%,W68&lt;=80%),3,0)))</f>
        <v>0</v>
      </c>
      <c r="AK68" s="33">
        <f>IF(OR(ISBLANK(#REF!),$E68="ΌΧΙ"),"",IF(COUNTIFS(X68:Z68,"&gt;=67%")=1,2,IF(COUNTIFS(X68:Z68,"&gt;=67%")=2,5,IF(COUNTIFS(X68:Z68,"&gt;=67%")=3,10,0))))</f>
        <v>0</v>
      </c>
      <c r="AL68" s="33">
        <f>IF(OR(ISBLANK(#REF!),$E68="ΌΧΙ"),"",IF(AA68="ΠΟΛΥΤΕΚΝΟΣ",2,IF(AA68="ΤΡΙΤΕΚΝΟΣ",1,0)))</f>
        <v>0</v>
      </c>
      <c r="AM68" s="33">
        <f>IF(OR(ISBLANK(#REF!),$E68="ΌΧΙ"),"",AD68+SUM(AG68:AL68))</f>
        <v>1.5499999999999998</v>
      </c>
    </row>
    <row r="69" spans="1:39" x14ac:dyDescent="0.25">
      <c r="A69" s="26">
        <v>59</v>
      </c>
      <c r="B69" s="5" t="s">
        <v>216</v>
      </c>
      <c r="C69" s="5" t="s">
        <v>104</v>
      </c>
      <c r="D69" s="5" t="s">
        <v>54</v>
      </c>
      <c r="E69" s="27" t="s">
        <v>55</v>
      </c>
      <c r="F69" s="5" t="s">
        <v>170</v>
      </c>
      <c r="G69" s="5" t="s">
        <v>79</v>
      </c>
      <c r="H69" s="5"/>
      <c r="I69" s="5" t="s">
        <v>55</v>
      </c>
      <c r="J69" s="53">
        <v>40508</v>
      </c>
      <c r="K69" s="5" t="s">
        <v>50</v>
      </c>
      <c r="L69" s="29">
        <v>6.79</v>
      </c>
      <c r="M69" s="30"/>
      <c r="N69" s="30"/>
      <c r="O69" s="30"/>
      <c r="P69" s="30"/>
      <c r="Q69" s="5"/>
      <c r="R69" s="5">
        <v>10</v>
      </c>
      <c r="S69" s="5"/>
      <c r="T69" s="5"/>
      <c r="U69" s="5"/>
      <c r="V69" s="5"/>
      <c r="W69" s="31"/>
      <c r="X69" s="31"/>
      <c r="Y69" s="31"/>
      <c r="Z69" s="31"/>
      <c r="AA69" s="30" t="s">
        <v>51</v>
      </c>
      <c r="AB69" s="30" t="s">
        <v>49</v>
      </c>
      <c r="AC69" s="30" t="s">
        <v>49</v>
      </c>
      <c r="AD69" s="32">
        <f>IF(OR(ISBLANK(#REF!),$E69="ΌΧΙ"),"",IF(L69&gt;5,0.5*(L69-5),0))</f>
        <v>0.89500000000000002</v>
      </c>
      <c r="AE69" s="32">
        <f>IF(OR(ISBLANK(#REF!),$E69="ΌΧΙ"),"",IF(M69="ΝΑΙ",6,(IF(O69="ΝΑΙ",4,0))))</f>
        <v>0</v>
      </c>
      <c r="AF69" s="32">
        <f>IF(OR(ISBLANK(#REF!),$E69="ΌΧΙ"),"",IF(AND(F69="ΠΕ23",H69="ΚΥΡΙΟΣ"),IF(N69="ΝΑΙ",6,(IF(P69="ΝΑΙ",2,0))),IF(N69="ΝΑΙ",3,(IF(P69="ΝΑΙ",2,0)))))</f>
        <v>0</v>
      </c>
      <c r="AG69" s="32">
        <f>IF(OR(ISBLANK(#REF!),$E69="ΌΧΙ"),"",MAX(AE69:AF69))</f>
        <v>0</v>
      </c>
      <c r="AH69" s="32">
        <f>IF(OR(ISBLANK(#REF!),$E69="ΌΧΙ"),"",MIN(3,0.5*INT((Q69*12+R69+ROUND(S69/30,0))/6)))</f>
        <v>0.5</v>
      </c>
      <c r="AI69" s="32">
        <f>IF(OR(ISBLANK(#REF!),$E69="ΌΧΙ"),"",0.2*(T69*12+U69+ROUND(V69/30,0)))</f>
        <v>0</v>
      </c>
      <c r="AJ69" s="33">
        <f>IF(OR(ISBLANK(#REF!),$E69="ΌΧΙ"),"",IF(W69&gt;80%,4,IF(AND(W69&gt;=67%,W69&lt;=80%),3,0)))</f>
        <v>0</v>
      </c>
      <c r="AK69" s="33">
        <f>IF(OR(ISBLANK(#REF!),$E69="ΌΧΙ"),"",IF(COUNTIFS(X69:Z69,"&gt;=67%")=1,2,IF(COUNTIFS(X69:Z69,"&gt;=67%")=2,5,IF(COUNTIFS(X69:Z69,"&gt;=67%")=3,10,0))))</f>
        <v>0</v>
      </c>
      <c r="AL69" s="33">
        <f>IF(OR(ISBLANK(#REF!),$E69="ΌΧΙ"),"",IF(AA69="ΠΟΛΥΤΕΚΝΟΣ",2,IF(AA69="ΤΡΙΤΕΚΝΟΣ",1,0)))</f>
        <v>0</v>
      </c>
      <c r="AM69" s="33">
        <f>IF(OR(ISBLANK(#REF!),$E69="ΌΧΙ"),"",AD69+SUM(AG69:AL69))</f>
        <v>1.395</v>
      </c>
    </row>
    <row r="70" spans="1:39" x14ac:dyDescent="0.25">
      <c r="A70" s="26">
        <v>60</v>
      </c>
      <c r="B70" s="5" t="s">
        <v>271</v>
      </c>
      <c r="C70" s="5" t="s">
        <v>272</v>
      </c>
      <c r="D70" s="5" t="s">
        <v>78</v>
      </c>
      <c r="E70" s="27" t="s">
        <v>55</v>
      </c>
      <c r="F70" s="5" t="s">
        <v>170</v>
      </c>
      <c r="G70" s="5" t="s">
        <v>79</v>
      </c>
      <c r="H70" s="5"/>
      <c r="I70" s="5" t="s">
        <v>55</v>
      </c>
      <c r="J70" s="53">
        <v>41541</v>
      </c>
      <c r="K70" s="5" t="s">
        <v>50</v>
      </c>
      <c r="L70" s="29">
        <v>7.69</v>
      </c>
      <c r="M70" s="30"/>
      <c r="N70" s="30"/>
      <c r="O70" s="30"/>
      <c r="P70" s="30"/>
      <c r="Q70" s="5"/>
      <c r="R70" s="5"/>
      <c r="S70" s="5"/>
      <c r="T70" s="5"/>
      <c r="U70" s="5"/>
      <c r="V70" s="5"/>
      <c r="W70" s="31"/>
      <c r="X70" s="31"/>
      <c r="Y70" s="31"/>
      <c r="Z70" s="31"/>
      <c r="AA70" s="30" t="s">
        <v>51</v>
      </c>
      <c r="AB70" s="30" t="s">
        <v>49</v>
      </c>
      <c r="AC70" s="30" t="s">
        <v>49</v>
      </c>
      <c r="AD70" s="32">
        <f>IF(OR(ISBLANK(#REF!),$E70="ΌΧΙ"),"",IF(L70&gt;5,0.5*(L70-5),0))</f>
        <v>1.3450000000000002</v>
      </c>
      <c r="AE70" s="32">
        <f>IF(OR(ISBLANK(#REF!),$E70="ΌΧΙ"),"",IF(M70="ΝΑΙ",6,(IF(O70="ΝΑΙ",4,0))))</f>
        <v>0</v>
      </c>
      <c r="AF70" s="32">
        <f>IF(OR(ISBLANK(#REF!),$E70="ΌΧΙ"),"",IF(AND(F70="ΠΕ23",H70="ΚΥΡΙΟΣ"),IF(N70="ΝΑΙ",6,(IF(P70="ΝΑΙ",2,0))),IF(N70="ΝΑΙ",3,(IF(P70="ΝΑΙ",2,0)))))</f>
        <v>0</v>
      </c>
      <c r="AG70" s="32">
        <f>IF(OR(ISBLANK(#REF!),$E70="ΌΧΙ"),"",MAX(AE70:AF70))</f>
        <v>0</v>
      </c>
      <c r="AH70" s="32">
        <f>IF(OR(ISBLANK(#REF!),$E70="ΌΧΙ"),"",MIN(3,0.5*INT((Q70*12+R70+ROUND(S70/30,0))/6)))</f>
        <v>0</v>
      </c>
      <c r="AI70" s="32">
        <f>IF(OR(ISBLANK(#REF!),$E70="ΌΧΙ"),"",0.2*(T70*12+U70+ROUND(V70/30,0)))</f>
        <v>0</v>
      </c>
      <c r="AJ70" s="33">
        <f>IF(OR(ISBLANK(#REF!),$E70="ΌΧΙ"),"",IF(W70&gt;80%,4,IF(AND(W70&gt;=67%,W70&lt;=80%),3,0)))</f>
        <v>0</v>
      </c>
      <c r="AK70" s="33">
        <f>IF(OR(ISBLANK(#REF!),$E70="ΌΧΙ"),"",IF(COUNTIFS(X70:Z70,"&gt;=67%")=1,2,IF(COUNTIFS(X70:Z70,"&gt;=67%")=2,5,IF(COUNTIFS(X70:Z70,"&gt;=67%")=3,10,0))))</f>
        <v>0</v>
      </c>
      <c r="AL70" s="33">
        <f>IF(OR(ISBLANK(#REF!),$E70="ΌΧΙ"),"",IF(AA70="ΠΟΛΥΤΕΚΝΟΣ",2,IF(AA70="ΤΡΙΤΕΚΝΟΣ",1,0)))</f>
        <v>0</v>
      </c>
      <c r="AM70" s="33">
        <f>IF(OR(ISBLANK(#REF!),$E70="ΌΧΙ"),"",AD70+SUM(AG70:AL70))</f>
        <v>1.3450000000000002</v>
      </c>
    </row>
    <row r="71" spans="1:39" x14ac:dyDescent="0.25">
      <c r="A71" s="26">
        <v>61</v>
      </c>
      <c r="B71" s="5" t="s">
        <v>230</v>
      </c>
      <c r="C71" s="5" t="s">
        <v>114</v>
      </c>
      <c r="D71" s="5" t="s">
        <v>61</v>
      </c>
      <c r="E71" s="27" t="s">
        <v>55</v>
      </c>
      <c r="F71" s="5" t="s">
        <v>170</v>
      </c>
      <c r="G71" s="5" t="s">
        <v>79</v>
      </c>
      <c r="H71" s="5"/>
      <c r="I71" s="5" t="s">
        <v>55</v>
      </c>
      <c r="J71" s="53">
        <v>41908</v>
      </c>
      <c r="K71" s="5" t="s">
        <v>50</v>
      </c>
      <c r="L71" s="29">
        <v>7.61</v>
      </c>
      <c r="M71" s="30"/>
      <c r="N71" s="30"/>
      <c r="O71" s="30"/>
      <c r="P71" s="30"/>
      <c r="Q71" s="5"/>
      <c r="R71" s="5"/>
      <c r="S71" s="5"/>
      <c r="T71" s="5"/>
      <c r="U71" s="5"/>
      <c r="V71" s="5"/>
      <c r="W71" s="31"/>
      <c r="X71" s="31"/>
      <c r="Y71" s="31"/>
      <c r="Z71" s="31"/>
      <c r="AA71" s="30" t="s">
        <v>51</v>
      </c>
      <c r="AB71" s="30" t="s">
        <v>49</v>
      </c>
      <c r="AC71" s="30" t="s">
        <v>49</v>
      </c>
      <c r="AD71" s="32">
        <f>IF(OR(ISBLANK(#REF!),$E71="ΌΧΙ"),"",IF(L71&gt;5,0.5*(L71-5),0))</f>
        <v>1.3050000000000002</v>
      </c>
      <c r="AE71" s="32">
        <f>IF(OR(ISBLANK(#REF!),$E71="ΌΧΙ"),"",IF(M71="ΝΑΙ",6,(IF(O71="ΝΑΙ",4,0))))</f>
        <v>0</v>
      </c>
      <c r="AF71" s="32">
        <f>IF(OR(ISBLANK(#REF!),$E71="ΌΧΙ"),"",IF(AND(F71="ΠΕ23",H71="ΚΥΡΙΟΣ"),IF(N71="ΝΑΙ",6,(IF(P71="ΝΑΙ",2,0))),IF(N71="ΝΑΙ",3,(IF(P71="ΝΑΙ",2,0)))))</f>
        <v>0</v>
      </c>
      <c r="AG71" s="32">
        <f>IF(OR(ISBLANK(#REF!),$E71="ΌΧΙ"),"",MAX(AE71:AF71))</f>
        <v>0</v>
      </c>
      <c r="AH71" s="32">
        <f>IF(OR(ISBLANK(#REF!),$E71="ΌΧΙ"),"",MIN(3,0.5*INT((Q71*12+R71+ROUND(S71/30,0))/6)))</f>
        <v>0</v>
      </c>
      <c r="AI71" s="32">
        <f>IF(OR(ISBLANK(#REF!),$E71="ΌΧΙ"),"",0.2*(T71*12+U71+ROUND(V71/30,0)))</f>
        <v>0</v>
      </c>
      <c r="AJ71" s="33">
        <f>IF(OR(ISBLANK(#REF!),$E71="ΌΧΙ"),"",IF(W71&gt;80%,4,IF(AND(W71&gt;=67%,W71&lt;=80%),3,0)))</f>
        <v>0</v>
      </c>
      <c r="AK71" s="33">
        <f>IF(OR(ISBLANK(#REF!),$E71="ΌΧΙ"),"",IF(COUNTIFS(X71:Z71,"&gt;=67%")=1,2,IF(COUNTIFS(X71:Z71,"&gt;=67%")=2,5,IF(COUNTIFS(X71:Z71,"&gt;=67%")=3,10,0))))</f>
        <v>0</v>
      </c>
      <c r="AL71" s="33">
        <f>IF(OR(ISBLANK(#REF!),$E71="ΌΧΙ"),"",IF(AA71="ΠΟΛΥΤΕΚΝΟΣ",2,IF(AA71="ΤΡΙΤΕΚΝΟΣ",1,0)))</f>
        <v>0</v>
      </c>
      <c r="AM71" s="33">
        <f>IF(OR(ISBLANK(#REF!),$E71="ΌΧΙ"),"",AD71+SUM(AG71:AL71))</f>
        <v>1.3050000000000002</v>
      </c>
    </row>
    <row r="72" spans="1:39" x14ac:dyDescent="0.25">
      <c r="A72" s="26">
        <v>62</v>
      </c>
      <c r="B72" s="5" t="s">
        <v>200</v>
      </c>
      <c r="C72" s="5" t="s">
        <v>201</v>
      </c>
      <c r="D72" s="5" t="s">
        <v>115</v>
      </c>
      <c r="E72" s="27" t="s">
        <v>55</v>
      </c>
      <c r="F72" s="5" t="s">
        <v>170</v>
      </c>
      <c r="G72" s="5" t="s">
        <v>79</v>
      </c>
      <c r="H72" s="5"/>
      <c r="I72" s="5" t="s">
        <v>55</v>
      </c>
      <c r="J72" s="53">
        <v>41962</v>
      </c>
      <c r="K72" s="5" t="s">
        <v>50</v>
      </c>
      <c r="L72" s="29">
        <v>7.49</v>
      </c>
      <c r="M72" s="30"/>
      <c r="N72" s="30"/>
      <c r="O72" s="30"/>
      <c r="P72" s="30"/>
      <c r="Q72" s="5"/>
      <c r="R72" s="5">
        <v>5</v>
      </c>
      <c r="S72" s="5"/>
      <c r="T72" s="5"/>
      <c r="U72" s="5"/>
      <c r="V72" s="5"/>
      <c r="W72" s="31"/>
      <c r="X72" s="31"/>
      <c r="Y72" s="31"/>
      <c r="Z72" s="31"/>
      <c r="AA72" s="30" t="s">
        <v>51</v>
      </c>
      <c r="AB72" s="30" t="s">
        <v>49</v>
      </c>
      <c r="AC72" s="30" t="s">
        <v>49</v>
      </c>
      <c r="AD72" s="32">
        <f>IF(OR(ISBLANK(#REF!),$E72="ΌΧΙ"),"",IF(L72&gt;5,0.5*(L72-5),0))</f>
        <v>1.2450000000000001</v>
      </c>
      <c r="AE72" s="32">
        <f>IF(OR(ISBLANK(#REF!),$E72="ΌΧΙ"),"",IF(M72="ΝΑΙ",6,(IF(O72="ΝΑΙ",4,0))))</f>
        <v>0</v>
      </c>
      <c r="AF72" s="32">
        <f>IF(OR(ISBLANK(#REF!),$E72="ΌΧΙ"),"",IF(AND(F72="ΠΕ23",H72="ΚΥΡΙΟΣ"),IF(N72="ΝΑΙ",6,(IF(P72="ΝΑΙ",2,0))),IF(N72="ΝΑΙ",3,(IF(P72="ΝΑΙ",2,0)))))</f>
        <v>0</v>
      </c>
      <c r="AG72" s="32">
        <f>IF(OR(ISBLANK(#REF!),$E72="ΌΧΙ"),"",MAX(AE72:AF72))</f>
        <v>0</v>
      </c>
      <c r="AH72" s="32">
        <f>IF(OR(ISBLANK(#REF!),$E72="ΌΧΙ"),"",MIN(3,0.5*INT((Q72*12+R72+ROUND(S72/30,0))/6)))</f>
        <v>0</v>
      </c>
      <c r="AI72" s="32">
        <f>IF(OR(ISBLANK(#REF!),$E72="ΌΧΙ"),"",0.2*(T72*12+U72+ROUND(V72/30,0)))</f>
        <v>0</v>
      </c>
      <c r="AJ72" s="33">
        <f>IF(OR(ISBLANK(#REF!),$E72="ΌΧΙ"),"",IF(W72&gt;80%,4,IF(AND(W72&gt;=67%,W72&lt;=80%),3,0)))</f>
        <v>0</v>
      </c>
      <c r="AK72" s="33">
        <f>IF(OR(ISBLANK(#REF!),$E72="ΌΧΙ"),"",IF(COUNTIFS(X72:Z72,"&gt;=67%")=1,2,IF(COUNTIFS(X72:Z72,"&gt;=67%")=2,5,IF(COUNTIFS(X72:Z72,"&gt;=67%")=3,10,0))))</f>
        <v>0</v>
      </c>
      <c r="AL72" s="33">
        <f>IF(OR(ISBLANK(#REF!),$E72="ΌΧΙ"),"",IF(AA72="ΠΟΛΥΤΕΚΝΟΣ",2,IF(AA72="ΤΡΙΤΕΚΝΟΣ",1,0)))</f>
        <v>0</v>
      </c>
      <c r="AM72" s="33">
        <f>IF(OR(ISBLANK(#REF!),$E72="ΌΧΙ"),"",AD72+SUM(AG72:AL72))</f>
        <v>1.2450000000000001</v>
      </c>
    </row>
    <row r="73" spans="1:39" x14ac:dyDescent="0.25">
      <c r="A73" s="26">
        <v>63</v>
      </c>
      <c r="B73" s="5" t="s">
        <v>268</v>
      </c>
      <c r="C73" s="5" t="s">
        <v>88</v>
      </c>
      <c r="D73" s="5" t="s">
        <v>117</v>
      </c>
      <c r="E73" s="27" t="s">
        <v>55</v>
      </c>
      <c r="F73" s="5" t="s">
        <v>170</v>
      </c>
      <c r="G73" s="5" t="s">
        <v>79</v>
      </c>
      <c r="H73" s="5"/>
      <c r="I73" s="5" t="s">
        <v>55</v>
      </c>
      <c r="J73" s="53">
        <v>40052</v>
      </c>
      <c r="K73" s="5" t="s">
        <v>50</v>
      </c>
      <c r="L73" s="29">
        <v>7.43</v>
      </c>
      <c r="M73" s="30"/>
      <c r="N73" s="30"/>
      <c r="O73" s="30"/>
      <c r="P73" s="30"/>
      <c r="Q73" s="5"/>
      <c r="R73" s="5"/>
      <c r="S73" s="5"/>
      <c r="T73" s="5"/>
      <c r="U73" s="5"/>
      <c r="V73" s="5"/>
      <c r="W73" s="31"/>
      <c r="X73" s="31"/>
      <c r="Y73" s="31"/>
      <c r="Z73" s="31"/>
      <c r="AA73" s="30" t="s">
        <v>51</v>
      </c>
      <c r="AB73" s="30" t="s">
        <v>49</v>
      </c>
      <c r="AC73" s="30" t="s">
        <v>49</v>
      </c>
      <c r="AD73" s="32">
        <f>IF(OR(ISBLANK(#REF!),$E73="ΌΧΙ"),"",IF(L73&gt;5,0.5*(L73-5),0))</f>
        <v>1.2149999999999999</v>
      </c>
      <c r="AE73" s="32">
        <f>IF(OR(ISBLANK(#REF!),$E73="ΌΧΙ"),"",IF(M73="ΝΑΙ",6,(IF(O73="ΝΑΙ",4,0))))</f>
        <v>0</v>
      </c>
      <c r="AF73" s="32">
        <f>IF(OR(ISBLANK(#REF!),$E73="ΌΧΙ"),"",IF(AND(F73="ΠΕ23",H73="ΚΥΡΙΟΣ"),IF(N73="ΝΑΙ",6,(IF(P73="ΝΑΙ",2,0))),IF(N73="ΝΑΙ",3,(IF(P73="ΝΑΙ",2,0)))))</f>
        <v>0</v>
      </c>
      <c r="AG73" s="32">
        <f>IF(OR(ISBLANK(#REF!),$E73="ΌΧΙ"),"",MAX(AE73:AF73))</f>
        <v>0</v>
      </c>
      <c r="AH73" s="32">
        <f>IF(OR(ISBLANK(#REF!),$E73="ΌΧΙ"),"",MIN(3,0.5*INT((Q73*12+R73+ROUND(S73/30,0))/6)))</f>
        <v>0</v>
      </c>
      <c r="AI73" s="32">
        <f>IF(OR(ISBLANK(#REF!),$E73="ΌΧΙ"),"",0.2*(T73*12+U73+ROUND(V73/30,0)))</f>
        <v>0</v>
      </c>
      <c r="AJ73" s="33">
        <f>IF(OR(ISBLANK(#REF!),$E73="ΌΧΙ"),"",IF(W73&gt;80%,4,IF(AND(W73&gt;=67%,W73&lt;=80%),3,0)))</f>
        <v>0</v>
      </c>
      <c r="AK73" s="33">
        <f>IF(OR(ISBLANK(#REF!),$E73="ΌΧΙ"),"",IF(COUNTIFS(X73:Z73,"&gt;=67%")=1,2,IF(COUNTIFS(X73:Z73,"&gt;=67%")=2,5,IF(COUNTIFS(X73:Z73,"&gt;=67%")=3,10,0))))</f>
        <v>0</v>
      </c>
      <c r="AL73" s="33">
        <f>IF(OR(ISBLANK(#REF!),$E73="ΌΧΙ"),"",IF(AA73="ΠΟΛΥΤΕΚΝΟΣ",2,IF(AA73="ΤΡΙΤΕΚΝΟΣ",1,0)))</f>
        <v>0</v>
      </c>
      <c r="AM73" s="33">
        <f>IF(OR(ISBLANK(#REF!),$E73="ΌΧΙ"),"",AD73+SUM(AG73:AL73))</f>
        <v>1.2149999999999999</v>
      </c>
    </row>
    <row r="74" spans="1:39" x14ac:dyDescent="0.25">
      <c r="A74" s="26">
        <v>64</v>
      </c>
      <c r="B74" s="5" t="s">
        <v>199</v>
      </c>
      <c r="C74" s="5" t="s">
        <v>60</v>
      </c>
      <c r="D74" s="5" t="s">
        <v>78</v>
      </c>
      <c r="E74" s="27" t="s">
        <v>55</v>
      </c>
      <c r="F74" s="5" t="s">
        <v>170</v>
      </c>
      <c r="G74" s="5" t="s">
        <v>79</v>
      </c>
      <c r="H74" s="5"/>
      <c r="I74" s="5" t="s">
        <v>55</v>
      </c>
      <c r="J74" s="53">
        <v>41845</v>
      </c>
      <c r="K74" s="5" t="s">
        <v>50</v>
      </c>
      <c r="L74" s="29">
        <v>7.39</v>
      </c>
      <c r="M74" s="30"/>
      <c r="N74" s="30"/>
      <c r="O74" s="30"/>
      <c r="P74" s="30"/>
      <c r="Q74" s="5"/>
      <c r="R74" s="5"/>
      <c r="S74" s="5"/>
      <c r="T74" s="5"/>
      <c r="U74" s="5"/>
      <c r="V74" s="5"/>
      <c r="W74" s="31"/>
      <c r="X74" s="31"/>
      <c r="Y74" s="31"/>
      <c r="Z74" s="31"/>
      <c r="AA74" s="30" t="s">
        <v>51</v>
      </c>
      <c r="AB74" s="30" t="s">
        <v>49</v>
      </c>
      <c r="AC74" s="30" t="s">
        <v>49</v>
      </c>
      <c r="AD74" s="32">
        <f>IF(OR(ISBLANK(#REF!),$E74="ΌΧΙ"),"",IF(L74&gt;5,0.5*(L74-5),0))</f>
        <v>1.1949999999999998</v>
      </c>
      <c r="AE74" s="32">
        <f>IF(OR(ISBLANK(#REF!),$E74="ΌΧΙ"),"",IF(M74="ΝΑΙ",6,(IF(O74="ΝΑΙ",4,0))))</f>
        <v>0</v>
      </c>
      <c r="AF74" s="32">
        <f>IF(OR(ISBLANK(#REF!),$E74="ΌΧΙ"),"",IF(AND(F74="ΠΕ23",H74="ΚΥΡΙΟΣ"),IF(N74="ΝΑΙ",6,(IF(P74="ΝΑΙ",2,0))),IF(N74="ΝΑΙ",3,(IF(P74="ΝΑΙ",2,0)))))</f>
        <v>0</v>
      </c>
      <c r="AG74" s="32">
        <f>IF(OR(ISBLANK(#REF!),$E74="ΌΧΙ"),"",MAX(AE74:AF74))</f>
        <v>0</v>
      </c>
      <c r="AH74" s="32">
        <f>IF(OR(ISBLANK(#REF!),$E74="ΌΧΙ"),"",MIN(3,0.5*INT((Q74*12+R74+ROUND(S74/30,0))/6)))</f>
        <v>0</v>
      </c>
      <c r="AI74" s="32">
        <f>IF(OR(ISBLANK(#REF!),$E74="ΌΧΙ"),"",0.2*(T74*12+U74+ROUND(V74/30,0)))</f>
        <v>0</v>
      </c>
      <c r="AJ74" s="33">
        <f>IF(OR(ISBLANK(#REF!),$E74="ΌΧΙ"),"",IF(W74&gt;80%,4,IF(AND(W74&gt;=67%,W74&lt;=80%),3,0)))</f>
        <v>0</v>
      </c>
      <c r="AK74" s="33">
        <f>IF(OR(ISBLANK(#REF!),$E74="ΌΧΙ"),"",IF(COUNTIFS(X74:Z74,"&gt;=67%")=1,2,IF(COUNTIFS(X74:Z74,"&gt;=67%")=2,5,IF(COUNTIFS(X74:Z74,"&gt;=67%")=3,10,0))))</f>
        <v>0</v>
      </c>
      <c r="AL74" s="33">
        <f>IF(OR(ISBLANK(#REF!),$E74="ΌΧΙ"),"",IF(AA74="ΠΟΛΥΤΕΚΝΟΣ",2,IF(AA74="ΤΡΙΤΕΚΝΟΣ",1,0)))</f>
        <v>0</v>
      </c>
      <c r="AM74" s="33">
        <f>IF(OR(ISBLANK(#REF!),$E74="ΌΧΙ"),"",AD74+SUM(AG74:AL74))</f>
        <v>1.1949999999999998</v>
      </c>
    </row>
    <row r="75" spans="1:39" x14ac:dyDescent="0.25">
      <c r="A75" s="26">
        <v>65</v>
      </c>
      <c r="B75" s="5" t="s">
        <v>233</v>
      </c>
      <c r="C75" s="5" t="s">
        <v>128</v>
      </c>
      <c r="D75" s="5" t="s">
        <v>234</v>
      </c>
      <c r="E75" s="27" t="s">
        <v>55</v>
      </c>
      <c r="F75" s="5" t="s">
        <v>170</v>
      </c>
      <c r="G75" s="5" t="s">
        <v>79</v>
      </c>
      <c r="H75" s="5"/>
      <c r="I75" s="5" t="s">
        <v>55</v>
      </c>
      <c r="J75" s="53">
        <v>38394</v>
      </c>
      <c r="K75" s="5" t="s">
        <v>50</v>
      </c>
      <c r="L75" s="29">
        <v>7.3</v>
      </c>
      <c r="M75" s="30"/>
      <c r="N75" s="30"/>
      <c r="O75" s="30"/>
      <c r="P75" s="30"/>
      <c r="Q75" s="5"/>
      <c r="R75" s="5"/>
      <c r="S75" s="5"/>
      <c r="T75" s="5"/>
      <c r="U75" s="5"/>
      <c r="V75" s="5"/>
      <c r="W75" s="31"/>
      <c r="X75" s="31"/>
      <c r="Y75" s="31"/>
      <c r="Z75" s="31"/>
      <c r="AA75" s="30" t="s">
        <v>51</v>
      </c>
      <c r="AB75" s="30" t="s">
        <v>49</v>
      </c>
      <c r="AC75" s="30" t="s">
        <v>49</v>
      </c>
      <c r="AD75" s="32">
        <f>IF(OR(ISBLANK(#REF!),$E75="ΌΧΙ"),"",IF(L75&gt;5,0.5*(L75-5),0))</f>
        <v>1.1499999999999999</v>
      </c>
      <c r="AE75" s="32">
        <f>IF(OR(ISBLANK(#REF!),$E75="ΌΧΙ"),"",IF(M75="ΝΑΙ",6,(IF(O75="ΝΑΙ",4,0))))</f>
        <v>0</v>
      </c>
      <c r="AF75" s="32">
        <f>IF(OR(ISBLANK(#REF!),$E75="ΌΧΙ"),"",IF(AND(F75="ΠΕ23",H75="ΚΥΡΙΟΣ"),IF(N75="ΝΑΙ",6,(IF(P75="ΝΑΙ",2,0))),IF(N75="ΝΑΙ",3,(IF(P75="ΝΑΙ",2,0)))))</f>
        <v>0</v>
      </c>
      <c r="AG75" s="32">
        <f>IF(OR(ISBLANK(#REF!),$E75="ΌΧΙ"),"",MAX(AE75:AF75))</f>
        <v>0</v>
      </c>
      <c r="AH75" s="32">
        <f>IF(OR(ISBLANK(#REF!),$E75="ΌΧΙ"),"",MIN(3,0.5*INT((Q75*12+R75+ROUND(S75/30,0))/6)))</f>
        <v>0</v>
      </c>
      <c r="AI75" s="32">
        <f>IF(OR(ISBLANK(#REF!),$E75="ΌΧΙ"),"",0.2*(T75*12+U75+ROUND(V75/30,0)))</f>
        <v>0</v>
      </c>
      <c r="AJ75" s="33">
        <f>IF(OR(ISBLANK(#REF!),$E75="ΌΧΙ"),"",IF(W75&gt;80%,4,IF(AND(W75&gt;=67%,W75&lt;=80%),3,0)))</f>
        <v>0</v>
      </c>
      <c r="AK75" s="33">
        <f>IF(OR(ISBLANK(#REF!),$E75="ΌΧΙ"),"",IF(COUNTIFS(X75:Z75,"&gt;=67%")=1,2,IF(COUNTIFS(X75:Z75,"&gt;=67%")=2,5,IF(COUNTIFS(X75:Z75,"&gt;=67%")=3,10,0))))</f>
        <v>0</v>
      </c>
      <c r="AL75" s="33">
        <f>IF(OR(ISBLANK(#REF!),$E75="ΌΧΙ"),"",IF(AA75="ΠΟΛΥΤΕΚΝΟΣ",2,IF(AA75="ΤΡΙΤΕΚΝΟΣ",1,0)))</f>
        <v>0</v>
      </c>
      <c r="AM75" s="33">
        <f>IF(OR(ISBLANK(#REF!),$E75="ΌΧΙ"),"",AD75+SUM(AG75:AL75))</f>
        <v>1.1499999999999999</v>
      </c>
    </row>
    <row r="76" spans="1:39" x14ac:dyDescent="0.25">
      <c r="A76" s="26">
        <v>66</v>
      </c>
      <c r="B76" s="5" t="s">
        <v>178</v>
      </c>
      <c r="C76" s="5" t="s">
        <v>179</v>
      </c>
      <c r="D76" s="5" t="s">
        <v>61</v>
      </c>
      <c r="E76" s="27" t="s">
        <v>55</v>
      </c>
      <c r="F76" s="5" t="s">
        <v>170</v>
      </c>
      <c r="G76" s="5" t="s">
        <v>79</v>
      </c>
      <c r="H76" s="5"/>
      <c r="I76" s="5" t="s">
        <v>55</v>
      </c>
      <c r="J76" s="53">
        <v>40737</v>
      </c>
      <c r="K76" s="5" t="s">
        <v>50</v>
      </c>
      <c r="L76" s="29">
        <v>7.3</v>
      </c>
      <c r="M76" s="30"/>
      <c r="N76" s="30"/>
      <c r="O76" s="30"/>
      <c r="P76" s="30"/>
      <c r="Q76" s="5"/>
      <c r="R76" s="5"/>
      <c r="S76" s="5"/>
      <c r="T76" s="5"/>
      <c r="U76" s="5"/>
      <c r="V76" s="5"/>
      <c r="W76" s="31"/>
      <c r="X76" s="31"/>
      <c r="Y76" s="31"/>
      <c r="Z76" s="31"/>
      <c r="AA76" s="30" t="s">
        <v>51</v>
      </c>
      <c r="AB76" s="30" t="s">
        <v>49</v>
      </c>
      <c r="AC76" s="30" t="s">
        <v>49</v>
      </c>
      <c r="AD76" s="32">
        <f>IF(OR(ISBLANK(#REF!),$E76="ΌΧΙ"),"",IF(L76&gt;5,0.5*(L76-5),0))</f>
        <v>1.1499999999999999</v>
      </c>
      <c r="AE76" s="32">
        <f>IF(OR(ISBLANK(#REF!),$E76="ΌΧΙ"),"",IF(M76="ΝΑΙ",6,(IF(O76="ΝΑΙ",4,0))))</f>
        <v>0</v>
      </c>
      <c r="AF76" s="32">
        <f>IF(OR(ISBLANK(#REF!),$E76="ΌΧΙ"),"",IF(AND(F76="ΠΕ23",H76="ΚΥΡΙΟΣ"),IF(N76="ΝΑΙ",6,(IF(P76="ΝΑΙ",2,0))),IF(N76="ΝΑΙ",3,(IF(P76="ΝΑΙ",2,0)))))</f>
        <v>0</v>
      </c>
      <c r="AG76" s="32">
        <f>IF(OR(ISBLANK(#REF!),$E76="ΌΧΙ"),"",MAX(AE76:AF76))</f>
        <v>0</v>
      </c>
      <c r="AH76" s="32">
        <f>IF(OR(ISBLANK(#REF!),$E76="ΌΧΙ"),"",MIN(3,0.5*INT((Q76*12+R76+ROUND(S76/30,0))/6)))</f>
        <v>0</v>
      </c>
      <c r="AI76" s="32">
        <f>IF(OR(ISBLANK(#REF!),$E76="ΌΧΙ"),"",0.2*(T76*12+U76+ROUND(V76/30,0)))</f>
        <v>0</v>
      </c>
      <c r="AJ76" s="33">
        <f>IF(OR(ISBLANK(#REF!),$E76="ΌΧΙ"),"",IF(W76&gt;80%,4,IF(AND(W76&gt;=67%,W76&lt;=80%),3,0)))</f>
        <v>0</v>
      </c>
      <c r="AK76" s="33">
        <f>IF(OR(ISBLANK(#REF!),$E76="ΌΧΙ"),"",IF(COUNTIFS(X76:Z76,"&gt;=67%")=1,2,IF(COUNTIFS(X76:Z76,"&gt;=67%")=2,5,IF(COUNTIFS(X76:Z76,"&gt;=67%")=3,10,0))))</f>
        <v>0</v>
      </c>
      <c r="AL76" s="33">
        <f>IF(OR(ISBLANK(#REF!),$E76="ΌΧΙ"),"",IF(AA76="ΠΟΛΥΤΕΚΝΟΣ",2,IF(AA76="ΤΡΙΤΕΚΝΟΣ",1,0)))</f>
        <v>0</v>
      </c>
      <c r="AM76" s="33">
        <f>IF(OR(ISBLANK(#REF!),$E76="ΌΧΙ"),"",AD76+SUM(AG76:AL76))</f>
        <v>1.1499999999999999</v>
      </c>
    </row>
    <row r="77" spans="1:39" x14ac:dyDescent="0.25">
      <c r="A77" s="26">
        <v>67</v>
      </c>
      <c r="B77" s="5" t="s">
        <v>282</v>
      </c>
      <c r="C77" s="5" t="s">
        <v>283</v>
      </c>
      <c r="D77" s="5" t="s">
        <v>129</v>
      </c>
      <c r="E77" s="27" t="s">
        <v>55</v>
      </c>
      <c r="F77" s="5" t="s">
        <v>170</v>
      </c>
      <c r="G77" s="5" t="s">
        <v>79</v>
      </c>
      <c r="H77" s="5"/>
      <c r="I77" s="5" t="s">
        <v>55</v>
      </c>
      <c r="J77" s="53">
        <v>41619</v>
      </c>
      <c r="K77" s="5" t="s">
        <v>50</v>
      </c>
      <c r="L77" s="29">
        <v>7.22</v>
      </c>
      <c r="M77" s="30"/>
      <c r="N77" s="30"/>
      <c r="O77" s="30"/>
      <c r="P77" s="30"/>
      <c r="Q77" s="5"/>
      <c r="R77" s="5"/>
      <c r="S77" s="5"/>
      <c r="T77" s="5"/>
      <c r="U77" s="5"/>
      <c r="V77" s="5"/>
      <c r="W77" s="31"/>
      <c r="X77" s="31"/>
      <c r="Y77" s="31"/>
      <c r="Z77" s="31"/>
      <c r="AA77" s="30" t="s">
        <v>51</v>
      </c>
      <c r="AB77" s="30" t="s">
        <v>49</v>
      </c>
      <c r="AC77" s="30" t="s">
        <v>49</v>
      </c>
      <c r="AD77" s="32">
        <f>IF(OR(ISBLANK(#REF!),$E77="ΌΧΙ"),"",IF(L77&gt;5,0.5*(L77-5),0))</f>
        <v>1.1099999999999999</v>
      </c>
      <c r="AE77" s="32">
        <f>IF(OR(ISBLANK(#REF!),$E77="ΌΧΙ"),"",IF(M77="ΝΑΙ",6,(IF(O77="ΝΑΙ",4,0))))</f>
        <v>0</v>
      </c>
      <c r="AF77" s="32">
        <f>IF(OR(ISBLANK(#REF!),$E77="ΌΧΙ"),"",IF(AND(F77="ΠΕ23",H77="ΚΥΡΙΟΣ"),IF(N77="ΝΑΙ",6,(IF(P77="ΝΑΙ",2,0))),IF(N77="ΝΑΙ",3,(IF(P77="ΝΑΙ",2,0)))))</f>
        <v>0</v>
      </c>
      <c r="AG77" s="32">
        <f>IF(OR(ISBLANK(#REF!),$E77="ΌΧΙ"),"",MAX(AE77:AF77))</f>
        <v>0</v>
      </c>
      <c r="AH77" s="32">
        <f>IF(OR(ISBLANK(#REF!),$E77="ΌΧΙ"),"",MIN(3,0.5*INT((Q77*12+R77+ROUND(S77/30,0))/6)))</f>
        <v>0</v>
      </c>
      <c r="AI77" s="32">
        <f>IF(OR(ISBLANK(#REF!),$E77="ΌΧΙ"),"",0.2*(T77*12+U77+ROUND(V77/30,0)))</f>
        <v>0</v>
      </c>
      <c r="AJ77" s="33">
        <f>IF(OR(ISBLANK(#REF!),$E77="ΌΧΙ"),"",IF(W77&gt;80%,4,IF(AND(W77&gt;=67%,W77&lt;=80%),3,0)))</f>
        <v>0</v>
      </c>
      <c r="AK77" s="33">
        <f>IF(OR(ISBLANK(#REF!),$E77="ΌΧΙ"),"",IF(COUNTIFS(X77:Z77,"&gt;=67%")=1,2,IF(COUNTIFS(X77:Z77,"&gt;=67%")=2,5,IF(COUNTIFS(X77:Z77,"&gt;=67%")=3,10,0))))</f>
        <v>0</v>
      </c>
      <c r="AL77" s="33">
        <f>IF(OR(ISBLANK(#REF!),$E77="ΌΧΙ"),"",IF(AA77="ΠΟΛΥΤΕΚΝΟΣ",2,IF(AA77="ΤΡΙΤΕΚΝΟΣ",1,0)))</f>
        <v>0</v>
      </c>
      <c r="AM77" s="33">
        <f>IF(OR(ISBLANK(#REF!),$E77="ΌΧΙ"),"",AD77+SUM(AG77:AL77))</f>
        <v>1.1099999999999999</v>
      </c>
    </row>
    <row r="78" spans="1:39" x14ac:dyDescent="0.25">
      <c r="A78" s="26">
        <v>68</v>
      </c>
      <c r="B78" s="5" t="s">
        <v>259</v>
      </c>
      <c r="C78" s="5" t="s">
        <v>242</v>
      </c>
      <c r="D78" s="5" t="s">
        <v>198</v>
      </c>
      <c r="E78" s="27" t="s">
        <v>55</v>
      </c>
      <c r="F78" s="5" t="s">
        <v>170</v>
      </c>
      <c r="G78" s="5" t="s">
        <v>79</v>
      </c>
      <c r="H78" s="5"/>
      <c r="I78" s="5" t="s">
        <v>55</v>
      </c>
      <c r="J78" s="53">
        <v>38300</v>
      </c>
      <c r="K78" s="5" t="s">
        <v>50</v>
      </c>
      <c r="L78" s="29">
        <v>6.14</v>
      </c>
      <c r="M78" s="30"/>
      <c r="N78" s="30"/>
      <c r="O78" s="30"/>
      <c r="P78" s="30"/>
      <c r="Q78" s="5"/>
      <c r="R78" s="5">
        <v>5</v>
      </c>
      <c r="S78" s="5">
        <v>19</v>
      </c>
      <c r="T78" s="5"/>
      <c r="U78" s="5"/>
      <c r="V78" s="5"/>
      <c r="W78" s="31"/>
      <c r="X78" s="31"/>
      <c r="Y78" s="31"/>
      <c r="Z78" s="31"/>
      <c r="AA78" s="30" t="s">
        <v>51</v>
      </c>
      <c r="AB78" s="30" t="s">
        <v>49</v>
      </c>
      <c r="AC78" s="30" t="s">
        <v>49</v>
      </c>
      <c r="AD78" s="32">
        <f>IF(OR(ISBLANK(#REF!),$E78="ΌΧΙ"),"",IF(L78&gt;5,0.5*(L78-5),0))</f>
        <v>0.56999999999999984</v>
      </c>
      <c r="AE78" s="32">
        <f>IF(OR(ISBLANK(#REF!),$E78="ΌΧΙ"),"",IF(M78="ΝΑΙ",6,(IF(O78="ΝΑΙ",4,0))))</f>
        <v>0</v>
      </c>
      <c r="AF78" s="32">
        <f>IF(OR(ISBLANK(#REF!),$E78="ΌΧΙ"),"",IF(AND(F78="ΠΕ23",H78="ΚΥΡΙΟΣ"),IF(N78="ΝΑΙ",6,(IF(P78="ΝΑΙ",2,0))),IF(N78="ΝΑΙ",3,(IF(P78="ΝΑΙ",2,0)))))</f>
        <v>0</v>
      </c>
      <c r="AG78" s="32">
        <f>IF(OR(ISBLANK(#REF!),$E78="ΌΧΙ"),"",MAX(AE78:AF78))</f>
        <v>0</v>
      </c>
      <c r="AH78" s="32">
        <f>IF(OR(ISBLANK(#REF!),$E78="ΌΧΙ"),"",MIN(3,0.5*INT((Q78*12+R78+ROUND(S78/30,0))/6)))</f>
        <v>0.5</v>
      </c>
      <c r="AI78" s="32">
        <f>IF(OR(ISBLANK(#REF!),$E78="ΌΧΙ"),"",0.2*(T78*12+U78+ROUND(V78/30,0)))</f>
        <v>0</v>
      </c>
      <c r="AJ78" s="33">
        <f>IF(OR(ISBLANK(#REF!),$E78="ΌΧΙ"),"",IF(W78&gt;80%,4,IF(AND(W78&gt;=67%,W78&lt;=80%),3,0)))</f>
        <v>0</v>
      </c>
      <c r="AK78" s="33">
        <f>IF(OR(ISBLANK(#REF!),$E78="ΌΧΙ"),"",IF(COUNTIFS(X78:Z78,"&gt;=67%")=1,2,IF(COUNTIFS(X78:Z78,"&gt;=67%")=2,5,IF(COUNTIFS(X78:Z78,"&gt;=67%")=3,10,0))))</f>
        <v>0</v>
      </c>
      <c r="AL78" s="33">
        <f>IF(OR(ISBLANK(#REF!),$E78="ΌΧΙ"),"",IF(AA78="ΠΟΛΥΤΕΚΝΟΣ",2,IF(AA78="ΤΡΙΤΕΚΝΟΣ",1,0)))</f>
        <v>0</v>
      </c>
      <c r="AM78" s="33">
        <f>IF(OR(ISBLANK(#REF!),$E78="ΌΧΙ"),"",AD78+SUM(AG78:AL78))</f>
        <v>1.0699999999999998</v>
      </c>
    </row>
    <row r="79" spans="1:39" x14ac:dyDescent="0.25">
      <c r="A79" s="26">
        <v>69</v>
      </c>
      <c r="B79" s="5" t="s">
        <v>265</v>
      </c>
      <c r="C79" s="5" t="s">
        <v>88</v>
      </c>
      <c r="D79" s="5" t="s">
        <v>61</v>
      </c>
      <c r="E79" s="27" t="s">
        <v>55</v>
      </c>
      <c r="F79" s="5" t="s">
        <v>170</v>
      </c>
      <c r="G79" s="5" t="s">
        <v>79</v>
      </c>
      <c r="H79" s="5"/>
      <c r="I79" s="5" t="s">
        <v>55</v>
      </c>
      <c r="J79" s="55" t="s">
        <v>266</v>
      </c>
      <c r="K79" s="5" t="s">
        <v>50</v>
      </c>
      <c r="L79" s="29">
        <v>7.12</v>
      </c>
      <c r="M79" s="30"/>
      <c r="N79" s="30"/>
      <c r="O79" s="30"/>
      <c r="P79" s="30"/>
      <c r="Q79" s="5"/>
      <c r="R79" s="5">
        <v>5</v>
      </c>
      <c r="S79" s="5"/>
      <c r="T79" s="5"/>
      <c r="U79" s="5"/>
      <c r="V79" s="5"/>
      <c r="W79" s="31"/>
      <c r="X79" s="31"/>
      <c r="Y79" s="31"/>
      <c r="Z79" s="31"/>
      <c r="AA79" s="30" t="s">
        <v>51</v>
      </c>
      <c r="AB79" s="30" t="s">
        <v>49</v>
      </c>
      <c r="AC79" s="30" t="s">
        <v>49</v>
      </c>
      <c r="AD79" s="32">
        <f>IF(OR(ISBLANK(#REF!),$E79="ΌΧΙ"),"",IF(L79&gt;5,0.5*(L79-5),0))</f>
        <v>1.06</v>
      </c>
      <c r="AE79" s="32">
        <f>IF(OR(ISBLANK(#REF!),$E79="ΌΧΙ"),"",IF(M79="ΝΑΙ",6,(IF(O79="ΝΑΙ",4,0))))</f>
        <v>0</v>
      </c>
      <c r="AF79" s="32">
        <f>IF(OR(ISBLANK(#REF!),$E79="ΌΧΙ"),"",IF(AND(F79="ΠΕ23",H79="ΚΥΡΙΟΣ"),IF(N79="ΝΑΙ",6,(IF(P79="ΝΑΙ",2,0))),IF(N79="ΝΑΙ",3,(IF(P79="ΝΑΙ",2,0)))))</f>
        <v>0</v>
      </c>
      <c r="AG79" s="32">
        <f>IF(OR(ISBLANK(#REF!),$E79="ΌΧΙ"),"",MAX(AE79:AF79))</f>
        <v>0</v>
      </c>
      <c r="AH79" s="32">
        <f>IF(OR(ISBLANK(#REF!),$E79="ΌΧΙ"),"",MIN(3,0.5*INT((Q79*12+R79+ROUND(S79/30,0))/6)))</f>
        <v>0</v>
      </c>
      <c r="AI79" s="32">
        <f>IF(OR(ISBLANK(#REF!),$E79="ΌΧΙ"),"",0.2*(T79*12+U79+ROUND(V79/30,0)))</f>
        <v>0</v>
      </c>
      <c r="AJ79" s="33">
        <f>IF(OR(ISBLANK(#REF!),$E79="ΌΧΙ"),"",IF(W79&gt;80%,4,IF(AND(W79&gt;=67%,W79&lt;=80%),3,0)))</f>
        <v>0</v>
      </c>
      <c r="AK79" s="33">
        <f>IF(OR(ISBLANK(#REF!),$E79="ΌΧΙ"),"",IF(COUNTIFS(X79:Z79,"&gt;=67%")=1,2,IF(COUNTIFS(X79:Z79,"&gt;=67%")=2,5,IF(COUNTIFS(X79:Z79,"&gt;=67%")=3,10,0))))</f>
        <v>0</v>
      </c>
      <c r="AL79" s="33">
        <f>IF(OR(ISBLANK(#REF!),$E79="ΌΧΙ"),"",IF(AA79="ΠΟΛΥΤΕΚΝΟΣ",2,IF(AA79="ΤΡΙΤΕΚΝΟΣ",1,0)))</f>
        <v>0</v>
      </c>
      <c r="AM79" s="33">
        <f>IF(OR(ISBLANK(#REF!),$E79="ΌΧΙ"),"",AD79+SUM(AG79:AL79))</f>
        <v>1.06</v>
      </c>
    </row>
    <row r="80" spans="1:39" x14ac:dyDescent="0.25">
      <c r="A80" s="26">
        <v>70</v>
      </c>
      <c r="B80" s="5" t="s">
        <v>269</v>
      </c>
      <c r="C80" s="5" t="s">
        <v>69</v>
      </c>
      <c r="D80" s="5" t="s">
        <v>207</v>
      </c>
      <c r="E80" s="27" t="s">
        <v>55</v>
      </c>
      <c r="F80" s="5" t="s">
        <v>170</v>
      </c>
      <c r="G80" s="5" t="s">
        <v>79</v>
      </c>
      <c r="H80" s="5"/>
      <c r="I80" s="5" t="s">
        <v>55</v>
      </c>
      <c r="J80" s="53">
        <v>41115</v>
      </c>
      <c r="K80" s="5" t="s">
        <v>50</v>
      </c>
      <c r="L80" s="29">
        <v>7.11</v>
      </c>
      <c r="M80" s="30"/>
      <c r="N80" s="30"/>
      <c r="O80" s="30"/>
      <c r="P80" s="30"/>
      <c r="Q80" s="5"/>
      <c r="R80" s="5"/>
      <c r="S80" s="5"/>
      <c r="T80" s="5"/>
      <c r="U80" s="5"/>
      <c r="V80" s="5"/>
      <c r="W80" s="31"/>
      <c r="X80" s="31"/>
      <c r="Y80" s="31"/>
      <c r="Z80" s="31"/>
      <c r="AA80" s="30" t="s">
        <v>51</v>
      </c>
      <c r="AB80" s="30" t="s">
        <v>49</v>
      </c>
      <c r="AC80" s="30" t="s">
        <v>49</v>
      </c>
      <c r="AD80" s="32">
        <f>IF(OR(ISBLANK(#REF!),$E80="ΌΧΙ"),"",IF(L80&gt;5,0.5*(L80-5),0))</f>
        <v>1.0550000000000002</v>
      </c>
      <c r="AE80" s="32">
        <f>IF(OR(ISBLANK(#REF!),$E80="ΌΧΙ"),"",IF(M80="ΝΑΙ",6,(IF(O80="ΝΑΙ",4,0))))</f>
        <v>0</v>
      </c>
      <c r="AF80" s="32">
        <f>IF(OR(ISBLANK(#REF!),$E80="ΌΧΙ"),"",IF(AND(F80="ΠΕ23",H80="ΚΥΡΙΟΣ"),IF(N80="ΝΑΙ",6,(IF(P80="ΝΑΙ",2,0))),IF(N80="ΝΑΙ",3,(IF(P80="ΝΑΙ",2,0)))))</f>
        <v>0</v>
      </c>
      <c r="AG80" s="32">
        <f>IF(OR(ISBLANK(#REF!),$E80="ΌΧΙ"),"",MAX(AE80:AF80))</f>
        <v>0</v>
      </c>
      <c r="AH80" s="32">
        <f>IF(OR(ISBLANK(#REF!),$E80="ΌΧΙ"),"",MIN(3,0.5*INT((Q80*12+R80+ROUND(S80/30,0))/6)))</f>
        <v>0</v>
      </c>
      <c r="AI80" s="32">
        <f>IF(OR(ISBLANK(#REF!),$E80="ΌΧΙ"),"",0.2*(T80*12+U80+ROUND(V80/30,0)))</f>
        <v>0</v>
      </c>
      <c r="AJ80" s="33">
        <f>IF(OR(ISBLANK(#REF!),$E80="ΌΧΙ"),"",IF(W80&gt;80%,4,IF(AND(W80&gt;=67%,W80&lt;=80%),3,0)))</f>
        <v>0</v>
      </c>
      <c r="AK80" s="33">
        <f>IF(OR(ISBLANK(#REF!),$E80="ΌΧΙ"),"",IF(COUNTIFS(X80:Z80,"&gt;=67%")=1,2,IF(COUNTIFS(X80:Z80,"&gt;=67%")=2,5,IF(COUNTIFS(X80:Z80,"&gt;=67%")=3,10,0))))</f>
        <v>0</v>
      </c>
      <c r="AL80" s="33">
        <f>IF(OR(ISBLANK(#REF!),$E80="ΌΧΙ"),"",IF(AA80="ΠΟΛΥΤΕΚΝΟΣ",2,IF(AA80="ΤΡΙΤΕΚΝΟΣ",1,0)))</f>
        <v>0</v>
      </c>
      <c r="AM80" s="33">
        <f>IF(OR(ISBLANK(#REF!),$E80="ΌΧΙ"),"",AD80+SUM(AG80:AL80))</f>
        <v>1.0550000000000002</v>
      </c>
    </row>
    <row r="81" spans="1:39" x14ac:dyDescent="0.25">
      <c r="A81" s="26">
        <v>71</v>
      </c>
      <c r="B81" s="5" t="s">
        <v>267</v>
      </c>
      <c r="C81" s="5" t="s">
        <v>139</v>
      </c>
      <c r="D81" s="5" t="s">
        <v>69</v>
      </c>
      <c r="E81" s="27" t="s">
        <v>55</v>
      </c>
      <c r="F81" s="5" t="s">
        <v>170</v>
      </c>
      <c r="G81" s="5" t="s">
        <v>79</v>
      </c>
      <c r="H81" s="5"/>
      <c r="I81" s="5" t="s">
        <v>55</v>
      </c>
      <c r="J81" s="53">
        <v>38974</v>
      </c>
      <c r="K81" s="5" t="s">
        <v>50</v>
      </c>
      <c r="L81" s="29">
        <v>7.08</v>
      </c>
      <c r="M81" s="30"/>
      <c r="N81" s="30"/>
      <c r="O81" s="30"/>
      <c r="P81" s="30"/>
      <c r="Q81" s="5"/>
      <c r="R81" s="5"/>
      <c r="S81" s="5"/>
      <c r="T81" s="5"/>
      <c r="U81" s="5"/>
      <c r="V81" s="5"/>
      <c r="W81" s="31"/>
      <c r="X81" s="31"/>
      <c r="Y81" s="31"/>
      <c r="Z81" s="31"/>
      <c r="AA81" s="30" t="s">
        <v>51</v>
      </c>
      <c r="AB81" s="30" t="s">
        <v>49</v>
      </c>
      <c r="AC81" s="30" t="s">
        <v>49</v>
      </c>
      <c r="AD81" s="32">
        <f>IF(OR(ISBLANK(#REF!),$E81="ΌΧΙ"),"",IF(L81&gt;5,0.5*(L81-5),0))</f>
        <v>1.04</v>
      </c>
      <c r="AE81" s="32">
        <f>IF(OR(ISBLANK(#REF!),$E81="ΌΧΙ"),"",IF(M81="ΝΑΙ",6,(IF(O81="ΝΑΙ",4,0))))</f>
        <v>0</v>
      </c>
      <c r="AF81" s="32">
        <f>IF(OR(ISBLANK(#REF!),$E81="ΌΧΙ"),"",IF(AND(F81="ΠΕ23",H81="ΚΥΡΙΟΣ"),IF(N81="ΝΑΙ",6,(IF(P81="ΝΑΙ",2,0))),IF(N81="ΝΑΙ",3,(IF(P81="ΝΑΙ",2,0)))))</f>
        <v>0</v>
      </c>
      <c r="AG81" s="32">
        <f>IF(OR(ISBLANK(#REF!),$E81="ΌΧΙ"),"",MAX(AE81:AF81))</f>
        <v>0</v>
      </c>
      <c r="AH81" s="32">
        <f>IF(OR(ISBLANK(#REF!),$E81="ΌΧΙ"),"",MIN(3,0.5*INT((Q81*12+R81+ROUND(S81/30,0))/6)))</f>
        <v>0</v>
      </c>
      <c r="AI81" s="32">
        <f>IF(OR(ISBLANK(#REF!),$E81="ΌΧΙ"),"",0.2*(T81*12+U81+ROUND(V81/30,0)))</f>
        <v>0</v>
      </c>
      <c r="AJ81" s="33">
        <f>IF(OR(ISBLANK(#REF!),$E81="ΌΧΙ"),"",IF(W81&gt;80%,4,IF(AND(W81&gt;=67%,W81&lt;=80%),3,0)))</f>
        <v>0</v>
      </c>
      <c r="AK81" s="33">
        <f>IF(OR(ISBLANK(#REF!),$E81="ΌΧΙ"),"",IF(COUNTIFS(X81:Z81,"&gt;=67%")=1,2,IF(COUNTIFS(X81:Z81,"&gt;=67%")=2,5,IF(COUNTIFS(X81:Z81,"&gt;=67%")=3,10,0))))</f>
        <v>0</v>
      </c>
      <c r="AL81" s="33">
        <f>IF(OR(ISBLANK(#REF!),$E81="ΌΧΙ"),"",IF(AA81="ΠΟΛΥΤΕΚΝΟΣ",2,IF(AA81="ΤΡΙΤΕΚΝΟΣ",1,0)))</f>
        <v>0</v>
      </c>
      <c r="AM81" s="33">
        <f>IF(OR(ISBLANK(#REF!),$E81="ΌΧΙ"),"",AD81+SUM(AG81:AL81))</f>
        <v>1.04</v>
      </c>
    </row>
    <row r="82" spans="1:39" x14ac:dyDescent="0.25">
      <c r="A82" s="26">
        <v>72</v>
      </c>
      <c r="B82" s="5" t="s">
        <v>273</v>
      </c>
      <c r="C82" s="5" t="s">
        <v>53</v>
      </c>
      <c r="D82" s="5" t="s">
        <v>115</v>
      </c>
      <c r="E82" s="27" t="s">
        <v>55</v>
      </c>
      <c r="F82" s="5" t="s">
        <v>170</v>
      </c>
      <c r="G82" s="5" t="s">
        <v>79</v>
      </c>
      <c r="H82" s="5"/>
      <c r="I82" s="5" t="s">
        <v>55</v>
      </c>
      <c r="J82" s="53">
        <v>40834</v>
      </c>
      <c r="K82" s="5" t="s">
        <v>50</v>
      </c>
      <c r="L82" s="29">
        <v>7</v>
      </c>
      <c r="M82" s="30"/>
      <c r="N82" s="30"/>
      <c r="O82" s="30"/>
      <c r="P82" s="30"/>
      <c r="Q82" s="5"/>
      <c r="R82" s="5"/>
      <c r="S82" s="5"/>
      <c r="T82" s="5"/>
      <c r="U82" s="5"/>
      <c r="V82" s="5"/>
      <c r="W82" s="31"/>
      <c r="X82" s="31"/>
      <c r="Y82" s="31"/>
      <c r="Z82" s="31"/>
      <c r="AA82" s="30" t="s">
        <v>51</v>
      </c>
      <c r="AB82" s="30" t="s">
        <v>49</v>
      </c>
      <c r="AC82" s="30" t="s">
        <v>49</v>
      </c>
      <c r="AD82" s="32">
        <f>IF(OR(ISBLANK(#REF!),$E82="ΌΧΙ"),"",IF(L82&gt;5,0.5*(L82-5),0))</f>
        <v>1</v>
      </c>
      <c r="AE82" s="32">
        <f>IF(OR(ISBLANK(#REF!),$E82="ΌΧΙ"),"",IF(M82="ΝΑΙ",6,(IF(O82="ΝΑΙ",4,0))))</f>
        <v>0</v>
      </c>
      <c r="AF82" s="32">
        <f>IF(OR(ISBLANK(#REF!),$E82="ΌΧΙ"),"",IF(AND(F82="ΠΕ23",H82="ΚΥΡΙΟΣ"),IF(N82="ΝΑΙ",6,(IF(P82="ΝΑΙ",2,0))),IF(N82="ΝΑΙ",3,(IF(P82="ΝΑΙ",2,0)))))</f>
        <v>0</v>
      </c>
      <c r="AG82" s="32">
        <f>IF(OR(ISBLANK(#REF!),$E82="ΌΧΙ"),"",MAX(AE82:AF82))</f>
        <v>0</v>
      </c>
      <c r="AH82" s="32">
        <f>IF(OR(ISBLANK(#REF!),$E82="ΌΧΙ"),"",MIN(3,0.5*INT((Q82*12+R82+ROUND(S82/30,0))/6)))</f>
        <v>0</v>
      </c>
      <c r="AI82" s="32">
        <f>IF(OR(ISBLANK(#REF!),$E82="ΌΧΙ"),"",0.2*(T82*12+U82+ROUND(V82/30,0)))</f>
        <v>0</v>
      </c>
      <c r="AJ82" s="33">
        <f>IF(OR(ISBLANK(#REF!),$E82="ΌΧΙ"),"",IF(W82&gt;80%,4,IF(AND(W82&gt;=67%,W82&lt;=80%),3,0)))</f>
        <v>0</v>
      </c>
      <c r="AK82" s="33">
        <f>IF(OR(ISBLANK(#REF!),$E82="ΌΧΙ"),"",IF(COUNTIFS(X82:Z82,"&gt;=67%")=1,2,IF(COUNTIFS(X82:Z82,"&gt;=67%")=2,5,IF(COUNTIFS(X82:Z82,"&gt;=67%")=3,10,0))))</f>
        <v>0</v>
      </c>
      <c r="AL82" s="33">
        <f>IF(OR(ISBLANK(#REF!),$E82="ΌΧΙ"),"",IF(AA82="ΠΟΛΥΤΕΚΝΟΣ",2,IF(AA82="ΤΡΙΤΕΚΝΟΣ",1,0)))</f>
        <v>0</v>
      </c>
      <c r="AM82" s="33">
        <f>IF(OR(ISBLANK(#REF!),$E82="ΌΧΙ"),"",AD82+SUM(AG82:AL82))</f>
        <v>1</v>
      </c>
    </row>
    <row r="83" spans="1:39" x14ac:dyDescent="0.25">
      <c r="A83" s="26">
        <v>73</v>
      </c>
      <c r="B83" s="5" t="s">
        <v>211</v>
      </c>
      <c r="C83" s="5" t="s">
        <v>201</v>
      </c>
      <c r="D83" s="5" t="s">
        <v>212</v>
      </c>
      <c r="E83" s="27" t="s">
        <v>55</v>
      </c>
      <c r="F83" s="5" t="s">
        <v>170</v>
      </c>
      <c r="G83" s="5" t="s">
        <v>79</v>
      </c>
      <c r="H83" s="5"/>
      <c r="I83" s="5" t="s">
        <v>55</v>
      </c>
      <c r="J83" s="53">
        <v>41824</v>
      </c>
      <c r="K83" s="5" t="s">
        <v>50</v>
      </c>
      <c r="L83" s="29">
        <v>7</v>
      </c>
      <c r="M83" s="30"/>
      <c r="N83" s="30"/>
      <c r="O83" s="30"/>
      <c r="P83" s="30"/>
      <c r="Q83" s="5"/>
      <c r="R83" s="5">
        <v>5</v>
      </c>
      <c r="S83" s="5"/>
      <c r="T83" s="5"/>
      <c r="U83" s="5"/>
      <c r="V83" s="5"/>
      <c r="W83" s="31"/>
      <c r="X83" s="31"/>
      <c r="Y83" s="31"/>
      <c r="Z83" s="31"/>
      <c r="AA83" s="30" t="s">
        <v>51</v>
      </c>
      <c r="AB83" s="30" t="s">
        <v>49</v>
      </c>
      <c r="AC83" s="30" t="s">
        <v>49</v>
      </c>
      <c r="AD83" s="32">
        <f>IF(OR(ISBLANK(#REF!),$E83="ΌΧΙ"),"",IF(L83&gt;5,0.5*(L83-5),0))</f>
        <v>1</v>
      </c>
      <c r="AE83" s="32">
        <f>IF(OR(ISBLANK(#REF!),$E83="ΌΧΙ"),"",IF(M83="ΝΑΙ",6,(IF(O83="ΝΑΙ",4,0))))</f>
        <v>0</v>
      </c>
      <c r="AF83" s="32">
        <f>IF(OR(ISBLANK(#REF!),$E83="ΌΧΙ"),"",IF(AND(F83="ΠΕ23",H83="ΚΥΡΙΟΣ"),IF(N83="ΝΑΙ",6,(IF(P83="ΝΑΙ",2,0))),IF(N83="ΝΑΙ",3,(IF(P83="ΝΑΙ",2,0)))))</f>
        <v>0</v>
      </c>
      <c r="AG83" s="32">
        <f>IF(OR(ISBLANK(#REF!),$E83="ΌΧΙ"),"",MAX(AE83:AF83))</f>
        <v>0</v>
      </c>
      <c r="AH83" s="32">
        <f>IF(OR(ISBLANK(#REF!),$E83="ΌΧΙ"),"",MIN(3,0.5*INT((Q83*12+R83+ROUND(S83/30,0))/6)))</f>
        <v>0</v>
      </c>
      <c r="AI83" s="32">
        <f>IF(OR(ISBLANK(#REF!),$E83="ΌΧΙ"),"",0.2*(T83*12+U83+ROUND(V83/30,0)))</f>
        <v>0</v>
      </c>
      <c r="AJ83" s="33">
        <f>IF(OR(ISBLANK(#REF!),$E83="ΌΧΙ"),"",IF(W83&gt;80%,4,IF(AND(W83&gt;=67%,W83&lt;=80%),3,0)))</f>
        <v>0</v>
      </c>
      <c r="AK83" s="33">
        <f>IF(OR(ISBLANK(#REF!),$E83="ΌΧΙ"),"",IF(COUNTIFS(X83:Z83,"&gt;=67%")=1,2,IF(COUNTIFS(X83:Z83,"&gt;=67%")=2,5,IF(COUNTIFS(X83:Z83,"&gt;=67%")=3,10,0))))</f>
        <v>0</v>
      </c>
      <c r="AL83" s="33">
        <f>IF(OR(ISBLANK(#REF!),$E83="ΌΧΙ"),"",IF(AA83="ΠΟΛΥΤΕΚΝΟΣ",2,IF(AA83="ΤΡΙΤΕΚΝΟΣ",1,0)))</f>
        <v>0</v>
      </c>
      <c r="AM83" s="33">
        <f>IF(OR(ISBLANK(#REF!),$E83="ΌΧΙ"),"",AD83+SUM(AG83:AL83))</f>
        <v>1</v>
      </c>
    </row>
    <row r="84" spans="1:39" x14ac:dyDescent="0.25">
      <c r="A84" s="26">
        <v>74</v>
      </c>
      <c r="B84" s="5" t="s">
        <v>204</v>
      </c>
      <c r="C84" s="5" t="s">
        <v>139</v>
      </c>
      <c r="D84" s="5" t="s">
        <v>86</v>
      </c>
      <c r="E84" s="27" t="s">
        <v>55</v>
      </c>
      <c r="F84" s="5" t="s">
        <v>170</v>
      </c>
      <c r="G84" s="5" t="s">
        <v>79</v>
      </c>
      <c r="H84" s="5"/>
      <c r="I84" s="5" t="s">
        <v>55</v>
      </c>
      <c r="J84" s="53">
        <v>37438</v>
      </c>
      <c r="K84" s="5" t="s">
        <v>50</v>
      </c>
      <c r="L84" s="29">
        <v>6.81</v>
      </c>
      <c r="M84" s="30"/>
      <c r="N84" s="30"/>
      <c r="O84" s="30"/>
      <c r="P84" s="30"/>
      <c r="Q84" s="5"/>
      <c r="R84" s="5">
        <v>4</v>
      </c>
      <c r="S84" s="5"/>
      <c r="T84" s="5"/>
      <c r="U84" s="5"/>
      <c r="V84" s="5"/>
      <c r="W84" s="31"/>
      <c r="X84" s="31"/>
      <c r="Y84" s="31"/>
      <c r="Z84" s="31"/>
      <c r="AA84" s="30" t="s">
        <v>51</v>
      </c>
      <c r="AB84" s="30" t="s">
        <v>49</v>
      </c>
      <c r="AC84" s="30" t="s">
        <v>49</v>
      </c>
      <c r="AD84" s="32">
        <f>IF(OR(ISBLANK(#REF!),$E84="ΌΧΙ"),"",IF(L84&gt;5,0.5*(L84-5),0))</f>
        <v>0.9049999999999998</v>
      </c>
      <c r="AE84" s="32">
        <f>IF(OR(ISBLANK(#REF!),$E84="ΌΧΙ"),"",IF(M84="ΝΑΙ",6,(IF(O84="ΝΑΙ",4,0))))</f>
        <v>0</v>
      </c>
      <c r="AF84" s="32">
        <f>IF(OR(ISBLANK(#REF!),$E84="ΌΧΙ"),"",IF(AND(F84="ΠΕ23",H84="ΚΥΡΙΟΣ"),IF(N84="ΝΑΙ",6,(IF(P84="ΝΑΙ",2,0))),IF(N84="ΝΑΙ",3,(IF(P84="ΝΑΙ",2,0)))))</f>
        <v>0</v>
      </c>
      <c r="AG84" s="32">
        <f>IF(OR(ISBLANK(#REF!),$E84="ΌΧΙ"),"",MAX(AE84:AF84))</f>
        <v>0</v>
      </c>
      <c r="AH84" s="32">
        <f>IF(OR(ISBLANK(#REF!),$E84="ΌΧΙ"),"",MIN(3,0.5*INT((Q84*12+R84+ROUND(S84/30,0))/6)))</f>
        <v>0</v>
      </c>
      <c r="AI84" s="32">
        <f>IF(OR(ISBLANK(#REF!),$E84="ΌΧΙ"),"",0.2*(T84*12+U84+ROUND(V84/30,0)))</f>
        <v>0</v>
      </c>
      <c r="AJ84" s="33">
        <f>IF(OR(ISBLANK(#REF!),$E84="ΌΧΙ"),"",IF(W84&gt;80%,4,IF(AND(W84&gt;=67%,W84&lt;=80%),3,0)))</f>
        <v>0</v>
      </c>
      <c r="AK84" s="33">
        <f>IF(OR(ISBLANK(#REF!),$E84="ΌΧΙ"),"",IF(COUNTIFS(X84:Z84,"&gt;=67%")=1,2,IF(COUNTIFS(X84:Z84,"&gt;=67%")=2,5,IF(COUNTIFS(X84:Z84,"&gt;=67%")=3,10,0))))</f>
        <v>0</v>
      </c>
      <c r="AL84" s="33">
        <f>IF(OR(ISBLANK(#REF!),$E84="ΌΧΙ"),"",IF(AA84="ΠΟΛΥΤΕΚΝΟΣ",2,IF(AA84="ΤΡΙΤΕΚΝΟΣ",1,0)))</f>
        <v>0</v>
      </c>
      <c r="AM84" s="33">
        <f>IF(OR(ISBLANK(#REF!),$E84="ΌΧΙ"),"",AD84+SUM(AG84:AL84))</f>
        <v>0.9049999999999998</v>
      </c>
    </row>
    <row r="85" spans="1:39" x14ac:dyDescent="0.25">
      <c r="A85" s="26">
        <v>75</v>
      </c>
      <c r="B85" s="5" t="s">
        <v>240</v>
      </c>
      <c r="C85" s="5" t="s">
        <v>53</v>
      </c>
      <c r="D85" s="5" t="s">
        <v>86</v>
      </c>
      <c r="E85" s="27" t="s">
        <v>55</v>
      </c>
      <c r="F85" s="5" t="s">
        <v>170</v>
      </c>
      <c r="G85" s="5" t="s">
        <v>79</v>
      </c>
      <c r="H85" s="5"/>
      <c r="I85" s="5" t="s">
        <v>55</v>
      </c>
      <c r="J85" s="53">
        <v>41817</v>
      </c>
      <c r="K85" s="5" t="s">
        <v>50</v>
      </c>
      <c r="L85" s="29">
        <v>6.82</v>
      </c>
      <c r="M85" s="30"/>
      <c r="N85" s="30"/>
      <c r="O85" s="30"/>
      <c r="P85" s="30"/>
      <c r="Q85" s="5"/>
      <c r="R85" s="5"/>
      <c r="S85" s="5"/>
      <c r="T85" s="5"/>
      <c r="U85" s="5"/>
      <c r="V85" s="5"/>
      <c r="W85" s="31"/>
      <c r="X85" s="31"/>
      <c r="Y85" s="31"/>
      <c r="Z85" s="31"/>
      <c r="AA85" s="30" t="s">
        <v>51</v>
      </c>
      <c r="AB85" s="30" t="s">
        <v>49</v>
      </c>
      <c r="AC85" s="30" t="s">
        <v>49</v>
      </c>
      <c r="AD85" s="32">
        <f>IF(OR(ISBLANK(#REF!),$E85="ΌΧΙ"),"",IF(L85&gt;5,0.5*(L85-5),0))</f>
        <v>0.91000000000000014</v>
      </c>
      <c r="AE85" s="32">
        <f>IF(OR(ISBLANK(#REF!),$E85="ΌΧΙ"),"",IF(M85="ΝΑΙ",6,(IF(O85="ΝΑΙ",4,0))))</f>
        <v>0</v>
      </c>
      <c r="AF85" s="32">
        <f>IF(OR(ISBLANK(#REF!),$E85="ΌΧΙ"),"",IF(AND(F85="ΠΕ23",H85="ΚΥΡΙΟΣ"),IF(N85="ΝΑΙ",6,(IF(P85="ΝΑΙ",2,0))),IF(N85="ΝΑΙ",3,(IF(P85="ΝΑΙ",2,0)))))</f>
        <v>0</v>
      </c>
      <c r="AG85" s="32">
        <f>IF(OR(ISBLANK(#REF!),$E85="ΌΧΙ"),"",MAX(AE85:AF85))</f>
        <v>0</v>
      </c>
      <c r="AH85" s="32">
        <f>IF(OR(ISBLANK(#REF!),$E85="ΌΧΙ"),"",MIN(3,0.5*INT((Q85*12+R85+ROUND(S85/30,0))/6)))</f>
        <v>0</v>
      </c>
      <c r="AI85" s="32">
        <f>IF(OR(ISBLANK(#REF!),$E85="ΌΧΙ"),"",0.2*(T85*12+U85+ROUND(V85/30,0)))</f>
        <v>0</v>
      </c>
      <c r="AJ85" s="33">
        <f>IF(OR(ISBLANK(#REF!),$E85="ΌΧΙ"),"",IF(W85&gt;80%,4,IF(AND(W85&gt;=67%,W85&lt;=80%),3,0)))</f>
        <v>0</v>
      </c>
      <c r="AK85" s="33">
        <f>IF(OR(ISBLANK(#REF!),$E85="ΌΧΙ"),"",IF(COUNTIFS(X85:Z85,"&gt;=67%")=1,2,IF(COUNTIFS(X85:Z85,"&gt;=67%")=2,5,IF(COUNTIFS(X85:Z85,"&gt;=67%")=3,10,0))))</f>
        <v>0</v>
      </c>
      <c r="AL85" s="33">
        <f>IF(OR(ISBLANK(#REF!),$E85="ΌΧΙ"),"",IF(AA85="ΠΟΛΥΤΕΚΝΟΣ",2,IF(AA85="ΤΡΙΤΕΚΝΟΣ",1,0)))</f>
        <v>0</v>
      </c>
      <c r="AM85" s="33">
        <f>IF(OR(ISBLANK(#REF!),$E85="ΌΧΙ"),"",AD85+SUM(AG85:AL85))</f>
        <v>0.91000000000000014</v>
      </c>
    </row>
    <row r="86" spans="1:39" x14ac:dyDescent="0.25">
      <c r="A86" s="26">
        <v>76</v>
      </c>
      <c r="B86" s="5" t="s">
        <v>192</v>
      </c>
      <c r="C86" s="5" t="s">
        <v>193</v>
      </c>
      <c r="D86" s="5" t="s">
        <v>117</v>
      </c>
      <c r="E86" s="27" t="s">
        <v>55</v>
      </c>
      <c r="F86" s="5" t="s">
        <v>170</v>
      </c>
      <c r="G86" s="5" t="s">
        <v>79</v>
      </c>
      <c r="H86" s="5"/>
      <c r="I86" s="5" t="s">
        <v>55</v>
      </c>
      <c r="J86" s="53">
        <v>39644</v>
      </c>
      <c r="K86" s="5" t="s">
        <v>50</v>
      </c>
      <c r="L86" s="29">
        <v>6.7</v>
      </c>
      <c r="M86" s="30"/>
      <c r="N86" s="30"/>
      <c r="O86" s="30"/>
      <c r="P86" s="30"/>
      <c r="Q86" s="5"/>
      <c r="R86" s="5">
        <v>5</v>
      </c>
      <c r="S86" s="5"/>
      <c r="T86" s="5"/>
      <c r="U86" s="5"/>
      <c r="V86" s="5"/>
      <c r="W86" s="31"/>
      <c r="X86" s="31"/>
      <c r="Y86" s="31"/>
      <c r="Z86" s="31"/>
      <c r="AA86" s="30" t="s">
        <v>51</v>
      </c>
      <c r="AB86" s="30" t="s">
        <v>49</v>
      </c>
      <c r="AC86" s="30" t="s">
        <v>55</v>
      </c>
      <c r="AD86" s="32">
        <f>IF(OR(ISBLANK(#REF!),$E86="ΌΧΙ"),"",IF(L86&gt;5,0.5*(L86-5),0))</f>
        <v>0.85000000000000009</v>
      </c>
      <c r="AE86" s="32">
        <f>IF(OR(ISBLANK(#REF!),$E86="ΌΧΙ"),"",IF(M86="ΝΑΙ",6,(IF(O86="ΝΑΙ",4,0))))</f>
        <v>0</v>
      </c>
      <c r="AF86" s="32">
        <f>IF(OR(ISBLANK(#REF!),$E86="ΌΧΙ"),"",IF(AND(F86="ΠΕ23",H86="ΚΥΡΙΟΣ"),IF(N86="ΝΑΙ",6,(IF(P86="ΝΑΙ",2,0))),IF(N86="ΝΑΙ",3,(IF(P86="ΝΑΙ",2,0)))))</f>
        <v>0</v>
      </c>
      <c r="AG86" s="32">
        <f>IF(OR(ISBLANK(#REF!),$E86="ΌΧΙ"),"",MAX(AE86:AF86))</f>
        <v>0</v>
      </c>
      <c r="AH86" s="32">
        <f>IF(OR(ISBLANK(#REF!),$E86="ΌΧΙ"),"",MIN(3,0.5*INT((Q86*12+R86+ROUND(S86/30,0))/6)))</f>
        <v>0</v>
      </c>
      <c r="AI86" s="32">
        <f>IF(OR(ISBLANK(#REF!),$E86="ΌΧΙ"),"",0.2*(T86*12+U86+ROUND(V86/30,0)))</f>
        <v>0</v>
      </c>
      <c r="AJ86" s="33">
        <f>IF(OR(ISBLANK(#REF!),$E86="ΌΧΙ"),"",IF(W86&gt;80%,4,IF(AND(W86&gt;=67%,W86&lt;=80%),3,0)))</f>
        <v>0</v>
      </c>
      <c r="AK86" s="33">
        <f>IF(OR(ISBLANK(#REF!),$E86="ΌΧΙ"),"",IF(COUNTIFS(X86:Z86,"&gt;=67%")=1,2,IF(COUNTIFS(X86:Z86,"&gt;=67%")=2,5,IF(COUNTIFS(X86:Z86,"&gt;=67%")=3,10,0))))</f>
        <v>0</v>
      </c>
      <c r="AL86" s="33">
        <f>IF(OR(ISBLANK(#REF!),$E86="ΌΧΙ"),"",IF(AA86="ΠΟΛΥΤΕΚΝΟΣ",2,IF(AA86="ΤΡΙΤΕΚΝΟΣ",1,0)))</f>
        <v>0</v>
      </c>
      <c r="AM86" s="33">
        <f>IF(OR(ISBLANK(#REF!),$E86="ΌΧΙ"),"",AD86+SUM(AG86:AL86))</f>
        <v>0.85000000000000009</v>
      </c>
    </row>
    <row r="87" spans="1:39" x14ac:dyDescent="0.25">
      <c r="A87" s="26">
        <v>77</v>
      </c>
      <c r="B87" s="5" t="s">
        <v>257</v>
      </c>
      <c r="C87" s="5" t="s">
        <v>258</v>
      </c>
      <c r="D87" s="5" t="s">
        <v>89</v>
      </c>
      <c r="E87" s="27" t="s">
        <v>55</v>
      </c>
      <c r="F87" s="5" t="s">
        <v>170</v>
      </c>
      <c r="G87" s="5" t="s">
        <v>79</v>
      </c>
      <c r="H87" s="5"/>
      <c r="I87" s="5" t="s">
        <v>55</v>
      </c>
      <c r="J87" s="53">
        <v>39499</v>
      </c>
      <c r="K87" s="5" t="s">
        <v>50</v>
      </c>
      <c r="L87" s="29">
        <v>6.6</v>
      </c>
      <c r="M87" s="30"/>
      <c r="N87" s="30"/>
      <c r="O87" s="30"/>
      <c r="P87" s="30"/>
      <c r="Q87" s="5"/>
      <c r="R87" s="5"/>
      <c r="S87" s="5"/>
      <c r="T87" s="5"/>
      <c r="U87" s="5"/>
      <c r="V87" s="5"/>
      <c r="W87" s="31"/>
      <c r="X87" s="31"/>
      <c r="Y87" s="31"/>
      <c r="Z87" s="31"/>
      <c r="AA87" s="30" t="s">
        <v>51</v>
      </c>
      <c r="AB87" s="30" t="s">
        <v>49</v>
      </c>
      <c r="AC87" s="30" t="s">
        <v>49</v>
      </c>
      <c r="AD87" s="32">
        <f>IF(OR(ISBLANK(#REF!),$E87="ΌΧΙ"),"",IF(L87&gt;5,0.5*(L87-5),0))</f>
        <v>0.79999999999999982</v>
      </c>
      <c r="AE87" s="32">
        <f>IF(OR(ISBLANK(#REF!),$E87="ΌΧΙ"),"",IF(M87="ΝΑΙ",6,(IF(O87="ΝΑΙ",4,0))))</f>
        <v>0</v>
      </c>
      <c r="AF87" s="32">
        <f>IF(OR(ISBLANK(#REF!),$E87="ΌΧΙ"),"",IF(AND(F87="ΠΕ23",H87="ΚΥΡΙΟΣ"),IF(N87="ΝΑΙ",6,(IF(P87="ΝΑΙ",2,0))),IF(N87="ΝΑΙ",3,(IF(P87="ΝΑΙ",2,0)))))</f>
        <v>0</v>
      </c>
      <c r="AG87" s="32">
        <f>IF(OR(ISBLANK(#REF!),$E87="ΌΧΙ"),"",MAX(AE87:AF87))</f>
        <v>0</v>
      </c>
      <c r="AH87" s="32">
        <f>IF(OR(ISBLANK(#REF!),$E87="ΌΧΙ"),"",MIN(3,0.5*INT((Q87*12+R87+ROUND(S87/30,0))/6)))</f>
        <v>0</v>
      </c>
      <c r="AI87" s="32">
        <f>IF(OR(ISBLANK(#REF!),$E87="ΌΧΙ"),"",0.2*(T87*12+U87+ROUND(V87/30,0)))</f>
        <v>0</v>
      </c>
      <c r="AJ87" s="33">
        <f>IF(OR(ISBLANK(#REF!),$E87="ΌΧΙ"),"",IF(W87&gt;80%,4,IF(AND(W87&gt;=67%,W87&lt;=80%),3,0)))</f>
        <v>0</v>
      </c>
      <c r="AK87" s="33">
        <f>IF(OR(ISBLANK(#REF!),$E87="ΌΧΙ"),"",IF(COUNTIFS(X87:Z87,"&gt;=67%")=1,2,IF(COUNTIFS(X87:Z87,"&gt;=67%")=2,5,IF(COUNTIFS(X87:Z87,"&gt;=67%")=3,10,0))))</f>
        <v>0</v>
      </c>
      <c r="AL87" s="33">
        <f>IF(OR(ISBLANK(#REF!),$E87="ΌΧΙ"),"",IF(AA87="ΠΟΛΥΤΕΚΝΟΣ",2,IF(AA87="ΤΡΙΤΕΚΝΟΣ",1,0)))</f>
        <v>0</v>
      </c>
      <c r="AM87" s="33">
        <f>IF(OR(ISBLANK(#REF!),$E87="ΌΧΙ"),"",AD87+SUM(AG87:AL87))</f>
        <v>0.79999999999999982</v>
      </c>
    </row>
    <row r="88" spans="1:39" x14ac:dyDescent="0.25">
      <c r="A88" s="26">
        <v>78</v>
      </c>
      <c r="B88" s="5" t="s">
        <v>168</v>
      </c>
      <c r="C88" s="5" t="s">
        <v>169</v>
      </c>
      <c r="D88" s="5" t="s">
        <v>86</v>
      </c>
      <c r="E88" s="27" t="s">
        <v>55</v>
      </c>
      <c r="F88" s="5" t="s">
        <v>170</v>
      </c>
      <c r="G88" s="5" t="s">
        <v>79</v>
      </c>
      <c r="H88" s="5"/>
      <c r="I88" s="5" t="s">
        <v>55</v>
      </c>
      <c r="J88" s="53">
        <v>41845</v>
      </c>
      <c r="K88" s="5" t="s">
        <v>50</v>
      </c>
      <c r="L88" s="29">
        <v>6.27</v>
      </c>
      <c r="M88" s="30"/>
      <c r="N88" s="30"/>
      <c r="O88" s="30"/>
      <c r="P88" s="30"/>
      <c r="Q88" s="5"/>
      <c r="R88" s="5"/>
      <c r="S88" s="5"/>
      <c r="T88" s="5"/>
      <c r="U88" s="5"/>
      <c r="V88" s="5"/>
      <c r="W88" s="31"/>
      <c r="X88" s="31"/>
      <c r="Y88" s="31"/>
      <c r="Z88" s="31"/>
      <c r="AA88" s="30" t="s">
        <v>51</v>
      </c>
      <c r="AB88" s="30" t="s">
        <v>49</v>
      </c>
      <c r="AC88" s="30" t="s">
        <v>49</v>
      </c>
      <c r="AD88" s="32">
        <f>IF(OR(ISBLANK(#REF!),$E88="ΌΧΙ"),"",IF(L88&gt;5,0.5*(L88-5),0))</f>
        <v>0.63499999999999979</v>
      </c>
      <c r="AE88" s="32">
        <f>IF(OR(ISBLANK(#REF!),$E88="ΌΧΙ"),"",IF(M88="ΝΑΙ",6,(IF(O88="ΝΑΙ",4,0))))</f>
        <v>0</v>
      </c>
      <c r="AF88" s="32">
        <f>IF(OR(ISBLANK(#REF!),$E88="ΌΧΙ"),"",IF(AND(F88="ΠΕ23",H88="ΚΥΡΙΟΣ"),IF(N88="ΝΑΙ",6,(IF(P88="ΝΑΙ",2,0))),IF(N88="ΝΑΙ",3,(IF(P88="ΝΑΙ",2,0)))))</f>
        <v>0</v>
      </c>
      <c r="AG88" s="32">
        <f>IF(OR(ISBLANK(#REF!),$E88="ΌΧΙ"),"",MAX(AE88:AF88))</f>
        <v>0</v>
      </c>
      <c r="AH88" s="32">
        <f>IF(OR(ISBLANK(#REF!),$E88="ΌΧΙ"),"",MIN(3,0.5*INT((Q88*12+R88+ROUND(S88/30,0))/6)))</f>
        <v>0</v>
      </c>
      <c r="AI88" s="32">
        <f>IF(OR(ISBLANK(#REF!),$E88="ΌΧΙ"),"",0.2*(T88*12+U88+ROUND(V88/30,0)))</f>
        <v>0</v>
      </c>
      <c r="AJ88" s="33">
        <f>IF(OR(ISBLANK(#REF!),$E88="ΌΧΙ"),"",IF(W88&gt;80%,4,IF(AND(W88&gt;=67%,W88&lt;=80%),3,0)))</f>
        <v>0</v>
      </c>
      <c r="AK88" s="33">
        <f>IF(OR(ISBLANK(#REF!),$E88="ΌΧΙ"),"",IF(COUNTIFS(X88:Z88,"&gt;=67%")=1,2,IF(COUNTIFS(X88:Z88,"&gt;=67%")=2,5,IF(COUNTIFS(X88:Z88,"&gt;=67%")=3,10,0))))</f>
        <v>0</v>
      </c>
      <c r="AL88" s="33">
        <f>IF(OR(ISBLANK(#REF!),$E88="ΌΧΙ"),"",IF(AA88="ΠΟΛΥΤΕΚΝΟΣ",2,IF(AA88="ΤΡΙΤΕΚΝΟΣ",1,0)))</f>
        <v>0</v>
      </c>
      <c r="AM88" s="33">
        <f>IF(OR(ISBLANK(#REF!),$E88="ΌΧΙ"),"",AD88+SUM(AG88:AL88))</f>
        <v>0.63499999999999979</v>
      </c>
    </row>
    <row r="89" spans="1:39" x14ac:dyDescent="0.25">
      <c r="A89" s="26">
        <v>79</v>
      </c>
      <c r="B89" s="5" t="s">
        <v>183</v>
      </c>
      <c r="C89" s="36" t="s">
        <v>184</v>
      </c>
      <c r="D89" s="5" t="s">
        <v>185</v>
      </c>
      <c r="E89" s="27" t="s">
        <v>55</v>
      </c>
      <c r="F89" s="36" t="s">
        <v>170</v>
      </c>
      <c r="G89" s="5" t="s">
        <v>79</v>
      </c>
      <c r="H89" s="5"/>
      <c r="I89" s="5" t="s">
        <v>55</v>
      </c>
      <c r="J89" s="53">
        <v>41956</v>
      </c>
      <c r="K89" s="5" t="s">
        <v>50</v>
      </c>
      <c r="L89" s="29">
        <v>6.09</v>
      </c>
      <c r="M89" s="30"/>
      <c r="N89" s="30"/>
      <c r="O89" s="30"/>
      <c r="P89" s="30"/>
      <c r="Q89" s="5"/>
      <c r="R89" s="5">
        <v>5</v>
      </c>
      <c r="S89" s="5"/>
      <c r="T89" s="5"/>
      <c r="U89" s="5"/>
      <c r="V89" s="5"/>
      <c r="W89" s="31"/>
      <c r="X89" s="31"/>
      <c r="Y89" s="31"/>
      <c r="Z89" s="31"/>
      <c r="AA89" s="30" t="s">
        <v>51</v>
      </c>
      <c r="AB89" s="30" t="s">
        <v>49</v>
      </c>
      <c r="AC89" s="30" t="s">
        <v>49</v>
      </c>
      <c r="AD89" s="32">
        <f>IF(OR(ISBLANK(#REF!),$E89="ΌΧΙ"),"",IF(L89&gt;5,0.5*(L89-5),0))</f>
        <v>0.54499999999999993</v>
      </c>
      <c r="AE89" s="32">
        <f>IF(OR(ISBLANK(#REF!),$E89="ΌΧΙ"),"",IF(M89="ΝΑΙ",6,(IF(O89="ΝΑΙ",4,0))))</f>
        <v>0</v>
      </c>
      <c r="AF89" s="32">
        <f>IF(OR(ISBLANK(#REF!),$E89="ΌΧΙ"),"",IF(AND(F89="ΠΕ23",H89="ΚΥΡΙΟΣ"),IF(N89="ΝΑΙ",6,(IF(P89="ΝΑΙ",2,0))),IF(N89="ΝΑΙ",3,(IF(P89="ΝΑΙ",2,0)))))</f>
        <v>0</v>
      </c>
      <c r="AG89" s="32">
        <f>IF(OR(ISBLANK(#REF!),$E89="ΌΧΙ"),"",MAX(AE89:AF89))</f>
        <v>0</v>
      </c>
      <c r="AH89" s="32">
        <f>IF(OR(ISBLANK(#REF!),$E89="ΌΧΙ"),"",MIN(3,0.5*INT((Q89*12+R89+ROUND(S89/30,0))/6)))</f>
        <v>0</v>
      </c>
      <c r="AI89" s="32">
        <f>IF(OR(ISBLANK(#REF!),$E89="ΌΧΙ"),"",0.2*(T89*12+U89+ROUND(V89/30,0)))</f>
        <v>0</v>
      </c>
      <c r="AJ89" s="33">
        <f>IF(OR(ISBLANK(#REF!),$E89="ΌΧΙ"),"",IF(W89&gt;80%,4,IF(AND(W89&gt;=67%,W89&lt;=80%),3,0)))</f>
        <v>0</v>
      </c>
      <c r="AK89" s="33">
        <f>IF(OR(ISBLANK(#REF!),$E89="ΌΧΙ"),"",IF(COUNTIFS(X89:Z89,"&gt;=67%")=1,2,IF(COUNTIFS(X89:Z89,"&gt;=67%")=2,5,IF(COUNTIFS(X89:Z89,"&gt;=67%")=3,10,0))))</f>
        <v>0</v>
      </c>
      <c r="AL89" s="33">
        <f>IF(OR(ISBLANK(#REF!),$E89="ΌΧΙ"),"",IF(AA89="ΠΟΛΥΤΕΚΝΟΣ",2,IF(AA89="ΤΡΙΤΕΚΝΟΣ",1,0)))</f>
        <v>0</v>
      </c>
      <c r="AM89" s="33">
        <f>IF(OR(ISBLANK(#REF!),$E89="ΌΧΙ"),"",AD89+SUM(AG89:AL89))</f>
        <v>0.54499999999999993</v>
      </c>
    </row>
  </sheetData>
  <sortState ref="A11:AM89">
    <sortCondition descending="1" ref="AM11:AM89"/>
    <sortCondition ref="J11:J89"/>
    <sortCondition descending="1" ref="L11:L89"/>
  </sortState>
  <mergeCells count="6">
    <mergeCell ref="J9:K9"/>
    <mergeCell ref="F2:L2"/>
    <mergeCell ref="A4:C4"/>
    <mergeCell ref="A5:C5"/>
    <mergeCell ref="A6:C6"/>
    <mergeCell ref="A7:C7"/>
  </mergeCells>
  <dataValidations count="11">
    <dataValidation type="list" allowBlank="1" showInputMessage="1" showErrorMessage="1" sqref="AB11:AC89 M11:P89 I11:I89 E11:E89">
      <formula1>NAI_OXI</formula1>
    </dataValidation>
    <dataValidation type="whole" allowBlank="1" showInputMessage="1" showErrorMessage="1" sqref="T11:T89 Q11:Q89">
      <formula1>0</formula1>
      <formula2>40</formula2>
    </dataValidation>
    <dataValidation type="whole" allowBlank="1" showInputMessage="1" showErrorMessage="1" sqref="U11:U89 R11:R89">
      <formula1>0</formula1>
      <formula2>11</formula2>
    </dataValidation>
    <dataValidation type="whole" allowBlank="1" showInputMessage="1" showErrorMessage="1" sqref="V11:V89 S11:S89">
      <formula1>0</formula1>
      <formula2>29</formula2>
    </dataValidation>
    <dataValidation type="decimal" allowBlank="1" showInputMessage="1" showErrorMessage="1" sqref="W11:Z89">
      <formula1>0</formula1>
      <formula2>1</formula2>
    </dataValidation>
    <dataValidation type="list" allowBlank="1" showInputMessage="1" showErrorMessage="1" sqref="AA11:AA89">
      <formula1>ΠΟΛΥΤΕΚΝΟΣ_ΤΡΙΤΕΚΝΟΣ</formula1>
    </dataValidation>
    <dataValidation type="decimal" allowBlank="1" showInputMessage="1" showErrorMessage="1" sqref="L11:L89">
      <formula1>0</formula1>
      <formula2>10</formula2>
    </dataValidation>
    <dataValidation type="list" allowBlank="1" showInputMessage="1" showErrorMessage="1" sqref="K11:K89">
      <formula1>ΑΠΑΙΤΟΥΜΕΝΟΣ_ΤΙΤΛΟΣ</formula1>
    </dataValidation>
    <dataValidation type="list" allowBlank="1" showInputMessage="1" showErrorMessage="1" sqref="H11:H89">
      <formula1>ΚΑΤΗΓΟΡΙΑ_ΠΙΝΑΚΑ</formula1>
    </dataValidation>
    <dataValidation type="list" allowBlank="1" showInputMessage="1" showErrorMessage="1" sqref="F11:F89">
      <formula1>ΚΛΑΔΟΣ_ΕΕΠ</formula1>
    </dataValidation>
    <dataValidation type="list" allowBlank="1" showInputMessage="1" showErrorMessage="1" sqref="G11:G89">
      <formula1>ΑΠΑΙΤΕΙΤΑΙ_ΔΕΝ_ΑΠΑΙΤΕΙΤΑΙ</formula1>
    </dataValidation>
  </dataValidations>
  <pageMargins left="0.70866141732283472" right="0.70866141732283472" top="0.35433070866141736" bottom="0.35433070866141736" header="0.31496062992125984" footer="0.31496062992125984"/>
  <pageSetup paperSize="9" scale="3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82"/>
  <sheetViews>
    <sheetView topLeftCell="A13" workbookViewId="0">
      <selection activeCell="AH14" sqref="AH14"/>
    </sheetView>
  </sheetViews>
  <sheetFormatPr defaultRowHeight="15" x14ac:dyDescent="0.25"/>
  <cols>
    <col min="2" max="2" width="22" customWidth="1"/>
    <col min="3" max="3" width="16.85546875" customWidth="1"/>
    <col min="4" max="4" width="14.28515625" customWidth="1"/>
    <col min="10" max="10" width="14.140625" customWidth="1"/>
  </cols>
  <sheetData>
    <row r="1" spans="1:39" x14ac:dyDescent="0.25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4"/>
      <c r="AB1" s="4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2"/>
      <c r="C2" s="2"/>
      <c r="D2" s="2"/>
      <c r="E2" s="1"/>
      <c r="F2" s="61" t="s">
        <v>0</v>
      </c>
      <c r="G2" s="61"/>
      <c r="H2" s="61"/>
      <c r="I2" s="61"/>
      <c r="J2" s="61"/>
      <c r="K2" s="61"/>
      <c r="L2" s="61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4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/>
      <c r="B3" s="2"/>
      <c r="C3" s="2"/>
      <c r="D3" s="2"/>
      <c r="E3" s="1"/>
      <c r="F3" s="6"/>
      <c r="G3" s="1"/>
      <c r="H3" s="1"/>
      <c r="I3" s="1"/>
      <c r="J3" s="1"/>
      <c r="K3" s="1"/>
      <c r="L3" s="1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4"/>
      <c r="AB3" s="4"/>
      <c r="AC3" s="4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60" t="s">
        <v>1</v>
      </c>
      <c r="B4" s="60"/>
      <c r="C4" s="60"/>
      <c r="D4" s="2"/>
      <c r="E4" s="1"/>
      <c r="F4" s="1"/>
      <c r="G4" s="1"/>
      <c r="H4" s="1"/>
      <c r="I4" s="1"/>
      <c r="J4" s="1"/>
      <c r="K4" s="1"/>
      <c r="L4" s="1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62" t="s">
        <v>2</v>
      </c>
      <c r="B5" s="62"/>
      <c r="C5" s="62"/>
      <c r="D5" s="2"/>
      <c r="E5" s="1"/>
      <c r="F5" s="1"/>
      <c r="G5" s="6" t="s">
        <v>647</v>
      </c>
      <c r="H5" s="1"/>
      <c r="I5" s="1"/>
      <c r="J5" s="1"/>
      <c r="K5" s="1"/>
      <c r="L5" s="1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4"/>
      <c r="AB5" s="4"/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62" t="s">
        <v>3</v>
      </c>
      <c r="B6" s="62"/>
      <c r="C6" s="62"/>
      <c r="D6" s="2"/>
      <c r="E6" s="1"/>
      <c r="F6" s="1"/>
      <c r="G6" s="1"/>
      <c r="H6" s="1"/>
      <c r="I6" s="1"/>
      <c r="J6" s="1"/>
      <c r="K6" s="1"/>
      <c r="L6" s="1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4"/>
      <c r="AB6" s="4"/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62" t="s">
        <v>643</v>
      </c>
      <c r="B7" s="62"/>
      <c r="C7" s="62"/>
      <c r="D7" s="2"/>
      <c r="E7" s="1"/>
      <c r="F7" s="1"/>
      <c r="G7" s="1"/>
      <c r="H7" s="1"/>
      <c r="I7" s="1"/>
      <c r="J7" s="1"/>
      <c r="K7" s="1"/>
      <c r="L7" s="1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4"/>
      <c r="AB7" s="4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52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4"/>
      <c r="O8" s="4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4"/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7"/>
      <c r="B9" s="8"/>
      <c r="C9" s="8"/>
      <c r="D9" s="8"/>
      <c r="E9" s="9"/>
      <c r="F9" s="10"/>
      <c r="G9" s="10"/>
      <c r="H9" s="10"/>
      <c r="I9" s="11"/>
      <c r="J9" s="58" t="s">
        <v>4</v>
      </c>
      <c r="K9" s="5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4"/>
      <c r="AF9" s="14"/>
      <c r="AG9" s="13"/>
      <c r="AH9" s="13"/>
      <c r="AI9" s="13"/>
      <c r="AJ9" s="13"/>
      <c r="AK9" s="13"/>
      <c r="AL9" s="13"/>
      <c r="AM9" s="15"/>
    </row>
    <row r="10" spans="1:39" ht="375.75" x14ac:dyDescent="0.25">
      <c r="A10" s="16" t="s">
        <v>5</v>
      </c>
      <c r="B10" s="17" t="s">
        <v>6</v>
      </c>
      <c r="C10" s="17" t="s">
        <v>7</v>
      </c>
      <c r="D10" s="17" t="s">
        <v>8</v>
      </c>
      <c r="E10" s="18" t="s">
        <v>9</v>
      </c>
      <c r="F10" s="19" t="s">
        <v>10</v>
      </c>
      <c r="G10" s="19" t="s">
        <v>11</v>
      </c>
      <c r="H10" s="19" t="s">
        <v>12</v>
      </c>
      <c r="I10" s="20" t="s">
        <v>13</v>
      </c>
      <c r="J10" s="21" t="s">
        <v>14</v>
      </c>
      <c r="K10" s="21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  <c r="P10" s="22" t="s">
        <v>20</v>
      </c>
      <c r="Q10" s="22" t="s">
        <v>21</v>
      </c>
      <c r="R10" s="22" t="s">
        <v>22</v>
      </c>
      <c r="S10" s="22" t="s">
        <v>23</v>
      </c>
      <c r="T10" s="22" t="s">
        <v>24</v>
      </c>
      <c r="U10" s="22" t="s">
        <v>25</v>
      </c>
      <c r="V10" s="22" t="s">
        <v>26</v>
      </c>
      <c r="W10" s="22" t="s">
        <v>27</v>
      </c>
      <c r="X10" s="22" t="s">
        <v>28</v>
      </c>
      <c r="Y10" s="22" t="s">
        <v>29</v>
      </c>
      <c r="Z10" s="22" t="s">
        <v>30</v>
      </c>
      <c r="AA10" s="22" t="s">
        <v>31</v>
      </c>
      <c r="AB10" s="22" t="s">
        <v>32</v>
      </c>
      <c r="AC10" s="22" t="s">
        <v>33</v>
      </c>
      <c r="AD10" s="23" t="s">
        <v>34</v>
      </c>
      <c r="AE10" s="24" t="s">
        <v>35</v>
      </c>
      <c r="AF10" s="24" t="s">
        <v>36</v>
      </c>
      <c r="AG10" s="23" t="s">
        <v>37</v>
      </c>
      <c r="AH10" s="23" t="s">
        <v>38</v>
      </c>
      <c r="AI10" s="23" t="s">
        <v>39</v>
      </c>
      <c r="AJ10" s="23" t="s">
        <v>40</v>
      </c>
      <c r="AK10" s="23" t="s">
        <v>41</v>
      </c>
      <c r="AL10" s="23" t="s">
        <v>42</v>
      </c>
      <c r="AM10" s="25" t="s">
        <v>43</v>
      </c>
    </row>
    <row r="11" spans="1:39" x14ac:dyDescent="0.25">
      <c r="A11" s="26">
        <f>IF(ISBLANK(#REF!),"",IF(ISNUMBER(#REF!),#REF!+1,1))</f>
        <v>1</v>
      </c>
      <c r="B11" s="5" t="s">
        <v>343</v>
      </c>
      <c r="C11" s="5" t="s">
        <v>65</v>
      </c>
      <c r="D11" s="5" t="s">
        <v>54</v>
      </c>
      <c r="E11" s="27" t="s">
        <v>55</v>
      </c>
      <c r="F11" s="5" t="s">
        <v>299</v>
      </c>
      <c r="G11" s="5" t="s">
        <v>48</v>
      </c>
      <c r="H11" s="5"/>
      <c r="I11" s="5" t="s">
        <v>55</v>
      </c>
      <c r="J11" s="53">
        <v>36234</v>
      </c>
      <c r="K11" s="5" t="s">
        <v>50</v>
      </c>
      <c r="L11" s="29">
        <v>7</v>
      </c>
      <c r="M11" s="30"/>
      <c r="N11" s="30"/>
      <c r="O11" s="30"/>
      <c r="P11" s="30"/>
      <c r="Q11" s="5"/>
      <c r="R11" s="5"/>
      <c r="S11" s="5"/>
      <c r="T11" s="5">
        <v>3</v>
      </c>
      <c r="U11" s="5">
        <v>4</v>
      </c>
      <c r="V11" s="5">
        <v>17</v>
      </c>
      <c r="W11" s="31"/>
      <c r="X11" s="31"/>
      <c r="Y11" s="31"/>
      <c r="Z11" s="31"/>
      <c r="AA11" s="30" t="s">
        <v>316</v>
      </c>
      <c r="AB11" s="30" t="s">
        <v>55</v>
      </c>
      <c r="AC11" s="30" t="s">
        <v>49</v>
      </c>
      <c r="AD11" s="32">
        <f>IF(OR(ISBLANK(#REF!),$E11="ΌΧΙ"),"",IF(L11&gt;5,0.5*(L11-5),0))</f>
        <v>1</v>
      </c>
      <c r="AE11" s="32">
        <f>IF(OR(ISBLANK(#REF!),$E11="ΌΧΙ"),"",IF(M11="ΝΑΙ",6,(IF(O11="ΝΑΙ",4,0))))</f>
        <v>0</v>
      </c>
      <c r="AF11" s="32">
        <f>IF(OR(ISBLANK(#REF!),$E11="ΌΧΙ"),"",IF(AND(F11="ΠΕ23",H11="ΚΥΡΙΟΣ"),IF(N11="ΝΑΙ",6,(IF(P11="ΝΑΙ",2,0))),IF(N11="ΝΑΙ",3,(IF(P11="ΝΑΙ",2,0)))))</f>
        <v>0</v>
      </c>
      <c r="AG11" s="32">
        <f>IF(OR(ISBLANK(#REF!),$E11="ΌΧΙ"),"",MAX(AE11:AF11))</f>
        <v>0</v>
      </c>
      <c r="AH11" s="32">
        <f>IF(OR(ISBLANK(#REF!),$E11="ΌΧΙ"),"",MIN(3,0.5*INT((Q11*12+R11+ROUND(S11/30,0))/6)))</f>
        <v>0</v>
      </c>
      <c r="AI11" s="32">
        <f>IF(OR(ISBLANK(#REF!),$E11="ΌΧΙ"),"",0.2*(T11*12+U11+ROUND(V11/30,0)))</f>
        <v>8.2000000000000011</v>
      </c>
      <c r="AJ11" s="33">
        <f>IF(OR(ISBLANK(#REF!),$E11="ΌΧΙ"),"",IF(W11&gt;80%,4,IF(AND(W11&gt;=67%,W11&lt;=80%),3,0)))</f>
        <v>0</v>
      </c>
      <c r="AK11" s="33">
        <f>IF(OR(ISBLANK(#REF!),$E11="ΌΧΙ"),"",IF(COUNTIFS(X11:Z11,"&gt;=67%")=1,2,IF(COUNTIFS(X11:Z11,"&gt;=67%")=2,5,IF(COUNTIFS(X11:Z11,"&gt;=67%")=3,10,0))))</f>
        <v>0</v>
      </c>
      <c r="AL11" s="33">
        <f>IF(OR(ISBLANK(#REF!),$E11="ΌΧΙ"),"",IF(AA11="ΠΟΛΥΤΕΚΝΟΣ",2,IF(AA11="ΤΡΙΤΕΚΝΟΣ",1,0)))</f>
        <v>1</v>
      </c>
      <c r="AM11" s="33">
        <f>IF(OR(ISBLANK(#REF!),$E11="ΌΧΙ"),"",AD11+SUM(AG11:AL11))</f>
        <v>10.200000000000001</v>
      </c>
    </row>
    <row r="12" spans="1:39" x14ac:dyDescent="0.25">
      <c r="A12" s="26">
        <f>IF(ISBLANK(#REF!),"",IF(ISNUMBER(A11),A11+1,1))</f>
        <v>2</v>
      </c>
      <c r="B12" s="5" t="s">
        <v>302</v>
      </c>
      <c r="C12" s="5" t="s">
        <v>154</v>
      </c>
      <c r="D12" s="5" t="s">
        <v>54</v>
      </c>
      <c r="E12" s="27" t="s">
        <v>55</v>
      </c>
      <c r="F12" s="5" t="s">
        <v>299</v>
      </c>
      <c r="G12" s="5" t="s">
        <v>48</v>
      </c>
      <c r="H12" s="5"/>
      <c r="I12" s="5" t="s">
        <v>55</v>
      </c>
      <c r="J12" s="53">
        <v>40842</v>
      </c>
      <c r="K12" s="5" t="s">
        <v>50</v>
      </c>
      <c r="L12" s="29">
        <v>8</v>
      </c>
      <c r="M12" s="30"/>
      <c r="N12" s="30"/>
      <c r="O12" s="30"/>
      <c r="P12" s="30"/>
      <c r="Q12" s="5"/>
      <c r="R12" s="5"/>
      <c r="S12" s="5"/>
      <c r="T12" s="5">
        <v>1</v>
      </c>
      <c r="U12" s="5">
        <v>4</v>
      </c>
      <c r="V12" s="5">
        <v>12</v>
      </c>
      <c r="W12" s="31">
        <v>0.67</v>
      </c>
      <c r="X12" s="31"/>
      <c r="Y12" s="31"/>
      <c r="Z12" s="31"/>
      <c r="AA12" s="30" t="s">
        <v>51</v>
      </c>
      <c r="AB12" s="30" t="s">
        <v>55</v>
      </c>
      <c r="AC12" s="30" t="s">
        <v>49</v>
      </c>
      <c r="AD12" s="32">
        <f>IF(OR(ISBLANK(#REF!),$E12="ΌΧΙ"),"",IF(L12&gt;5,0.5*(L12-5),0))</f>
        <v>1.5</v>
      </c>
      <c r="AE12" s="32">
        <f>IF(OR(ISBLANK(#REF!),$E12="ΌΧΙ"),"",IF(M12="ΝΑΙ",6,(IF(O12="ΝΑΙ",4,0))))</f>
        <v>0</v>
      </c>
      <c r="AF12" s="32">
        <f>IF(OR(ISBLANK(#REF!),$E12="ΌΧΙ"),"",IF(AND(F12="ΠΕ23",H12="ΚΥΡΙΟΣ"),IF(N12="ΝΑΙ",6,(IF(P12="ΝΑΙ",2,0))),IF(N12="ΝΑΙ",3,(IF(P12="ΝΑΙ",2,0)))))</f>
        <v>0</v>
      </c>
      <c r="AG12" s="32">
        <f>IF(OR(ISBLANK(#REF!),$E12="ΌΧΙ"),"",MAX(AE12:AF12))</f>
        <v>0</v>
      </c>
      <c r="AH12" s="32">
        <f>IF(OR(ISBLANK(#REF!),$E12="ΌΧΙ"),"",MIN(3,0.5*INT((Q12*12+R12+ROUND(S12/30,0))/6)))</f>
        <v>0</v>
      </c>
      <c r="AI12" s="32">
        <f>IF(OR(ISBLANK(#REF!),$E12="ΌΧΙ"),"",0.2*(T12*12+U12+ROUND(V12/30,0)))</f>
        <v>3.2</v>
      </c>
      <c r="AJ12" s="33">
        <f>IF(OR(ISBLANK(#REF!),$E12="ΌΧΙ"),"",IF(W12&gt;80%,4,IF(AND(W12&gt;=67%,W12&lt;=80%),3,0)))</f>
        <v>3</v>
      </c>
      <c r="AK12" s="33">
        <f>IF(OR(ISBLANK(#REF!),$E12="ΌΧΙ"),"",IF(COUNTIFS(X12:Z12,"&gt;=67%")=1,2,IF(COUNTIFS(X12:Z12,"&gt;=67%")=2,5,IF(COUNTIFS(X12:Z12,"&gt;=67%")=3,10,0))))</f>
        <v>0</v>
      </c>
      <c r="AL12" s="33">
        <f>IF(OR(ISBLANK(#REF!),$E12="ΌΧΙ"),"",IF(AA12="ΠΟΛΥΤΕΚΝΟΣ",2,IF(AA12="ΤΡΙΤΕΚΝΟΣ",1,0)))</f>
        <v>0</v>
      </c>
      <c r="AM12" s="33">
        <f>IF(OR(ISBLANK(#REF!),$E12="ΌΧΙ"),"",AD12+SUM(AG12:AL12))</f>
        <v>7.7</v>
      </c>
    </row>
    <row r="13" spans="1:39" x14ac:dyDescent="0.25">
      <c r="A13" s="26">
        <f>IF(ISBLANK(#REF!),"",IF(ISNUMBER(A12),A12+1,1))</f>
        <v>3</v>
      </c>
      <c r="B13" s="5" t="s">
        <v>324</v>
      </c>
      <c r="C13" s="5" t="s">
        <v>154</v>
      </c>
      <c r="D13" s="5" t="s">
        <v>117</v>
      </c>
      <c r="E13" s="27" t="s">
        <v>55</v>
      </c>
      <c r="F13" s="5" t="s">
        <v>299</v>
      </c>
      <c r="G13" s="5" t="s">
        <v>48</v>
      </c>
      <c r="H13" s="5"/>
      <c r="I13" s="5" t="s">
        <v>55</v>
      </c>
      <c r="J13" s="53">
        <v>39372</v>
      </c>
      <c r="K13" s="5" t="s">
        <v>50</v>
      </c>
      <c r="L13" s="29">
        <v>7.45</v>
      </c>
      <c r="M13" s="30"/>
      <c r="N13" s="30"/>
      <c r="O13" s="30"/>
      <c r="P13" s="30"/>
      <c r="Q13" s="5">
        <v>2</v>
      </c>
      <c r="R13" s="5"/>
      <c r="S13" s="5"/>
      <c r="T13" s="5"/>
      <c r="U13" s="5">
        <v>7</v>
      </c>
      <c r="V13" s="5">
        <v>29</v>
      </c>
      <c r="W13" s="31"/>
      <c r="X13" s="31"/>
      <c r="Y13" s="31"/>
      <c r="Z13" s="31"/>
      <c r="AA13" s="30" t="s">
        <v>51</v>
      </c>
      <c r="AB13" s="30" t="s">
        <v>49</v>
      </c>
      <c r="AC13" s="30" t="s">
        <v>49</v>
      </c>
      <c r="AD13" s="32">
        <f>IF(OR(ISBLANK(#REF!),$E13="ΌΧΙ"),"",IF(L13&gt;5,0.5*(L13-5),0))</f>
        <v>1.2250000000000001</v>
      </c>
      <c r="AE13" s="32">
        <f>IF(OR(ISBLANK(#REF!),$E13="ΌΧΙ"),"",IF(M13="ΝΑΙ",6,(IF(O13="ΝΑΙ",4,0))))</f>
        <v>0</v>
      </c>
      <c r="AF13" s="32">
        <f>IF(OR(ISBLANK(#REF!),$E13="ΌΧΙ"),"",IF(AND(F13="ΠΕ23",H13="ΚΥΡΙΟΣ"),IF(N13="ΝΑΙ",6,(IF(P13="ΝΑΙ",2,0))),IF(N13="ΝΑΙ",3,(IF(P13="ΝΑΙ",2,0)))))</f>
        <v>0</v>
      </c>
      <c r="AG13" s="32">
        <f>IF(OR(ISBLANK(#REF!),$E13="ΌΧΙ"),"",MAX(AE13:AF13))</f>
        <v>0</v>
      </c>
      <c r="AH13" s="32">
        <f>IF(OR(ISBLANK(#REF!),$E13="ΌΧΙ"),"",MIN(3,0.5*INT((Q13*12+R13+ROUND(S13/30,0))/6)))</f>
        <v>2</v>
      </c>
      <c r="AI13" s="32">
        <f>IF(OR(ISBLANK(#REF!),$E13="ΌΧΙ"),"",0.2*(T13*12+U13+ROUND(V13/30,0)))</f>
        <v>1.6</v>
      </c>
      <c r="AJ13" s="33">
        <f>IF(OR(ISBLANK(#REF!),$E13="ΌΧΙ"),"",IF(W13&gt;80%,4,IF(AND(W13&gt;=67%,W13&lt;=80%),3,0)))</f>
        <v>0</v>
      </c>
      <c r="AK13" s="33">
        <f>IF(OR(ISBLANK(#REF!),$E13="ΌΧΙ"),"",IF(COUNTIFS(X13:Z13,"&gt;=67%")=1,2,IF(COUNTIFS(X13:Z13,"&gt;=67%")=2,5,IF(COUNTIFS(X13:Z13,"&gt;=67%")=3,10,0))))</f>
        <v>0</v>
      </c>
      <c r="AL13" s="33">
        <f>IF(OR(ISBLANK(#REF!),$E13="ΌΧΙ"),"",IF(AA13="ΠΟΛΥΤΕΚΝΟΣ",2,IF(AA13="ΤΡΙΤΕΚΝΟΣ",1,0)))</f>
        <v>0</v>
      </c>
      <c r="AM13" s="33">
        <f>IF(OR(ISBLANK(#REF!),$E13="ΌΧΙ"),"",AD13+SUM(AG13:AL13))</f>
        <v>4.8250000000000002</v>
      </c>
    </row>
    <row r="14" spans="1:39" x14ac:dyDescent="0.25">
      <c r="A14" s="26">
        <f>IF(ISBLANK(#REF!),"",IF(ISNUMBER(A13),A13+1,1))</f>
        <v>4</v>
      </c>
      <c r="B14" s="5" t="s">
        <v>381</v>
      </c>
      <c r="C14" s="5" t="s">
        <v>139</v>
      </c>
      <c r="D14" s="5" t="s">
        <v>174</v>
      </c>
      <c r="E14" s="27" t="s">
        <v>55</v>
      </c>
      <c r="F14" s="5" t="s">
        <v>299</v>
      </c>
      <c r="G14" s="5" t="s">
        <v>48</v>
      </c>
      <c r="H14" s="5"/>
      <c r="I14" s="5" t="s">
        <v>55</v>
      </c>
      <c r="J14" s="53">
        <v>35150</v>
      </c>
      <c r="K14" s="5" t="s">
        <v>50</v>
      </c>
      <c r="L14" s="29">
        <v>6.5</v>
      </c>
      <c r="M14" s="30"/>
      <c r="N14" s="30"/>
      <c r="O14" s="30"/>
      <c r="P14" s="30"/>
      <c r="Q14" s="5">
        <v>3</v>
      </c>
      <c r="R14" s="5"/>
      <c r="S14" s="5"/>
      <c r="T14" s="5"/>
      <c r="U14" s="5"/>
      <c r="V14" s="5"/>
      <c r="W14" s="31"/>
      <c r="X14" s="31"/>
      <c r="Y14" s="31"/>
      <c r="Z14" s="31"/>
      <c r="AA14" s="30" t="s">
        <v>316</v>
      </c>
      <c r="AB14" s="30" t="s">
        <v>49</v>
      </c>
      <c r="AC14" s="30" t="s">
        <v>49</v>
      </c>
      <c r="AD14" s="32">
        <f>IF(OR(ISBLANK(#REF!),$E14="ΌΧΙ"),"",IF(L14&gt;5,0.5*(L14-5),0))</f>
        <v>0.75</v>
      </c>
      <c r="AE14" s="32">
        <f>IF(OR(ISBLANK(#REF!),$E14="ΌΧΙ"),"",IF(M14="ΝΑΙ",6,(IF(O14="ΝΑΙ",4,0))))</f>
        <v>0</v>
      </c>
      <c r="AF14" s="32">
        <f>IF(OR(ISBLANK(#REF!),$E14="ΌΧΙ"),"",IF(AND(F14="ΠΕ23",H14="ΚΥΡΙΟΣ"),IF(N14="ΝΑΙ",6,(IF(P14="ΝΑΙ",2,0))),IF(N14="ΝΑΙ",3,(IF(P14="ΝΑΙ",2,0)))))</f>
        <v>0</v>
      </c>
      <c r="AG14" s="32">
        <f>IF(OR(ISBLANK(#REF!),$E14="ΌΧΙ"),"",MAX(AE14:AF14))</f>
        <v>0</v>
      </c>
      <c r="AH14" s="32">
        <f>IF(OR(ISBLANK(#REF!),$E14="ΌΧΙ"),"",MIN(3,0.5*INT((Q14*12+R14+ROUND(S14/30,0))/6)))</f>
        <v>3</v>
      </c>
      <c r="AI14" s="32">
        <f>IF(OR(ISBLANK(#REF!),$E14="ΌΧΙ"),"",0.2*(T14*12+U14+ROUND(V14/30,0)))</f>
        <v>0</v>
      </c>
      <c r="AJ14" s="33">
        <f>IF(OR(ISBLANK(#REF!),$E14="ΌΧΙ"),"",IF(W14&gt;80%,4,IF(AND(W14&gt;=67%,W14&lt;=80%),3,0)))</f>
        <v>0</v>
      </c>
      <c r="AK14" s="33">
        <f>IF(OR(ISBLANK(#REF!),$E14="ΌΧΙ"),"",IF(COUNTIFS(X14:Z14,"&gt;=67%")=1,2,IF(COUNTIFS(X14:Z14,"&gt;=67%")=2,5,IF(COUNTIFS(X14:Z14,"&gt;=67%")=3,10,0))))</f>
        <v>0</v>
      </c>
      <c r="AL14" s="33">
        <f>IF(OR(ISBLANK(#REF!),$E14="ΌΧΙ"),"",IF(AA14="ΠΟΛΥΤΕΚΝΟΣ",2,IF(AA14="ΤΡΙΤΕΚΝΟΣ",1,0)))</f>
        <v>1</v>
      </c>
      <c r="AM14" s="33">
        <f>IF(OR(ISBLANK(#REF!),$E14="ΌΧΙ"),"",AD14+SUM(AG14:AL14))</f>
        <v>4.75</v>
      </c>
    </row>
    <row r="15" spans="1:39" x14ac:dyDescent="0.25">
      <c r="A15" s="26">
        <f>IF(ISBLANK(#REF!),"",IF(ISNUMBER(A14),A14+1,1))</f>
        <v>5</v>
      </c>
      <c r="B15" s="5" t="s">
        <v>366</v>
      </c>
      <c r="C15" s="5" t="s">
        <v>367</v>
      </c>
      <c r="D15" s="5" t="s">
        <v>78</v>
      </c>
      <c r="E15" s="27" t="s">
        <v>55</v>
      </c>
      <c r="F15" s="5" t="s">
        <v>299</v>
      </c>
      <c r="G15" s="5" t="s">
        <v>48</v>
      </c>
      <c r="H15" s="5"/>
      <c r="I15" s="5" t="s">
        <v>55</v>
      </c>
      <c r="J15" s="53">
        <v>38819</v>
      </c>
      <c r="K15" s="5" t="s">
        <v>50</v>
      </c>
      <c r="L15" s="29">
        <v>7.31</v>
      </c>
      <c r="M15" s="30"/>
      <c r="N15" s="30"/>
      <c r="O15" s="30"/>
      <c r="P15" s="30"/>
      <c r="Q15" s="5"/>
      <c r="R15" s="5"/>
      <c r="S15" s="5"/>
      <c r="T15" s="5">
        <v>1</v>
      </c>
      <c r="U15" s="5">
        <v>4</v>
      </c>
      <c r="V15" s="5">
        <v>21</v>
      </c>
      <c r="W15" s="31"/>
      <c r="X15" s="31"/>
      <c r="Y15" s="31"/>
      <c r="Z15" s="31"/>
      <c r="AA15" s="30" t="s">
        <v>51</v>
      </c>
      <c r="AB15" s="30" t="s">
        <v>49</v>
      </c>
      <c r="AC15" s="30" t="s">
        <v>49</v>
      </c>
      <c r="AD15" s="32">
        <f>IF(OR(ISBLANK(#REF!),$E15="ΌΧΙ"),"",IF(L15&gt;5,0.5*(L15-5),0))</f>
        <v>1.1549999999999998</v>
      </c>
      <c r="AE15" s="32">
        <f>IF(OR(ISBLANK(#REF!),$E15="ΌΧΙ"),"",IF(M15="ΝΑΙ",6,(IF(O15="ΝΑΙ",4,0))))</f>
        <v>0</v>
      </c>
      <c r="AF15" s="32">
        <f>IF(OR(ISBLANK(#REF!),$E15="ΌΧΙ"),"",IF(AND(F15="ΠΕ23",H15="ΚΥΡΙΟΣ"),IF(N15="ΝΑΙ",6,(IF(P15="ΝΑΙ",2,0))),IF(N15="ΝΑΙ",3,(IF(P15="ΝΑΙ",2,0)))))</f>
        <v>0</v>
      </c>
      <c r="AG15" s="32">
        <f>IF(OR(ISBLANK(#REF!),$E15="ΌΧΙ"),"",MAX(AE15:AF15))</f>
        <v>0</v>
      </c>
      <c r="AH15" s="32">
        <f>IF(OR(ISBLANK(#REF!),$E15="ΌΧΙ"),"",MIN(3,0.5*INT((Q15*12+R15+ROUND(S15/30,0))/6)))</f>
        <v>0</v>
      </c>
      <c r="AI15" s="32">
        <f>IF(OR(ISBLANK(#REF!),$E15="ΌΧΙ"),"",0.2*(T15*12+U15+ROUND(V15/30,0)))</f>
        <v>3.4000000000000004</v>
      </c>
      <c r="AJ15" s="33">
        <f>IF(OR(ISBLANK(#REF!),$E15="ΌΧΙ"),"",IF(W15&gt;80%,4,IF(AND(W15&gt;=67%,W15&lt;=80%),3,0)))</f>
        <v>0</v>
      </c>
      <c r="AK15" s="33">
        <f>IF(OR(ISBLANK(#REF!),$E15="ΌΧΙ"),"",IF(COUNTIFS(X15:Z15,"&gt;=67%")=1,2,IF(COUNTIFS(X15:Z15,"&gt;=67%")=2,5,IF(COUNTIFS(X15:Z15,"&gt;=67%")=3,10,0))))</f>
        <v>0</v>
      </c>
      <c r="AL15" s="33">
        <f>IF(OR(ISBLANK(#REF!),$E15="ΌΧΙ"),"",IF(AA15="ΠΟΛΥΤΕΚΝΟΣ",2,IF(AA15="ΤΡΙΤΕΚΝΟΣ",1,0)))</f>
        <v>0</v>
      </c>
      <c r="AM15" s="33">
        <f>IF(OR(ISBLANK(#REF!),$E15="ΌΧΙ"),"",AD15+SUM(AG15:AL15))</f>
        <v>4.5549999999999997</v>
      </c>
    </row>
    <row r="16" spans="1:39" x14ac:dyDescent="0.25">
      <c r="A16" s="26">
        <f>IF(ISBLANK(#REF!),"",IF(ISNUMBER(A15),A15+1,1))</f>
        <v>6</v>
      </c>
      <c r="B16" s="5" t="s">
        <v>314</v>
      </c>
      <c r="C16" s="5" t="s">
        <v>315</v>
      </c>
      <c r="D16" s="5" t="s">
        <v>117</v>
      </c>
      <c r="E16" s="27" t="s">
        <v>55</v>
      </c>
      <c r="F16" s="5" t="s">
        <v>299</v>
      </c>
      <c r="G16" s="5" t="s">
        <v>48</v>
      </c>
      <c r="H16" s="5"/>
      <c r="I16" s="5" t="s">
        <v>55</v>
      </c>
      <c r="J16" s="53">
        <v>42481</v>
      </c>
      <c r="K16" s="5" t="s">
        <v>50</v>
      </c>
      <c r="L16" s="29">
        <v>7.38</v>
      </c>
      <c r="M16" s="30"/>
      <c r="N16" s="30"/>
      <c r="O16" s="30"/>
      <c r="P16" s="30" t="s">
        <v>55</v>
      </c>
      <c r="Q16" s="5"/>
      <c r="R16" s="5"/>
      <c r="S16" s="5"/>
      <c r="T16" s="5"/>
      <c r="U16" s="5"/>
      <c r="V16" s="5"/>
      <c r="W16" s="31"/>
      <c r="X16" s="31"/>
      <c r="Y16" s="31"/>
      <c r="Z16" s="31"/>
      <c r="AA16" s="30" t="s">
        <v>316</v>
      </c>
      <c r="AB16" s="30" t="s">
        <v>49</v>
      </c>
      <c r="AC16" s="30" t="s">
        <v>49</v>
      </c>
      <c r="AD16" s="32">
        <f>IF(OR(ISBLANK(#REF!),$E16="ΌΧΙ"),"",IF(L16&gt;5,0.5*(L16-5),0))</f>
        <v>1.19</v>
      </c>
      <c r="AE16" s="32">
        <f>IF(OR(ISBLANK(#REF!),$E16="ΌΧΙ"),"",IF(M16="ΝΑΙ",6,(IF(O16="ΝΑΙ",4,0))))</f>
        <v>0</v>
      </c>
      <c r="AF16" s="32">
        <f>IF(OR(ISBLANK(#REF!),$E16="ΌΧΙ"),"",IF(AND(F16="ΠΕ23",H16="ΚΥΡΙΟΣ"),IF(N16="ΝΑΙ",6,(IF(P16="ΝΑΙ",2,0))),IF(N16="ΝΑΙ",3,(IF(P16="ΝΑΙ",2,0)))))</f>
        <v>2</v>
      </c>
      <c r="AG16" s="32">
        <f>IF(OR(ISBLANK(#REF!),$E16="ΌΧΙ"),"",MAX(AE16:AF16))</f>
        <v>2</v>
      </c>
      <c r="AH16" s="32">
        <f>IF(OR(ISBLANK(#REF!),$E16="ΌΧΙ"),"",MIN(3,0.5*INT((Q16*12+R16+ROUND(S16/30,0))/6)))</f>
        <v>0</v>
      </c>
      <c r="AI16" s="32">
        <f>IF(OR(ISBLANK(#REF!),$E16="ΌΧΙ"),"",0.2*(T16*12+U16+ROUND(V16/30,0)))</f>
        <v>0</v>
      </c>
      <c r="AJ16" s="33">
        <f>IF(OR(ISBLANK(#REF!),$E16="ΌΧΙ"),"",IF(W16&gt;80%,4,IF(AND(W16&gt;=67%,W16&lt;=80%),3,0)))</f>
        <v>0</v>
      </c>
      <c r="AK16" s="33">
        <f>IF(OR(ISBLANK(#REF!),$E16="ΌΧΙ"),"",IF(COUNTIFS(X16:Z16,"&gt;=67%")=1,2,IF(COUNTIFS(X16:Z16,"&gt;=67%")=2,5,IF(COUNTIFS(X16:Z16,"&gt;=67%")=3,10,0))))</f>
        <v>0</v>
      </c>
      <c r="AL16" s="33">
        <f>IF(OR(ISBLANK(#REF!),$E16="ΌΧΙ"),"",IF(AA16="ΠΟΛΥΤΕΚΝΟΣ",2,IF(AA16="ΤΡΙΤΕΚΝΟΣ",1,0)))</f>
        <v>1</v>
      </c>
      <c r="AM16" s="33">
        <f>IF(OR(ISBLANK(#REF!),$E16="ΌΧΙ"),"",AD16+SUM(AG16:AL16))</f>
        <v>4.1899999999999995</v>
      </c>
    </row>
    <row r="17" spans="1:39" x14ac:dyDescent="0.25">
      <c r="A17" s="26">
        <f>IF(ISBLANK(#REF!),"",IF(ISNUMBER(A16),A16+1,1))</f>
        <v>7</v>
      </c>
      <c r="B17" s="5" t="s">
        <v>310</v>
      </c>
      <c r="C17" s="5" t="s">
        <v>311</v>
      </c>
      <c r="D17" s="5" t="s">
        <v>207</v>
      </c>
      <c r="E17" s="27" t="s">
        <v>55</v>
      </c>
      <c r="F17" s="5" t="s">
        <v>299</v>
      </c>
      <c r="G17" s="5" t="s">
        <v>48</v>
      </c>
      <c r="H17" s="5"/>
      <c r="I17" s="5" t="s">
        <v>55</v>
      </c>
      <c r="J17" s="53">
        <v>41218</v>
      </c>
      <c r="K17" s="5" t="s">
        <v>50</v>
      </c>
      <c r="L17" s="29">
        <v>8.8699999999999992</v>
      </c>
      <c r="M17" s="30"/>
      <c r="N17" s="30"/>
      <c r="O17" s="30"/>
      <c r="P17" s="30"/>
      <c r="Q17" s="5"/>
      <c r="R17" s="5"/>
      <c r="S17" s="5"/>
      <c r="T17" s="5"/>
      <c r="U17" s="5">
        <v>8</v>
      </c>
      <c r="V17" s="5">
        <v>8</v>
      </c>
      <c r="W17" s="31"/>
      <c r="X17" s="31"/>
      <c r="Y17" s="31"/>
      <c r="Z17" s="31"/>
      <c r="AA17" s="30" t="s">
        <v>51</v>
      </c>
      <c r="AB17" s="30" t="s">
        <v>49</v>
      </c>
      <c r="AC17" s="30" t="s">
        <v>49</v>
      </c>
      <c r="AD17" s="32">
        <f>IF(OR(ISBLANK(#REF!),$E17="ΌΧΙ"),"",IF(L17&gt;5,0.5*(L17-5),0))</f>
        <v>1.9349999999999996</v>
      </c>
      <c r="AE17" s="32">
        <f>IF(OR(ISBLANK(#REF!),$E17="ΌΧΙ"),"",IF(M17="ΝΑΙ",6,(IF(O17="ΝΑΙ",4,0))))</f>
        <v>0</v>
      </c>
      <c r="AF17" s="32">
        <f>IF(OR(ISBLANK(#REF!),$E17="ΌΧΙ"),"",IF(AND(F17="ΠΕ23",H17="ΚΥΡΙΟΣ"),IF(N17="ΝΑΙ",6,(IF(P17="ΝΑΙ",2,0))),IF(N17="ΝΑΙ",3,(IF(P17="ΝΑΙ",2,0)))))</f>
        <v>0</v>
      </c>
      <c r="AG17" s="32">
        <f>IF(OR(ISBLANK(#REF!),$E17="ΌΧΙ"),"",MAX(AE17:AF17))</f>
        <v>0</v>
      </c>
      <c r="AH17" s="32">
        <f>IF(OR(ISBLANK(#REF!),$E17="ΌΧΙ"),"",MIN(3,0.5*INT((Q17*12+R17+ROUND(S17/30,0))/6)))</f>
        <v>0</v>
      </c>
      <c r="AI17" s="32">
        <f>IF(OR(ISBLANK(#REF!),$E17="ΌΧΙ"),"",0.2*(T17*12+U17+ROUND(V17/30,0)))</f>
        <v>1.6</v>
      </c>
      <c r="AJ17" s="33">
        <f>IF(OR(ISBLANK(#REF!),$E17="ΌΧΙ"),"",IF(W17&gt;80%,4,IF(AND(W17&gt;=67%,W17&lt;=80%),3,0)))</f>
        <v>0</v>
      </c>
      <c r="AK17" s="33">
        <f>IF(OR(ISBLANK(#REF!),$E17="ΌΧΙ"),"",IF(COUNTIFS(X17:Z17,"&gt;=67%")=1,2,IF(COUNTIFS(X17:Z17,"&gt;=67%")=2,5,IF(COUNTIFS(X17:Z17,"&gt;=67%")=3,10,0))))</f>
        <v>0</v>
      </c>
      <c r="AL17" s="33">
        <f>IF(OR(ISBLANK(#REF!),$E17="ΌΧΙ"),"",IF(AA17="ΠΟΛΥΤΕΚΝΟΣ",2,IF(AA17="ΤΡΙΤΕΚΝΟΣ",1,0)))</f>
        <v>0</v>
      </c>
      <c r="AM17" s="33">
        <f>IF(OR(ISBLANK(#REF!),$E17="ΌΧΙ"),"",AD17+SUM(AG17:AL17))</f>
        <v>3.5349999999999997</v>
      </c>
    </row>
    <row r="18" spans="1:39" x14ac:dyDescent="0.25">
      <c r="A18" s="26">
        <f>IF(ISBLANK(#REF!),"",IF(ISNUMBER(A17),A17+1,1))</f>
        <v>8</v>
      </c>
      <c r="B18" s="5" t="s">
        <v>334</v>
      </c>
      <c r="C18" s="5" t="s">
        <v>101</v>
      </c>
      <c r="D18" s="5" t="s">
        <v>78</v>
      </c>
      <c r="E18" s="27" t="s">
        <v>55</v>
      </c>
      <c r="F18" s="5" t="s">
        <v>299</v>
      </c>
      <c r="G18" s="5" t="s">
        <v>48</v>
      </c>
      <c r="H18" s="5"/>
      <c r="I18" s="5" t="s">
        <v>55</v>
      </c>
      <c r="J18" s="53">
        <v>41430</v>
      </c>
      <c r="K18" s="5" t="s">
        <v>50</v>
      </c>
      <c r="L18" s="29">
        <v>8.8000000000000007</v>
      </c>
      <c r="M18" s="30"/>
      <c r="N18" s="30"/>
      <c r="O18" s="30"/>
      <c r="P18" s="30"/>
      <c r="Q18" s="5"/>
      <c r="R18" s="5"/>
      <c r="S18" s="5"/>
      <c r="T18" s="5"/>
      <c r="U18" s="5">
        <v>7</v>
      </c>
      <c r="V18" s="5">
        <v>29</v>
      </c>
      <c r="W18" s="31"/>
      <c r="X18" s="31"/>
      <c r="Y18" s="31"/>
      <c r="Z18" s="31"/>
      <c r="AA18" s="30" t="s">
        <v>51</v>
      </c>
      <c r="AB18" s="30" t="s">
        <v>49</v>
      </c>
      <c r="AC18" s="30" t="s">
        <v>49</v>
      </c>
      <c r="AD18" s="32">
        <f>IF(OR(ISBLANK(#REF!),$E18="ΌΧΙ"),"",IF(L18&gt;5,0.5*(L18-5),0))</f>
        <v>1.9000000000000004</v>
      </c>
      <c r="AE18" s="32">
        <f>IF(OR(ISBLANK(#REF!),$E18="ΌΧΙ"),"",IF(M18="ΝΑΙ",6,(IF(O18="ΝΑΙ",4,0))))</f>
        <v>0</v>
      </c>
      <c r="AF18" s="32">
        <f>IF(OR(ISBLANK(#REF!),$E18="ΌΧΙ"),"",IF(AND(F18="ΠΕ23",H18="ΚΥΡΙΟΣ"),IF(N18="ΝΑΙ",6,(IF(P18="ΝΑΙ",2,0))),IF(N18="ΝΑΙ",3,(IF(P18="ΝΑΙ",2,0)))))</f>
        <v>0</v>
      </c>
      <c r="AG18" s="32">
        <f>IF(OR(ISBLANK(#REF!),$E18="ΌΧΙ"),"",MAX(AE18:AF18))</f>
        <v>0</v>
      </c>
      <c r="AH18" s="32">
        <f>IF(OR(ISBLANK(#REF!),$E18="ΌΧΙ"),"",MIN(3,0.5*INT((Q18*12+R18+ROUND(S18/30,0))/6)))</f>
        <v>0</v>
      </c>
      <c r="AI18" s="32">
        <f>IF(OR(ISBLANK(#REF!),$E18="ΌΧΙ"),"",0.2*(T18*12+U18+ROUND(V18/30,0)))</f>
        <v>1.6</v>
      </c>
      <c r="AJ18" s="33">
        <f>IF(OR(ISBLANK(#REF!),$E18="ΌΧΙ"),"",IF(W18&gt;80%,4,IF(AND(W18&gt;=67%,W18&lt;=80%),3,0)))</f>
        <v>0</v>
      </c>
      <c r="AK18" s="33">
        <f>IF(OR(ISBLANK(#REF!),$E18="ΌΧΙ"),"",IF(COUNTIFS(X18:Z18,"&gt;=67%")=1,2,IF(COUNTIFS(X18:Z18,"&gt;=67%")=2,5,IF(COUNTIFS(X18:Z18,"&gt;=67%")=3,10,0))))</f>
        <v>0</v>
      </c>
      <c r="AL18" s="33">
        <f>IF(OR(ISBLANK(#REF!),$E18="ΌΧΙ"),"",IF(AA18="ΠΟΛΥΤΕΚΝΟΣ",2,IF(AA18="ΤΡΙΤΕΚΝΟΣ",1,0)))</f>
        <v>0</v>
      </c>
      <c r="AM18" s="33">
        <f>IF(OR(ISBLANK(#REF!),$E18="ΌΧΙ"),"",AD18+SUM(AG18:AL18))</f>
        <v>3.5000000000000004</v>
      </c>
    </row>
    <row r="19" spans="1:39" x14ac:dyDescent="0.25">
      <c r="A19" s="26">
        <f>IF(ISBLANK(#REF!),"",IF(ISNUMBER(A18),A18+1,1))</f>
        <v>9</v>
      </c>
      <c r="B19" s="5" t="s">
        <v>385</v>
      </c>
      <c r="C19" s="5" t="s">
        <v>386</v>
      </c>
      <c r="D19" s="5" t="s">
        <v>97</v>
      </c>
      <c r="E19" s="27" t="s">
        <v>55</v>
      </c>
      <c r="F19" s="5" t="s">
        <v>299</v>
      </c>
      <c r="G19" s="5" t="s">
        <v>48</v>
      </c>
      <c r="H19" s="5"/>
      <c r="I19" s="5" t="s">
        <v>55</v>
      </c>
      <c r="J19" s="53">
        <v>41932</v>
      </c>
      <c r="K19" s="5" t="s">
        <v>50</v>
      </c>
      <c r="L19" s="29">
        <v>7.94</v>
      </c>
      <c r="M19" s="30"/>
      <c r="N19" s="30"/>
      <c r="O19" s="30"/>
      <c r="P19" s="30" t="s">
        <v>55</v>
      </c>
      <c r="Q19" s="5"/>
      <c r="R19" s="5"/>
      <c r="S19" s="5"/>
      <c r="T19" s="5"/>
      <c r="U19" s="5"/>
      <c r="V19" s="5"/>
      <c r="W19" s="31"/>
      <c r="X19" s="31"/>
      <c r="Y19" s="31"/>
      <c r="Z19" s="31"/>
      <c r="AA19" s="30" t="s">
        <v>51</v>
      </c>
      <c r="AB19" s="30" t="s">
        <v>55</v>
      </c>
      <c r="AC19" s="30" t="s">
        <v>49</v>
      </c>
      <c r="AD19" s="32">
        <f>IF(OR(ISBLANK(#REF!),$E19="ΌΧΙ"),"",IF(L19&gt;5,0.5*(L19-5),0))</f>
        <v>1.4700000000000002</v>
      </c>
      <c r="AE19" s="32">
        <f>IF(OR(ISBLANK(#REF!),$E19="ΌΧΙ"),"",IF(M19="ΝΑΙ",6,(IF(O19="ΝΑΙ",4,0))))</f>
        <v>0</v>
      </c>
      <c r="AF19" s="32">
        <f>IF(OR(ISBLANK(#REF!),$E19="ΌΧΙ"),"",IF(AND(F19="ΠΕ23",H19="ΚΥΡΙΟΣ"),IF(N19="ΝΑΙ",6,(IF(P19="ΝΑΙ",2,0))),IF(N19="ΝΑΙ",3,(IF(P19="ΝΑΙ",2,0)))))</f>
        <v>2</v>
      </c>
      <c r="AG19" s="32">
        <f>IF(OR(ISBLANK(#REF!),$E19="ΌΧΙ"),"",MAX(AE19:AF19))</f>
        <v>2</v>
      </c>
      <c r="AH19" s="32">
        <f>IF(OR(ISBLANK(#REF!),$E19="ΌΧΙ"),"",MIN(3,0.5*INT((Q19*12+R19+ROUND(S19/30,0))/6)))</f>
        <v>0</v>
      </c>
      <c r="AI19" s="32">
        <f>IF(OR(ISBLANK(#REF!),$E19="ΌΧΙ"),"",0.2*(T19*12+U19+ROUND(V19/30,0)))</f>
        <v>0</v>
      </c>
      <c r="AJ19" s="33">
        <f>IF(OR(ISBLANK(#REF!),$E19="ΌΧΙ"),"",IF(W19&gt;80%,4,IF(AND(W19&gt;=67%,W19&lt;=80%),3,0)))</f>
        <v>0</v>
      </c>
      <c r="AK19" s="33">
        <f>IF(OR(ISBLANK(#REF!),$E19="ΌΧΙ"),"",IF(COUNTIFS(X19:Z19,"&gt;=67%")=1,2,IF(COUNTIFS(X19:Z19,"&gt;=67%")=2,5,IF(COUNTIFS(X19:Z19,"&gt;=67%")=3,10,0))))</f>
        <v>0</v>
      </c>
      <c r="AL19" s="33">
        <f>IF(OR(ISBLANK(#REF!),$E19="ΌΧΙ"),"",IF(AA19="ΠΟΛΥΤΕΚΝΟΣ",2,IF(AA19="ΤΡΙΤΕΚΝΟΣ",1,0)))</f>
        <v>0</v>
      </c>
      <c r="AM19" s="33">
        <f>IF(OR(ISBLANK(#REF!),$E19="ΌΧΙ"),"",AD19+SUM(AG19:AL19))</f>
        <v>3.47</v>
      </c>
    </row>
    <row r="20" spans="1:39" x14ac:dyDescent="0.25">
      <c r="A20" s="26">
        <f>IF(ISBLANK(#REF!),"",IF(ISNUMBER(A19),A19+1,1))</f>
        <v>10</v>
      </c>
      <c r="B20" s="5" t="s">
        <v>322</v>
      </c>
      <c r="C20" s="5" t="s">
        <v>174</v>
      </c>
      <c r="D20" s="5" t="s">
        <v>323</v>
      </c>
      <c r="E20" s="27" t="s">
        <v>55</v>
      </c>
      <c r="F20" s="5" t="s">
        <v>299</v>
      </c>
      <c r="G20" s="5" t="s">
        <v>48</v>
      </c>
      <c r="H20" s="5"/>
      <c r="I20" s="5" t="s">
        <v>55</v>
      </c>
      <c r="J20" s="53">
        <v>40719</v>
      </c>
      <c r="K20" s="5" t="s">
        <v>50</v>
      </c>
      <c r="L20" s="29">
        <v>7.28</v>
      </c>
      <c r="M20" s="30"/>
      <c r="N20" s="30"/>
      <c r="O20" s="30"/>
      <c r="P20" s="30" t="s">
        <v>55</v>
      </c>
      <c r="Q20" s="5"/>
      <c r="R20" s="5"/>
      <c r="S20" s="5"/>
      <c r="T20" s="5"/>
      <c r="U20" s="5"/>
      <c r="V20" s="5">
        <v>27</v>
      </c>
      <c r="W20" s="31"/>
      <c r="X20" s="31"/>
      <c r="Y20" s="31"/>
      <c r="Z20" s="31"/>
      <c r="AA20" s="30" t="s">
        <v>51</v>
      </c>
      <c r="AB20" s="30" t="s">
        <v>49</v>
      </c>
      <c r="AC20" s="30" t="s">
        <v>49</v>
      </c>
      <c r="AD20" s="32">
        <f>IF(OR(ISBLANK(#REF!),$E20="ΌΧΙ"),"",IF(L20&gt;5,0.5*(L20-5),0))</f>
        <v>1.1400000000000001</v>
      </c>
      <c r="AE20" s="32">
        <f>IF(OR(ISBLANK(#REF!),$E20="ΌΧΙ"),"",IF(M20="ΝΑΙ",6,(IF(O20="ΝΑΙ",4,0))))</f>
        <v>0</v>
      </c>
      <c r="AF20" s="32">
        <f>IF(OR(ISBLANK(#REF!),$E20="ΌΧΙ"),"",IF(AND(F20="ΠΕ23",H20="ΚΥΡΙΟΣ"),IF(N20="ΝΑΙ",6,(IF(P20="ΝΑΙ",2,0))),IF(N20="ΝΑΙ",3,(IF(P20="ΝΑΙ",2,0)))))</f>
        <v>2</v>
      </c>
      <c r="AG20" s="32">
        <f>IF(OR(ISBLANK(#REF!),$E20="ΌΧΙ"),"",MAX(AE20:AF20))</f>
        <v>2</v>
      </c>
      <c r="AH20" s="32">
        <f>IF(OR(ISBLANK(#REF!),$E20="ΌΧΙ"),"",MIN(3,0.5*INT((Q20*12+R20+ROUND(S20/30,0))/6)))</f>
        <v>0</v>
      </c>
      <c r="AI20" s="32">
        <f>IF(OR(ISBLANK(#REF!),$E20="ΌΧΙ"),"",0.2*(T20*12+U20+ROUND(V20/30,0)))</f>
        <v>0.2</v>
      </c>
      <c r="AJ20" s="33">
        <f>IF(OR(ISBLANK(#REF!),$E20="ΌΧΙ"),"",IF(W20&gt;80%,4,IF(AND(W20&gt;=67%,W20&lt;=80%),3,0)))</f>
        <v>0</v>
      </c>
      <c r="AK20" s="33">
        <f>IF(OR(ISBLANK(#REF!),$E20="ΌΧΙ"),"",IF(COUNTIFS(X20:Z20,"&gt;=67%")=1,2,IF(COUNTIFS(X20:Z20,"&gt;=67%")=2,5,IF(COUNTIFS(X20:Z20,"&gt;=67%")=3,10,0))))</f>
        <v>0</v>
      </c>
      <c r="AL20" s="33">
        <f>IF(OR(ISBLANK(#REF!),$E20="ΌΧΙ"),"",IF(AA20="ΠΟΛΥΤΕΚΝΟΣ",2,IF(AA20="ΤΡΙΤΕΚΝΟΣ",1,0)))</f>
        <v>0</v>
      </c>
      <c r="AM20" s="33">
        <f>IF(OR(ISBLANK(#REF!),$E20="ΌΧΙ"),"",AD20+SUM(AG20:AL20))</f>
        <v>3.3400000000000003</v>
      </c>
    </row>
    <row r="21" spans="1:39" x14ac:dyDescent="0.25">
      <c r="A21" s="26">
        <f>IF(ISBLANK(#REF!),"",IF(ISNUMBER(A20),A20+1,1))</f>
        <v>11</v>
      </c>
      <c r="B21" s="5" t="s">
        <v>364</v>
      </c>
      <c r="C21" s="5" t="s">
        <v>154</v>
      </c>
      <c r="D21" s="5" t="s">
        <v>54</v>
      </c>
      <c r="E21" s="27" t="s">
        <v>55</v>
      </c>
      <c r="F21" s="5" t="s">
        <v>299</v>
      </c>
      <c r="G21" s="5" t="s">
        <v>48</v>
      </c>
      <c r="H21" s="5"/>
      <c r="I21" s="5" t="s">
        <v>55</v>
      </c>
      <c r="J21" s="53">
        <v>41597</v>
      </c>
      <c r="K21" s="5" t="s">
        <v>50</v>
      </c>
      <c r="L21" s="29">
        <v>8.14</v>
      </c>
      <c r="M21" s="30"/>
      <c r="N21" s="30"/>
      <c r="O21" s="30"/>
      <c r="P21" s="30"/>
      <c r="Q21" s="5"/>
      <c r="R21" s="5"/>
      <c r="S21" s="5"/>
      <c r="T21" s="5"/>
      <c r="U21" s="5">
        <v>7</v>
      </c>
      <c r="V21" s="5">
        <v>29</v>
      </c>
      <c r="W21" s="31"/>
      <c r="X21" s="31"/>
      <c r="Y21" s="31"/>
      <c r="Z21" s="31"/>
      <c r="AA21" s="30" t="s">
        <v>51</v>
      </c>
      <c r="AB21" s="30" t="s">
        <v>49</v>
      </c>
      <c r="AC21" s="30" t="s">
        <v>49</v>
      </c>
      <c r="AD21" s="32">
        <f>IF(OR(ISBLANK(#REF!),$E21="ΌΧΙ"),"",IF(L21&gt;5,0.5*(L21-5),0))</f>
        <v>1.5700000000000003</v>
      </c>
      <c r="AE21" s="32">
        <f>IF(OR(ISBLANK(#REF!),$E21="ΌΧΙ"),"",IF(M21="ΝΑΙ",6,(IF(O21="ΝΑΙ",4,0))))</f>
        <v>0</v>
      </c>
      <c r="AF21" s="32">
        <f>IF(OR(ISBLANK(#REF!),$E21="ΌΧΙ"),"",IF(AND(F21="ΠΕ23",H21="ΚΥΡΙΟΣ"),IF(N21="ΝΑΙ",6,(IF(P21="ΝΑΙ",2,0))),IF(N21="ΝΑΙ",3,(IF(P21="ΝΑΙ",2,0)))))</f>
        <v>0</v>
      </c>
      <c r="AG21" s="32">
        <f>IF(OR(ISBLANK(#REF!),$E21="ΌΧΙ"),"",MAX(AE21:AF21))</f>
        <v>0</v>
      </c>
      <c r="AH21" s="32">
        <f>IF(OR(ISBLANK(#REF!),$E21="ΌΧΙ"),"",MIN(3,0.5*INT((Q21*12+R21+ROUND(S21/30,0))/6)))</f>
        <v>0</v>
      </c>
      <c r="AI21" s="32">
        <f>IF(OR(ISBLANK(#REF!),$E21="ΌΧΙ"),"",0.2*(T21*12+U21+ROUND(V21/30,0)))</f>
        <v>1.6</v>
      </c>
      <c r="AJ21" s="33">
        <f>IF(OR(ISBLANK(#REF!),$E21="ΌΧΙ"),"",IF(W21&gt;80%,4,IF(AND(W21&gt;=67%,W21&lt;=80%),3,0)))</f>
        <v>0</v>
      </c>
      <c r="AK21" s="33">
        <f>IF(OR(ISBLANK(#REF!),$E21="ΌΧΙ"),"",IF(COUNTIFS(X21:Z21,"&gt;=67%")=1,2,IF(COUNTIFS(X21:Z21,"&gt;=67%")=2,5,IF(COUNTIFS(X21:Z21,"&gt;=67%")=3,10,0))))</f>
        <v>0</v>
      </c>
      <c r="AL21" s="33">
        <f>IF(OR(ISBLANK(#REF!),$E21="ΌΧΙ"),"",IF(AA21="ΠΟΛΥΤΕΚΝΟΣ",2,IF(AA21="ΤΡΙΤΕΚΝΟΣ",1,0)))</f>
        <v>0</v>
      </c>
      <c r="AM21" s="33">
        <f>IF(OR(ISBLANK(#REF!),$E21="ΌΧΙ"),"",AD21+SUM(AG21:AL21))</f>
        <v>3.1700000000000004</v>
      </c>
    </row>
    <row r="22" spans="1:39" x14ac:dyDescent="0.25">
      <c r="A22" s="26">
        <f>IF(ISBLANK(#REF!),"",IF(ISNUMBER(A21),A21+1,1))</f>
        <v>12</v>
      </c>
      <c r="B22" s="5" t="s">
        <v>382</v>
      </c>
      <c r="C22" s="5" t="s">
        <v>74</v>
      </c>
      <c r="D22" s="5" t="s">
        <v>86</v>
      </c>
      <c r="E22" s="27" t="s">
        <v>55</v>
      </c>
      <c r="F22" s="5" t="s">
        <v>299</v>
      </c>
      <c r="G22" s="5" t="s">
        <v>48</v>
      </c>
      <c r="H22" s="5"/>
      <c r="I22" s="5" t="s">
        <v>55</v>
      </c>
      <c r="J22" s="53">
        <v>41221</v>
      </c>
      <c r="K22" s="5" t="s">
        <v>50</v>
      </c>
      <c r="L22" s="29">
        <v>7.26</v>
      </c>
      <c r="M22" s="30"/>
      <c r="N22" s="30"/>
      <c r="O22" s="30"/>
      <c r="P22" s="30"/>
      <c r="Q22" s="5"/>
      <c r="R22" s="5"/>
      <c r="S22" s="5"/>
      <c r="T22" s="5"/>
      <c r="U22" s="5">
        <v>8</v>
      </c>
      <c r="V22" s="5">
        <v>8</v>
      </c>
      <c r="W22" s="31"/>
      <c r="X22" s="31"/>
      <c r="Y22" s="31"/>
      <c r="Z22" s="31"/>
      <c r="AA22" s="30" t="s">
        <v>51</v>
      </c>
      <c r="AB22" s="30" t="s">
        <v>55</v>
      </c>
      <c r="AC22" s="30" t="s">
        <v>49</v>
      </c>
      <c r="AD22" s="32">
        <f>IF(OR(ISBLANK(#REF!),$E22="ΌΧΙ"),"",IF(L22&gt;5,0.5*(L22-5),0))</f>
        <v>1.1299999999999999</v>
      </c>
      <c r="AE22" s="32">
        <f>IF(OR(ISBLANK(#REF!),$E22="ΌΧΙ"),"",IF(M22="ΝΑΙ",6,(IF(O22="ΝΑΙ",4,0))))</f>
        <v>0</v>
      </c>
      <c r="AF22" s="32">
        <f>IF(OR(ISBLANK(#REF!),$E22="ΌΧΙ"),"",IF(AND(F22="ΠΕ23",H22="ΚΥΡΙΟΣ"),IF(N22="ΝΑΙ",6,(IF(P22="ΝΑΙ",2,0))),IF(N22="ΝΑΙ",3,(IF(P22="ΝΑΙ",2,0)))))</f>
        <v>0</v>
      </c>
      <c r="AG22" s="32">
        <f>IF(OR(ISBLANK(#REF!),$E22="ΌΧΙ"),"",MAX(AE22:AF22))</f>
        <v>0</v>
      </c>
      <c r="AH22" s="32">
        <f>IF(OR(ISBLANK(#REF!),$E22="ΌΧΙ"),"",MIN(3,0.5*INT((Q22*12+R22+ROUND(S22/30,0))/6)))</f>
        <v>0</v>
      </c>
      <c r="AI22" s="32">
        <f>IF(OR(ISBLANK(#REF!),$E22="ΌΧΙ"),"",0.2*(T22*12+U22+ROUND(V22/30,0)))</f>
        <v>1.6</v>
      </c>
      <c r="AJ22" s="33">
        <f>IF(OR(ISBLANK(#REF!),$E22="ΌΧΙ"),"",IF(W22&gt;80%,4,IF(AND(W22&gt;=67%,W22&lt;=80%),3,0)))</f>
        <v>0</v>
      </c>
      <c r="AK22" s="33">
        <f>IF(OR(ISBLANK(#REF!),$E22="ΌΧΙ"),"",IF(COUNTIFS(X22:Z22,"&gt;=67%")=1,2,IF(COUNTIFS(X22:Z22,"&gt;=67%")=2,5,IF(COUNTIFS(X22:Z22,"&gt;=67%")=3,10,0))))</f>
        <v>0</v>
      </c>
      <c r="AL22" s="33">
        <f>IF(OR(ISBLANK(#REF!),$E22="ΌΧΙ"),"",IF(AA22="ΠΟΛΥΤΕΚΝΟΣ",2,IF(AA22="ΤΡΙΤΕΚΝΟΣ",1,0)))</f>
        <v>0</v>
      </c>
      <c r="AM22" s="33">
        <f>IF(OR(ISBLANK(#REF!),$E22="ΌΧΙ"),"",AD22+SUM(AG22:AL22))</f>
        <v>2.73</v>
      </c>
    </row>
    <row r="23" spans="1:39" x14ac:dyDescent="0.25">
      <c r="A23" s="26">
        <f>IF(ISBLANK(#REF!),"",IF(ISNUMBER(A22),A22+1,1))</f>
        <v>13</v>
      </c>
      <c r="B23" s="5" t="s">
        <v>308</v>
      </c>
      <c r="C23" s="5" t="s">
        <v>120</v>
      </c>
      <c r="D23" s="5" t="s">
        <v>61</v>
      </c>
      <c r="E23" s="27" t="s">
        <v>55</v>
      </c>
      <c r="F23" s="5" t="s">
        <v>299</v>
      </c>
      <c r="G23" s="5" t="s">
        <v>48</v>
      </c>
      <c r="H23" s="5"/>
      <c r="I23" s="5" t="s">
        <v>55</v>
      </c>
      <c r="J23" s="53">
        <v>40619</v>
      </c>
      <c r="K23" s="5" t="s">
        <v>50</v>
      </c>
      <c r="L23" s="29">
        <v>7.64</v>
      </c>
      <c r="M23" s="30"/>
      <c r="N23" s="30"/>
      <c r="O23" s="30"/>
      <c r="P23" s="30"/>
      <c r="Q23" s="5"/>
      <c r="R23" s="5"/>
      <c r="S23" s="5"/>
      <c r="T23" s="5"/>
      <c r="U23" s="5">
        <v>6</v>
      </c>
      <c r="V23" s="5">
        <v>13</v>
      </c>
      <c r="W23" s="31"/>
      <c r="X23" s="31"/>
      <c r="Y23" s="31"/>
      <c r="Z23" s="31"/>
      <c r="AA23" s="30" t="s">
        <v>51</v>
      </c>
      <c r="AB23" s="30" t="s">
        <v>49</v>
      </c>
      <c r="AC23" s="30" t="s">
        <v>49</v>
      </c>
      <c r="AD23" s="32">
        <f>IF(OR(ISBLANK(#REF!),$E23="ΌΧΙ"),"",IF(L23&gt;5,0.5*(L23-5),0))</f>
        <v>1.3199999999999998</v>
      </c>
      <c r="AE23" s="32">
        <f>IF(OR(ISBLANK(#REF!),$E23="ΌΧΙ"),"",IF(M23="ΝΑΙ",6,(IF(O23="ΝΑΙ",4,0))))</f>
        <v>0</v>
      </c>
      <c r="AF23" s="32">
        <f>IF(OR(ISBLANK(#REF!),$E23="ΌΧΙ"),"",IF(AND(F23="ΠΕ23",H23="ΚΥΡΙΟΣ"),IF(N23="ΝΑΙ",6,(IF(P23="ΝΑΙ",2,0))),IF(N23="ΝΑΙ",3,(IF(P23="ΝΑΙ",2,0)))))</f>
        <v>0</v>
      </c>
      <c r="AG23" s="32">
        <f>IF(OR(ISBLANK(#REF!),$E23="ΌΧΙ"),"",MAX(AE23:AF23))</f>
        <v>0</v>
      </c>
      <c r="AH23" s="32">
        <f>IF(OR(ISBLANK(#REF!),$E23="ΌΧΙ"),"",MIN(3,0.5*INT((Q23*12+R23+ROUND(S23/30,0))/6)))</f>
        <v>0</v>
      </c>
      <c r="AI23" s="32">
        <f>IF(OR(ISBLANK(#REF!),$E23="ΌΧΙ"),"",0.2*(T23*12+U23+ROUND(V23/30,0)))</f>
        <v>1.2000000000000002</v>
      </c>
      <c r="AJ23" s="33">
        <f>IF(OR(ISBLANK(#REF!),$E23="ΌΧΙ"),"",IF(W23&gt;80%,4,IF(AND(W23&gt;=67%,W23&lt;=80%),3,0)))</f>
        <v>0</v>
      </c>
      <c r="AK23" s="33">
        <f>IF(OR(ISBLANK(#REF!),$E23="ΌΧΙ"),"",IF(COUNTIFS(X23:Z23,"&gt;=67%")=1,2,IF(COUNTIFS(X23:Z23,"&gt;=67%")=2,5,IF(COUNTIFS(X23:Z23,"&gt;=67%")=3,10,0))))</f>
        <v>0</v>
      </c>
      <c r="AL23" s="33">
        <f>IF(OR(ISBLANK(#REF!),$E23="ΌΧΙ"),"",IF(AA23="ΠΟΛΥΤΕΚΝΟΣ",2,IF(AA23="ΤΡΙΤΕΚΝΟΣ",1,0)))</f>
        <v>0</v>
      </c>
      <c r="AM23" s="33">
        <f>IF(OR(ISBLANK(#REF!),$E23="ΌΧΙ"),"",AD23+SUM(AG23:AL23))</f>
        <v>2.52</v>
      </c>
    </row>
    <row r="24" spans="1:39" x14ac:dyDescent="0.25">
      <c r="A24" s="26">
        <f>IF(ISBLANK(#REF!),"",IF(ISNUMBER(A23),A23+1,1))</f>
        <v>14</v>
      </c>
      <c r="B24" s="5" t="s">
        <v>355</v>
      </c>
      <c r="C24" s="5" t="s">
        <v>63</v>
      </c>
      <c r="D24" s="5" t="s">
        <v>117</v>
      </c>
      <c r="E24" s="27" t="s">
        <v>55</v>
      </c>
      <c r="F24" s="5" t="s">
        <v>299</v>
      </c>
      <c r="G24" s="5" t="s">
        <v>48</v>
      </c>
      <c r="H24" s="5"/>
      <c r="I24" s="5" t="s">
        <v>55</v>
      </c>
      <c r="J24" s="53">
        <v>39590</v>
      </c>
      <c r="K24" s="5" t="s">
        <v>50</v>
      </c>
      <c r="L24" s="29">
        <v>6.95</v>
      </c>
      <c r="M24" s="30"/>
      <c r="N24" s="30"/>
      <c r="O24" s="30"/>
      <c r="P24" s="30"/>
      <c r="Q24" s="5"/>
      <c r="R24" s="5"/>
      <c r="S24" s="5"/>
      <c r="T24" s="5"/>
      <c r="U24" s="5">
        <v>7</v>
      </c>
      <c r="V24" s="5">
        <v>13</v>
      </c>
      <c r="W24" s="31"/>
      <c r="X24" s="31"/>
      <c r="Y24" s="31"/>
      <c r="Z24" s="31"/>
      <c r="AA24" s="30" t="s">
        <v>51</v>
      </c>
      <c r="AB24" s="30" t="s">
        <v>49</v>
      </c>
      <c r="AC24" s="30" t="s">
        <v>49</v>
      </c>
      <c r="AD24" s="32">
        <f>IF(OR(ISBLANK(#REF!),$E24="ΌΧΙ"),"",IF(L24&gt;5,0.5*(L24-5),0))</f>
        <v>0.97500000000000009</v>
      </c>
      <c r="AE24" s="32">
        <f>IF(OR(ISBLANK(#REF!),$E24="ΌΧΙ"),"",IF(M24="ΝΑΙ",6,(IF(O24="ΝΑΙ",4,0))))</f>
        <v>0</v>
      </c>
      <c r="AF24" s="32">
        <f>IF(OR(ISBLANK(#REF!),$E24="ΌΧΙ"),"",IF(AND(F24="ΠΕ23",H24="ΚΥΡΙΟΣ"),IF(N24="ΝΑΙ",6,(IF(P24="ΝΑΙ",2,0))),IF(N24="ΝΑΙ",3,(IF(P24="ΝΑΙ",2,0)))))</f>
        <v>0</v>
      </c>
      <c r="AG24" s="32">
        <f>IF(OR(ISBLANK(#REF!),$E24="ΌΧΙ"),"",MAX(AE24:AF24))</f>
        <v>0</v>
      </c>
      <c r="AH24" s="32">
        <f>IF(OR(ISBLANK(#REF!),$E24="ΌΧΙ"),"",MIN(3,0.5*INT((Q24*12+R24+ROUND(S24/30,0))/6)))</f>
        <v>0</v>
      </c>
      <c r="AI24" s="32">
        <f>IF(OR(ISBLANK(#REF!),$E24="ΌΧΙ"),"",0.2*(T24*12+U24+ROUND(V24/30,0)))</f>
        <v>1.4000000000000001</v>
      </c>
      <c r="AJ24" s="33">
        <f>IF(OR(ISBLANK(#REF!),$E24="ΌΧΙ"),"",IF(W24&gt;80%,4,IF(AND(W24&gt;=67%,W24&lt;=80%),3,0)))</f>
        <v>0</v>
      </c>
      <c r="AK24" s="33">
        <f>IF(OR(ISBLANK(#REF!),$E24="ΌΧΙ"),"",IF(COUNTIFS(X24:Z24,"&gt;=67%")=1,2,IF(COUNTIFS(X24:Z24,"&gt;=67%")=2,5,IF(COUNTIFS(X24:Z24,"&gt;=67%")=3,10,0))))</f>
        <v>0</v>
      </c>
      <c r="AL24" s="33">
        <f>IF(OR(ISBLANK(#REF!),$E24="ΌΧΙ"),"",IF(AA24="ΠΟΛΥΤΕΚΝΟΣ",2,IF(AA24="ΤΡΙΤΕΚΝΟΣ",1,0)))</f>
        <v>0</v>
      </c>
      <c r="AM24" s="33">
        <f>IF(OR(ISBLANK(#REF!),$E24="ΌΧΙ"),"",AD24+SUM(AG24:AL24))</f>
        <v>2.375</v>
      </c>
    </row>
    <row r="25" spans="1:39" x14ac:dyDescent="0.25">
      <c r="A25" s="26">
        <f>IF(ISBLANK(#REF!),"",IF(ISNUMBER(A24),A24+1,1))</f>
        <v>15</v>
      </c>
      <c r="B25" s="5" t="s">
        <v>178</v>
      </c>
      <c r="C25" s="5" t="s">
        <v>303</v>
      </c>
      <c r="D25" s="5" t="s">
        <v>102</v>
      </c>
      <c r="E25" s="27" t="s">
        <v>55</v>
      </c>
      <c r="F25" s="5" t="s">
        <v>299</v>
      </c>
      <c r="G25" s="5" t="s">
        <v>48</v>
      </c>
      <c r="H25" s="5"/>
      <c r="I25" s="5" t="s">
        <v>55</v>
      </c>
      <c r="J25" s="53">
        <v>40891</v>
      </c>
      <c r="K25" s="5" t="s">
        <v>50</v>
      </c>
      <c r="L25" s="29">
        <v>8.35</v>
      </c>
      <c r="M25" s="30"/>
      <c r="N25" s="30"/>
      <c r="O25" s="30"/>
      <c r="P25" s="30"/>
      <c r="Q25" s="5"/>
      <c r="R25" s="5"/>
      <c r="S25" s="5"/>
      <c r="T25" s="5"/>
      <c r="U25" s="5"/>
      <c r="V25" s="5"/>
      <c r="W25" s="31"/>
      <c r="X25" s="31"/>
      <c r="Y25" s="31"/>
      <c r="Z25" s="31"/>
      <c r="AA25" s="30" t="s">
        <v>51</v>
      </c>
      <c r="AB25" s="30" t="s">
        <v>49</v>
      </c>
      <c r="AC25" s="30" t="s">
        <v>49</v>
      </c>
      <c r="AD25" s="32">
        <f>IF(OR(ISBLANK(#REF!),$E25="ΌΧΙ"),"",IF(L25&gt;5,0.5*(L25-5),0))</f>
        <v>1.6749999999999998</v>
      </c>
      <c r="AE25" s="32">
        <f>IF(OR(ISBLANK(#REF!),$E25="ΌΧΙ"),"",IF(M25="ΝΑΙ",6,(IF(O25="ΝΑΙ",4,0))))</f>
        <v>0</v>
      </c>
      <c r="AF25" s="32">
        <f>IF(OR(ISBLANK(#REF!),$E25="ΌΧΙ"),"",IF(AND(F25="ΠΕ23",H25="ΚΥΡΙΟΣ"),IF(N25="ΝΑΙ",6,(IF(P25="ΝΑΙ",2,0))),IF(N25="ΝΑΙ",3,(IF(P25="ΝΑΙ",2,0)))))</f>
        <v>0</v>
      </c>
      <c r="AG25" s="32">
        <f>IF(OR(ISBLANK(#REF!),$E25="ΌΧΙ"),"",MAX(AE25:AF25))</f>
        <v>0</v>
      </c>
      <c r="AH25" s="32">
        <f>IF(OR(ISBLANK(#REF!),$E25="ΌΧΙ"),"",MIN(3,0.5*INT((Q25*12+R25+ROUND(S25/30,0))/6)))</f>
        <v>0</v>
      </c>
      <c r="AI25" s="32">
        <f>IF(OR(ISBLANK(#REF!),$E25="ΌΧΙ"),"",0.2*(T25*12+U25+ROUND(V25/30,0)))</f>
        <v>0</v>
      </c>
      <c r="AJ25" s="33">
        <f>IF(OR(ISBLANK(#REF!),$E25="ΌΧΙ"),"",IF(W25&gt;80%,4,IF(AND(W25&gt;=67%,W25&lt;=80%),3,0)))</f>
        <v>0</v>
      </c>
      <c r="AK25" s="33">
        <f>IF(OR(ISBLANK(#REF!),$E25="ΌΧΙ"),"",IF(COUNTIFS(X25:Z25,"&gt;=67%")=1,2,IF(COUNTIFS(X25:Z25,"&gt;=67%")=2,5,IF(COUNTIFS(X25:Z25,"&gt;=67%")=3,10,0))))</f>
        <v>0</v>
      </c>
      <c r="AL25" s="33">
        <f>IF(OR(ISBLANK(#REF!),$E25="ΌΧΙ"),"",IF(AA25="ΠΟΛΥΤΕΚΝΟΣ",2,IF(AA25="ΤΡΙΤΕΚΝΟΣ",1,0)))</f>
        <v>0</v>
      </c>
      <c r="AM25" s="33">
        <f>IF(OR(ISBLANK(#REF!),$E25="ΌΧΙ"),"",AD25+SUM(AG25:AL25))</f>
        <v>1.6749999999999998</v>
      </c>
    </row>
    <row r="26" spans="1:39" x14ac:dyDescent="0.25">
      <c r="A26" s="26">
        <f>IF(ISBLANK(#REF!),"",IF(ISNUMBER(A25),A25+1,1))</f>
        <v>16</v>
      </c>
      <c r="B26" s="5" t="s">
        <v>306</v>
      </c>
      <c r="C26" s="5" t="s">
        <v>112</v>
      </c>
      <c r="D26" s="5" t="s">
        <v>307</v>
      </c>
      <c r="E26" s="27" t="s">
        <v>55</v>
      </c>
      <c r="F26" s="5" t="s">
        <v>299</v>
      </c>
      <c r="G26" s="5" t="s">
        <v>48</v>
      </c>
      <c r="H26" s="5"/>
      <c r="I26" s="5" t="s">
        <v>55</v>
      </c>
      <c r="J26" s="53">
        <v>39594</v>
      </c>
      <c r="K26" s="5" t="s">
        <v>50</v>
      </c>
      <c r="L26" s="29">
        <v>7.31</v>
      </c>
      <c r="M26" s="30"/>
      <c r="N26" s="30"/>
      <c r="O26" s="30"/>
      <c r="P26" s="30"/>
      <c r="Q26" s="5"/>
      <c r="R26" s="5"/>
      <c r="S26" s="5"/>
      <c r="T26" s="5"/>
      <c r="U26" s="5">
        <v>1</v>
      </c>
      <c r="V26" s="5">
        <v>23</v>
      </c>
      <c r="W26" s="31"/>
      <c r="X26" s="31"/>
      <c r="Y26" s="31"/>
      <c r="Z26" s="31"/>
      <c r="AA26" s="30" t="s">
        <v>51</v>
      </c>
      <c r="AB26" s="30" t="s">
        <v>49</v>
      </c>
      <c r="AC26" s="30" t="s">
        <v>49</v>
      </c>
      <c r="AD26" s="32">
        <f>IF(OR(ISBLANK(#REF!),$E26="ΌΧΙ"),"",IF(L26&gt;5,0.5*(L26-5),0))</f>
        <v>1.1549999999999998</v>
      </c>
      <c r="AE26" s="32">
        <f>IF(OR(ISBLANK(#REF!),$E26="ΌΧΙ"),"",IF(M26="ΝΑΙ",6,(IF(O26="ΝΑΙ",4,0))))</f>
        <v>0</v>
      </c>
      <c r="AF26" s="32">
        <f>IF(OR(ISBLANK(#REF!),$E26="ΌΧΙ"),"",IF(AND(F26="ΠΕ23",H26="ΚΥΡΙΟΣ"),IF(N26="ΝΑΙ",6,(IF(P26="ΝΑΙ",2,0))),IF(N26="ΝΑΙ",3,(IF(P26="ΝΑΙ",2,0)))))</f>
        <v>0</v>
      </c>
      <c r="AG26" s="32">
        <f>IF(OR(ISBLANK(#REF!),$E26="ΌΧΙ"),"",MAX(AE26:AF26))</f>
        <v>0</v>
      </c>
      <c r="AH26" s="32">
        <f>IF(OR(ISBLANK(#REF!),$E26="ΌΧΙ"),"",MIN(3,0.5*INT((Q26*12+R26+ROUND(S26/30,0))/6)))</f>
        <v>0</v>
      </c>
      <c r="AI26" s="32">
        <f>IF(OR(ISBLANK(#REF!),$E26="ΌΧΙ"),"",0.2*(T26*12+U26+ROUND(V26/30,0)))</f>
        <v>0.4</v>
      </c>
      <c r="AJ26" s="33">
        <f>IF(OR(ISBLANK(#REF!),$E26="ΌΧΙ"),"",IF(W26&gt;80%,4,IF(AND(W26&gt;=67%,W26&lt;=80%),3,0)))</f>
        <v>0</v>
      </c>
      <c r="AK26" s="33">
        <f>IF(OR(ISBLANK(#REF!),$E26="ΌΧΙ"),"",IF(COUNTIFS(X26:Z26,"&gt;=67%")=1,2,IF(COUNTIFS(X26:Z26,"&gt;=67%")=2,5,IF(COUNTIFS(X26:Z26,"&gt;=67%")=3,10,0))))</f>
        <v>0</v>
      </c>
      <c r="AL26" s="33">
        <f>IF(OR(ISBLANK(#REF!),$E26="ΌΧΙ"),"",IF(AA26="ΠΟΛΥΤΕΚΝΟΣ",2,IF(AA26="ΤΡΙΤΕΚΝΟΣ",1,0)))</f>
        <v>0</v>
      </c>
      <c r="AM26" s="33">
        <f>IF(OR(ISBLANK(#REF!),$E26="ΌΧΙ"),"",AD26+SUM(AG26:AL26))</f>
        <v>1.5549999999999997</v>
      </c>
    </row>
    <row r="27" spans="1:39" x14ac:dyDescent="0.25">
      <c r="A27" s="26">
        <f>IF(ISBLANK(#REF!),"",IF(ISNUMBER(A26),A26+1,1))</f>
        <v>17</v>
      </c>
      <c r="B27" s="5" t="s">
        <v>100</v>
      </c>
      <c r="C27" s="5" t="s">
        <v>99</v>
      </c>
      <c r="D27" s="5" t="s">
        <v>54</v>
      </c>
      <c r="E27" s="27" t="s">
        <v>55</v>
      </c>
      <c r="F27" s="5" t="s">
        <v>299</v>
      </c>
      <c r="G27" s="5" t="s">
        <v>48</v>
      </c>
      <c r="H27" s="5"/>
      <c r="I27" s="5" t="s">
        <v>55</v>
      </c>
      <c r="J27" s="53">
        <v>41430</v>
      </c>
      <c r="K27" s="5" t="s">
        <v>50</v>
      </c>
      <c r="L27" s="29">
        <v>8</v>
      </c>
      <c r="M27" s="30"/>
      <c r="N27" s="30"/>
      <c r="O27" s="30"/>
      <c r="P27" s="30"/>
      <c r="Q27" s="5"/>
      <c r="R27" s="5"/>
      <c r="S27" s="5"/>
      <c r="T27" s="5"/>
      <c r="U27" s="5"/>
      <c r="V27" s="5"/>
      <c r="W27" s="31"/>
      <c r="X27" s="31"/>
      <c r="Y27" s="31"/>
      <c r="Z27" s="31"/>
      <c r="AA27" s="30" t="s">
        <v>51</v>
      </c>
      <c r="AB27" s="30" t="s">
        <v>49</v>
      </c>
      <c r="AC27" s="30" t="s">
        <v>49</v>
      </c>
      <c r="AD27" s="32">
        <f>IF(OR(ISBLANK(#REF!),$E27="ΌΧΙ"),"",IF(L27&gt;5,0.5*(L27-5),0))</f>
        <v>1.5</v>
      </c>
      <c r="AE27" s="32">
        <f>IF(OR(ISBLANK(#REF!),$E27="ΌΧΙ"),"",IF(M27="ΝΑΙ",6,(IF(O27="ΝΑΙ",4,0))))</f>
        <v>0</v>
      </c>
      <c r="AF27" s="32">
        <f>IF(OR(ISBLANK(#REF!),$E27="ΌΧΙ"),"",IF(AND(F27="ΠΕ23",H27="ΚΥΡΙΟΣ"),IF(N27="ΝΑΙ",6,(IF(P27="ΝΑΙ",2,0))),IF(N27="ΝΑΙ",3,(IF(P27="ΝΑΙ",2,0)))))</f>
        <v>0</v>
      </c>
      <c r="AG27" s="32">
        <f>IF(OR(ISBLANK(#REF!),$E27="ΌΧΙ"),"",MAX(AE27:AF27))</f>
        <v>0</v>
      </c>
      <c r="AH27" s="32">
        <f>IF(OR(ISBLANK(#REF!),$E27="ΌΧΙ"),"",MIN(3,0.5*INT((Q27*12+R27+ROUND(S27/30,0))/6)))</f>
        <v>0</v>
      </c>
      <c r="AI27" s="32">
        <f>IF(OR(ISBLANK(#REF!),$E27="ΌΧΙ"),"",0.2*(T27*12+U27+ROUND(V27/30,0)))</f>
        <v>0</v>
      </c>
      <c r="AJ27" s="33">
        <f>IF(OR(ISBLANK(#REF!),$E27="ΌΧΙ"),"",IF(W27&gt;80%,4,IF(AND(W27&gt;=67%,W27&lt;=80%),3,0)))</f>
        <v>0</v>
      </c>
      <c r="AK27" s="33">
        <f>IF(OR(ISBLANK(#REF!),$E27="ΌΧΙ"),"",IF(COUNTIFS(X27:Z27,"&gt;=67%")=1,2,IF(COUNTIFS(X27:Z27,"&gt;=67%")=2,5,IF(COUNTIFS(X27:Z27,"&gt;=67%")=3,10,0))))</f>
        <v>0</v>
      </c>
      <c r="AL27" s="33">
        <f>IF(OR(ISBLANK(#REF!),$E27="ΌΧΙ"),"",IF(AA27="ΠΟΛΥΤΕΚΝΟΣ",2,IF(AA27="ΤΡΙΤΕΚΝΟΣ",1,0)))</f>
        <v>0</v>
      </c>
      <c r="AM27" s="33">
        <f>IF(OR(ISBLANK(#REF!),$E27="ΌΧΙ"),"",AD27+SUM(AG27:AL27))</f>
        <v>1.5</v>
      </c>
    </row>
    <row r="28" spans="1:39" x14ac:dyDescent="0.25">
      <c r="A28" s="26">
        <f>IF(ISBLANK(#REF!),"",IF(ISNUMBER(A27),A27+1,1))</f>
        <v>18</v>
      </c>
      <c r="B28" s="5" t="s">
        <v>337</v>
      </c>
      <c r="C28" s="5" t="s">
        <v>275</v>
      </c>
      <c r="D28" s="5" t="s">
        <v>86</v>
      </c>
      <c r="E28" s="27" t="s">
        <v>55</v>
      </c>
      <c r="F28" s="5" t="s">
        <v>299</v>
      </c>
      <c r="G28" s="5" t="s">
        <v>48</v>
      </c>
      <c r="H28" s="5"/>
      <c r="I28" s="5" t="s">
        <v>55</v>
      </c>
      <c r="J28" s="53">
        <v>40219</v>
      </c>
      <c r="K28" s="5" t="s">
        <v>50</v>
      </c>
      <c r="L28" s="29">
        <v>7.74</v>
      </c>
      <c r="M28" s="30"/>
      <c r="N28" s="30"/>
      <c r="O28" s="30"/>
      <c r="P28" s="30"/>
      <c r="Q28" s="5"/>
      <c r="R28" s="5"/>
      <c r="S28" s="5"/>
      <c r="T28" s="5"/>
      <c r="U28" s="5"/>
      <c r="V28" s="5"/>
      <c r="W28" s="31"/>
      <c r="X28" s="31"/>
      <c r="Y28" s="31"/>
      <c r="Z28" s="31"/>
      <c r="AA28" s="30" t="s">
        <v>51</v>
      </c>
      <c r="AB28" s="30" t="s">
        <v>55</v>
      </c>
      <c r="AC28" s="30" t="s">
        <v>49</v>
      </c>
      <c r="AD28" s="32">
        <f>IF(OR(ISBLANK(#REF!),$E28="ΌΧΙ"),"",IF(L28&gt;5,0.5*(L28-5),0))</f>
        <v>1.37</v>
      </c>
      <c r="AE28" s="32">
        <f>IF(OR(ISBLANK(#REF!),$E28="ΌΧΙ"),"",IF(M28="ΝΑΙ",6,(IF(O28="ΝΑΙ",4,0))))</f>
        <v>0</v>
      </c>
      <c r="AF28" s="32">
        <f>IF(OR(ISBLANK(#REF!),$E28="ΌΧΙ"),"",IF(AND(F28="ΠΕ23",H28="ΚΥΡΙΟΣ"),IF(N28="ΝΑΙ",6,(IF(P28="ΝΑΙ",2,0))),IF(N28="ΝΑΙ",3,(IF(P28="ΝΑΙ",2,0)))))</f>
        <v>0</v>
      </c>
      <c r="AG28" s="32">
        <f>IF(OR(ISBLANK(#REF!),$E28="ΌΧΙ"),"",MAX(AE28:AF28))</f>
        <v>0</v>
      </c>
      <c r="AH28" s="32">
        <f>IF(OR(ISBLANK(#REF!),$E28="ΌΧΙ"),"",MIN(3,0.5*INT((Q28*12+R28+ROUND(S28/30,0))/6)))</f>
        <v>0</v>
      </c>
      <c r="AI28" s="32">
        <f>IF(OR(ISBLANK(#REF!),$E28="ΌΧΙ"),"",0.2*(T28*12+U28+ROUND(V28/30,0)))</f>
        <v>0</v>
      </c>
      <c r="AJ28" s="33">
        <f>IF(OR(ISBLANK(#REF!),$E28="ΌΧΙ"),"",IF(W28&gt;80%,4,IF(AND(W28&gt;=67%,W28&lt;=80%),3,0)))</f>
        <v>0</v>
      </c>
      <c r="AK28" s="33">
        <f>IF(OR(ISBLANK(#REF!),$E28="ΌΧΙ"),"",IF(COUNTIFS(X28:Z28,"&gt;=67%")=1,2,IF(COUNTIFS(X28:Z28,"&gt;=67%")=2,5,IF(COUNTIFS(X28:Z28,"&gt;=67%")=3,10,0))))</f>
        <v>0</v>
      </c>
      <c r="AL28" s="33">
        <f>IF(OR(ISBLANK(#REF!),$E28="ΌΧΙ"),"",IF(AA28="ΠΟΛΥΤΕΚΝΟΣ",2,IF(AA28="ΤΡΙΤΕΚΝΟΣ",1,0)))</f>
        <v>0</v>
      </c>
      <c r="AM28" s="33">
        <f>IF(OR(ISBLANK(#REF!),$E28="ΌΧΙ"),"",AD28+SUM(AG28:AL28))</f>
        <v>1.37</v>
      </c>
    </row>
    <row r="29" spans="1:39" x14ac:dyDescent="0.25">
      <c r="A29" s="26">
        <f>IF(ISBLANK(#REF!),"",IF(ISNUMBER(A28),A28+1,1))</f>
        <v>19</v>
      </c>
      <c r="B29" s="5" t="s">
        <v>254</v>
      </c>
      <c r="C29" s="5" t="s">
        <v>65</v>
      </c>
      <c r="D29" s="5" t="s">
        <v>61</v>
      </c>
      <c r="E29" s="27" t="s">
        <v>55</v>
      </c>
      <c r="F29" s="5" t="s">
        <v>299</v>
      </c>
      <c r="G29" s="5" t="s">
        <v>48</v>
      </c>
      <c r="H29" s="5"/>
      <c r="I29" s="5" t="s">
        <v>55</v>
      </c>
      <c r="J29" s="53">
        <v>39785</v>
      </c>
      <c r="K29" s="5" t="s">
        <v>50</v>
      </c>
      <c r="L29" s="29">
        <v>7.44</v>
      </c>
      <c r="M29" s="30"/>
      <c r="N29" s="30"/>
      <c r="O29" s="30"/>
      <c r="P29" s="30"/>
      <c r="Q29" s="5"/>
      <c r="R29" s="5"/>
      <c r="S29" s="5"/>
      <c r="T29" s="5"/>
      <c r="U29" s="5"/>
      <c r="V29" s="5"/>
      <c r="W29" s="31"/>
      <c r="X29" s="31"/>
      <c r="Y29" s="31"/>
      <c r="Z29" s="31"/>
      <c r="AA29" s="30" t="s">
        <v>51</v>
      </c>
      <c r="AB29" s="30" t="s">
        <v>49</v>
      </c>
      <c r="AC29" s="30" t="s">
        <v>49</v>
      </c>
      <c r="AD29" s="32">
        <f>IF(OR(ISBLANK(#REF!),$E29="ΌΧΙ"),"",IF(L29&gt;5,0.5*(L29-5),0))</f>
        <v>1.2200000000000002</v>
      </c>
      <c r="AE29" s="32">
        <f>IF(OR(ISBLANK(#REF!),$E29="ΌΧΙ"),"",IF(M29="ΝΑΙ",6,(IF(O29="ΝΑΙ",4,0))))</f>
        <v>0</v>
      </c>
      <c r="AF29" s="32">
        <f>IF(OR(ISBLANK(#REF!),$E29="ΌΧΙ"),"",IF(AND(F29="ΠΕ23",H29="ΚΥΡΙΟΣ"),IF(N29="ΝΑΙ",6,(IF(P29="ΝΑΙ",2,0))),IF(N29="ΝΑΙ",3,(IF(P29="ΝΑΙ",2,0)))))</f>
        <v>0</v>
      </c>
      <c r="AG29" s="32">
        <f>IF(OR(ISBLANK(#REF!),$E29="ΌΧΙ"),"",MAX(AE29:AF29))</f>
        <v>0</v>
      </c>
      <c r="AH29" s="32">
        <f>IF(OR(ISBLANK(#REF!),$E29="ΌΧΙ"),"",MIN(3,0.5*INT((Q29*12+R29+ROUND(S29/30,0))/6)))</f>
        <v>0</v>
      </c>
      <c r="AI29" s="32">
        <f>IF(OR(ISBLANK(#REF!),$E29="ΌΧΙ"),"",0.2*(T29*12+U29+ROUND(V29/30,0)))</f>
        <v>0</v>
      </c>
      <c r="AJ29" s="33">
        <f>IF(OR(ISBLANK(#REF!),$E29="ΌΧΙ"),"",IF(W29&gt;80%,4,IF(AND(W29&gt;=67%,W29&lt;=80%),3,0)))</f>
        <v>0</v>
      </c>
      <c r="AK29" s="33">
        <f>IF(OR(ISBLANK(#REF!),$E29="ΌΧΙ"),"",IF(COUNTIFS(X29:Z29,"&gt;=67%")=1,2,IF(COUNTIFS(X29:Z29,"&gt;=67%")=2,5,IF(COUNTIFS(X29:Z29,"&gt;=67%")=3,10,0))))</f>
        <v>0</v>
      </c>
      <c r="AL29" s="33">
        <f>IF(OR(ISBLANK(#REF!),$E29="ΌΧΙ"),"",IF(AA29="ΠΟΛΥΤΕΚΝΟΣ",2,IF(AA29="ΤΡΙΤΕΚΝΟΣ",1,0)))</f>
        <v>0</v>
      </c>
      <c r="AM29" s="33">
        <f>IF(OR(ISBLANK(#REF!),$E29="ΌΧΙ"),"",AD29+SUM(AG29:AL29))</f>
        <v>1.2200000000000002</v>
      </c>
    </row>
    <row r="30" spans="1:39" x14ac:dyDescent="0.25">
      <c r="A30" s="26">
        <f>IF(ISBLANK(#REF!),"",IF(ISNUMBER(A29),A29+1,1))</f>
        <v>20</v>
      </c>
      <c r="B30" s="5" t="s">
        <v>357</v>
      </c>
      <c r="C30" s="5" t="s">
        <v>301</v>
      </c>
      <c r="D30" s="5" t="s">
        <v>328</v>
      </c>
      <c r="E30" s="27" t="s">
        <v>55</v>
      </c>
      <c r="F30" s="5" t="s">
        <v>299</v>
      </c>
      <c r="G30" s="5" t="s">
        <v>48</v>
      </c>
      <c r="H30" s="5"/>
      <c r="I30" s="5" t="s">
        <v>49</v>
      </c>
      <c r="J30" s="53">
        <v>36102</v>
      </c>
      <c r="K30" s="5" t="s">
        <v>50</v>
      </c>
      <c r="L30" s="29">
        <v>8.6</v>
      </c>
      <c r="M30" s="30"/>
      <c r="N30" s="30"/>
      <c r="O30" s="30"/>
      <c r="P30" s="30"/>
      <c r="Q30" s="5">
        <v>3</v>
      </c>
      <c r="R30" s="5"/>
      <c r="S30" s="5"/>
      <c r="T30" s="5"/>
      <c r="U30" s="5"/>
      <c r="V30" s="5"/>
      <c r="W30" s="31"/>
      <c r="X30" s="31"/>
      <c r="Y30" s="31"/>
      <c r="Z30" s="31"/>
      <c r="AA30" s="30" t="s">
        <v>51</v>
      </c>
      <c r="AB30" s="30" t="s">
        <v>49</v>
      </c>
      <c r="AC30" s="30" t="s">
        <v>49</v>
      </c>
      <c r="AD30" s="32">
        <f>IF(OR(ISBLANK(#REF!),$E30="ΌΧΙ"),"",IF(L30&gt;5,0.5*(L30-5),0))</f>
        <v>1.7999999999999998</v>
      </c>
      <c r="AE30" s="32">
        <f>IF(OR(ISBLANK(#REF!),$E30="ΌΧΙ"),"",IF(M30="ΝΑΙ",6,(IF(O30="ΝΑΙ",4,0))))</f>
        <v>0</v>
      </c>
      <c r="AF30" s="32">
        <f>IF(OR(ISBLANK(#REF!),$E30="ΌΧΙ"),"",IF(AND(F30="ΠΕ23",H30="ΚΥΡΙΟΣ"),IF(N30="ΝΑΙ",6,(IF(P30="ΝΑΙ",2,0))),IF(N30="ΝΑΙ",3,(IF(P30="ΝΑΙ",2,0)))))</f>
        <v>0</v>
      </c>
      <c r="AG30" s="32">
        <f>IF(OR(ISBLANK(#REF!),$E30="ΌΧΙ"),"",MAX(AE30:AF30))</f>
        <v>0</v>
      </c>
      <c r="AH30" s="32">
        <f>IF(OR(ISBLANK(#REF!),$E30="ΌΧΙ"),"",MIN(3,0.5*INT((Q30*12+R30+ROUND(S30/30,0))/6)))</f>
        <v>3</v>
      </c>
      <c r="AI30" s="32">
        <f>IF(OR(ISBLANK(#REF!),$E30="ΌΧΙ"),"",0.2*(T30*12+U30+ROUND(V30/30,0)))</f>
        <v>0</v>
      </c>
      <c r="AJ30" s="33">
        <f>IF(OR(ISBLANK(#REF!),$E30="ΌΧΙ"),"",IF(W30&gt;80%,4,IF(AND(W30&gt;=67%,W30&lt;=80%),3,0)))</f>
        <v>0</v>
      </c>
      <c r="AK30" s="33">
        <f>IF(OR(ISBLANK(#REF!),$E30="ΌΧΙ"),"",IF(COUNTIFS(X30:Z30,"&gt;=67%")=1,2,IF(COUNTIFS(X30:Z30,"&gt;=67%")=2,5,IF(COUNTIFS(X30:Z30,"&gt;=67%")=3,10,0))))</f>
        <v>0</v>
      </c>
      <c r="AL30" s="33">
        <f>IF(OR(ISBLANK(#REF!),$E30="ΌΧΙ"),"",IF(AA30="ΠΟΛΥΤΕΚΝΟΣ",2,IF(AA30="ΤΡΙΤΕΚΝΟΣ",1,0)))</f>
        <v>0</v>
      </c>
      <c r="AM30" s="33">
        <f>IF(OR(ISBLANK(#REF!),$E30="ΌΧΙ"),"",AD30+SUM(AG30:AL30))</f>
        <v>4.8</v>
      </c>
    </row>
    <row r="31" spans="1:39" x14ac:dyDescent="0.25">
      <c r="A31" s="26">
        <f>IF(ISBLANK(#REF!),"",IF(ISNUMBER(A30),A30+1,1))</f>
        <v>21</v>
      </c>
      <c r="B31" s="5" t="s">
        <v>300</v>
      </c>
      <c r="C31" s="5" t="s">
        <v>301</v>
      </c>
      <c r="D31" s="5" t="s">
        <v>102</v>
      </c>
      <c r="E31" s="27" t="s">
        <v>55</v>
      </c>
      <c r="F31" s="5" t="s">
        <v>299</v>
      </c>
      <c r="G31" s="5" t="s">
        <v>48</v>
      </c>
      <c r="H31" s="5"/>
      <c r="I31" s="5" t="s">
        <v>49</v>
      </c>
      <c r="J31" s="53">
        <v>39755</v>
      </c>
      <c r="K31" s="5" t="s">
        <v>50</v>
      </c>
      <c r="L31" s="29">
        <v>7.17</v>
      </c>
      <c r="M31" s="30"/>
      <c r="N31" s="30"/>
      <c r="O31" s="30"/>
      <c r="P31" s="30"/>
      <c r="Q31" s="5"/>
      <c r="R31" s="5"/>
      <c r="S31" s="5"/>
      <c r="T31" s="5"/>
      <c r="U31" s="5">
        <v>6</v>
      </c>
      <c r="V31" s="5">
        <v>13</v>
      </c>
      <c r="W31" s="31"/>
      <c r="X31" s="31"/>
      <c r="Y31" s="31"/>
      <c r="Z31" s="31"/>
      <c r="AA31" s="30" t="s">
        <v>80</v>
      </c>
      <c r="AB31" s="30" t="s">
        <v>49</v>
      </c>
      <c r="AC31" s="30" t="s">
        <v>49</v>
      </c>
      <c r="AD31" s="32">
        <f>IF(OR(ISBLANK(#REF!),$E31="ΌΧΙ"),"",IF(L31&gt;5,0.5*(L31-5),0))</f>
        <v>1.085</v>
      </c>
      <c r="AE31" s="32">
        <f>IF(OR(ISBLANK(#REF!),$E31="ΌΧΙ"),"",IF(M31="ΝΑΙ",6,(IF(O31="ΝΑΙ",4,0))))</f>
        <v>0</v>
      </c>
      <c r="AF31" s="32">
        <f>IF(OR(ISBLANK(#REF!),$E31="ΌΧΙ"),"",IF(AND(F31="ΠΕ23",H31="ΚΥΡΙΟΣ"),IF(N31="ΝΑΙ",6,(IF(P31="ΝΑΙ",2,0))),IF(N31="ΝΑΙ",3,(IF(P31="ΝΑΙ",2,0)))))</f>
        <v>0</v>
      </c>
      <c r="AG31" s="32">
        <f>IF(OR(ISBLANK(#REF!),$E31="ΌΧΙ"),"",MAX(AE31:AF31))</f>
        <v>0</v>
      </c>
      <c r="AH31" s="32">
        <f>IF(OR(ISBLANK(#REF!),$E31="ΌΧΙ"),"",MIN(3,0.5*INT((Q31*12+R31+ROUND(S31/30,0))/6)))</f>
        <v>0</v>
      </c>
      <c r="AI31" s="32">
        <f>IF(OR(ISBLANK(#REF!),$E31="ΌΧΙ"),"",0.2*(T31*12+U31+ROUND(V31/30,0)))</f>
        <v>1.2000000000000002</v>
      </c>
      <c r="AJ31" s="33">
        <f>IF(OR(ISBLANK(#REF!),$E31="ΌΧΙ"),"",IF(W31&gt;80%,4,IF(AND(W31&gt;=67%,W31&lt;=80%),3,0)))</f>
        <v>0</v>
      </c>
      <c r="AK31" s="33">
        <f>IF(OR(ISBLANK(#REF!),$E31="ΌΧΙ"),"",IF(COUNTIFS(X31:Z31,"&gt;=67%")=1,2,IF(COUNTIFS(X31:Z31,"&gt;=67%")=2,5,IF(COUNTIFS(X31:Z31,"&gt;=67%")=3,10,0))))</f>
        <v>0</v>
      </c>
      <c r="AL31" s="33">
        <f>IF(OR(ISBLANK(#REF!),$E31="ΌΧΙ"),"",IF(AA31="ΠΟΛΥΤΕΚΝΟΣ",2,IF(AA31="ΤΡΙΤΕΚΝΟΣ",1,0)))</f>
        <v>2</v>
      </c>
      <c r="AM31" s="33">
        <f>IF(OR(ISBLANK(#REF!),$E31="ΌΧΙ"),"",AD31+SUM(AG31:AL31))</f>
        <v>4.2850000000000001</v>
      </c>
    </row>
    <row r="32" spans="1:39" x14ac:dyDescent="0.25">
      <c r="A32" s="26">
        <f>IF(ISBLANK(#REF!),"",IF(ISNUMBER(A31),A31+1,1))</f>
        <v>22</v>
      </c>
      <c r="B32" s="5" t="s">
        <v>365</v>
      </c>
      <c r="C32" s="5" t="s">
        <v>97</v>
      </c>
      <c r="D32" s="5" t="s">
        <v>86</v>
      </c>
      <c r="E32" s="27" t="s">
        <v>55</v>
      </c>
      <c r="F32" s="5" t="s">
        <v>299</v>
      </c>
      <c r="G32" s="5" t="s">
        <v>48</v>
      </c>
      <c r="H32" s="5"/>
      <c r="I32" s="5" t="s">
        <v>49</v>
      </c>
      <c r="J32" s="53">
        <v>39741</v>
      </c>
      <c r="K32" s="5" t="s">
        <v>50</v>
      </c>
      <c r="L32" s="29">
        <v>7.09</v>
      </c>
      <c r="M32" s="30"/>
      <c r="N32" s="30"/>
      <c r="O32" s="30"/>
      <c r="P32" s="30"/>
      <c r="Q32" s="5">
        <v>1</v>
      </c>
      <c r="R32" s="5"/>
      <c r="S32" s="5">
        <v>8</v>
      </c>
      <c r="T32" s="5"/>
      <c r="U32" s="5">
        <v>7</v>
      </c>
      <c r="V32" s="5">
        <v>29</v>
      </c>
      <c r="W32" s="31"/>
      <c r="X32" s="31"/>
      <c r="Y32" s="31"/>
      <c r="Z32" s="31"/>
      <c r="AA32" s="30" t="s">
        <v>51</v>
      </c>
      <c r="AB32" s="30" t="s">
        <v>49</v>
      </c>
      <c r="AC32" s="30" t="s">
        <v>49</v>
      </c>
      <c r="AD32" s="32">
        <f>IF(OR(ISBLANK(#REF!),$E32="ΌΧΙ"),"",IF(L32&gt;5,0.5*(L32-5),0))</f>
        <v>1.0449999999999999</v>
      </c>
      <c r="AE32" s="32">
        <f>IF(OR(ISBLANK(#REF!),$E32="ΌΧΙ"),"",IF(M32="ΝΑΙ",6,(IF(O32="ΝΑΙ",4,0))))</f>
        <v>0</v>
      </c>
      <c r="AF32" s="32">
        <f>IF(OR(ISBLANK(#REF!),$E32="ΌΧΙ"),"",IF(AND(F32="ΠΕ23",H32="ΚΥΡΙΟΣ"),IF(N32="ΝΑΙ",6,(IF(P32="ΝΑΙ",2,0))),IF(N32="ΝΑΙ",3,(IF(P32="ΝΑΙ",2,0)))))</f>
        <v>0</v>
      </c>
      <c r="AG32" s="32">
        <f>IF(OR(ISBLANK(#REF!),$E32="ΌΧΙ"),"",MAX(AE32:AF32))</f>
        <v>0</v>
      </c>
      <c r="AH32" s="32">
        <f>IF(OR(ISBLANK(#REF!),$E32="ΌΧΙ"),"",MIN(3,0.5*INT((Q32*12+R32+ROUND(S32/30,0))/6)))</f>
        <v>1</v>
      </c>
      <c r="AI32" s="32">
        <f>IF(OR(ISBLANK(#REF!),$E32="ΌΧΙ"),"",0.2*(T32*12+U32+ROUND(V32/30,0)))</f>
        <v>1.6</v>
      </c>
      <c r="AJ32" s="33">
        <f>IF(OR(ISBLANK(#REF!),$E32="ΌΧΙ"),"",IF(W32&gt;80%,4,IF(AND(W32&gt;=67%,W32&lt;=80%),3,0)))</f>
        <v>0</v>
      </c>
      <c r="AK32" s="33">
        <f>IF(OR(ISBLANK(#REF!),$E32="ΌΧΙ"),"",IF(COUNTIFS(X32:Z32,"&gt;=67%")=1,2,IF(COUNTIFS(X32:Z32,"&gt;=67%")=2,5,IF(COUNTIFS(X32:Z32,"&gt;=67%")=3,10,0))))</f>
        <v>0</v>
      </c>
      <c r="AL32" s="33">
        <f>IF(OR(ISBLANK(#REF!),$E32="ΌΧΙ"),"",IF(AA32="ΠΟΛΥΤΕΚΝΟΣ",2,IF(AA32="ΤΡΙΤΕΚΝΟΣ",1,0)))</f>
        <v>0</v>
      </c>
      <c r="AM32" s="33">
        <f>IF(OR(ISBLANK(#REF!),$E32="ΌΧΙ"),"",AD32+SUM(AG32:AL32))</f>
        <v>3.645</v>
      </c>
    </row>
    <row r="33" spans="1:39" x14ac:dyDescent="0.25">
      <c r="A33" s="26">
        <f>IF(ISBLANK(#REF!),"",IF(ISNUMBER(A32),A32+1,1))</f>
        <v>23</v>
      </c>
      <c r="B33" s="5" t="s">
        <v>332</v>
      </c>
      <c r="C33" s="5" t="s">
        <v>117</v>
      </c>
      <c r="D33" s="5" t="s">
        <v>89</v>
      </c>
      <c r="E33" s="27" t="s">
        <v>55</v>
      </c>
      <c r="F33" s="5" t="s">
        <v>299</v>
      </c>
      <c r="G33" s="5" t="s">
        <v>48</v>
      </c>
      <c r="H33" s="5"/>
      <c r="I33" s="5" t="s">
        <v>49</v>
      </c>
      <c r="J33" s="53">
        <v>39744</v>
      </c>
      <c r="K33" s="5" t="s">
        <v>50</v>
      </c>
      <c r="L33" s="29">
        <v>8.4600000000000009</v>
      </c>
      <c r="M33" s="30"/>
      <c r="N33" s="30"/>
      <c r="O33" s="30"/>
      <c r="P33" s="30"/>
      <c r="Q33" s="5"/>
      <c r="R33" s="5"/>
      <c r="S33" s="5"/>
      <c r="T33" s="5"/>
      <c r="U33" s="5">
        <v>7</v>
      </c>
      <c r="V33" s="5">
        <v>23</v>
      </c>
      <c r="W33" s="31"/>
      <c r="X33" s="31"/>
      <c r="Y33" s="31"/>
      <c r="Z33" s="31"/>
      <c r="AA33" s="30" t="s">
        <v>51</v>
      </c>
      <c r="AB33" s="30" t="s">
        <v>49</v>
      </c>
      <c r="AC33" s="30" t="s">
        <v>49</v>
      </c>
      <c r="AD33" s="32">
        <f>IF(OR(ISBLANK(#REF!),$E33="ΌΧΙ"),"",IF(L33&gt;5,0.5*(L33-5),0))</f>
        <v>1.7300000000000004</v>
      </c>
      <c r="AE33" s="32">
        <f>IF(OR(ISBLANK(#REF!),$E33="ΌΧΙ"),"",IF(M33="ΝΑΙ",6,(IF(O33="ΝΑΙ",4,0))))</f>
        <v>0</v>
      </c>
      <c r="AF33" s="32">
        <f>IF(OR(ISBLANK(#REF!),$E33="ΌΧΙ"),"",IF(AND(F33="ΠΕ23",H33="ΚΥΡΙΟΣ"),IF(N33="ΝΑΙ",6,(IF(P33="ΝΑΙ",2,0))),IF(N33="ΝΑΙ",3,(IF(P33="ΝΑΙ",2,0)))))</f>
        <v>0</v>
      </c>
      <c r="AG33" s="32">
        <f>IF(OR(ISBLANK(#REF!),$E33="ΌΧΙ"),"",MAX(AE33:AF33))</f>
        <v>0</v>
      </c>
      <c r="AH33" s="32">
        <f>IF(OR(ISBLANK(#REF!),$E33="ΌΧΙ"),"",MIN(3,0.5*INT((Q33*12+R33+ROUND(S33/30,0))/6)))</f>
        <v>0</v>
      </c>
      <c r="AI33" s="32">
        <f>IF(OR(ISBLANK(#REF!),$E33="ΌΧΙ"),"",0.2*(T33*12+U33+ROUND(V33/30,0)))</f>
        <v>1.6</v>
      </c>
      <c r="AJ33" s="33">
        <f>IF(OR(ISBLANK(#REF!),$E33="ΌΧΙ"),"",IF(W33&gt;80%,4,IF(AND(W33&gt;=67%,W33&lt;=80%),3,0)))</f>
        <v>0</v>
      </c>
      <c r="AK33" s="33">
        <f>IF(OR(ISBLANK(#REF!),$E33="ΌΧΙ"),"",IF(COUNTIFS(X33:Z33,"&gt;=67%")=1,2,IF(COUNTIFS(X33:Z33,"&gt;=67%")=2,5,IF(COUNTIFS(X33:Z33,"&gt;=67%")=3,10,0))))</f>
        <v>0</v>
      </c>
      <c r="AL33" s="33">
        <f>IF(OR(ISBLANK(#REF!),$E33="ΌΧΙ"),"",IF(AA33="ΠΟΛΥΤΕΚΝΟΣ",2,IF(AA33="ΤΡΙΤΕΚΝΟΣ",1,0)))</f>
        <v>0</v>
      </c>
      <c r="AM33" s="33">
        <f>IF(OR(ISBLANK(#REF!),$E33="ΌΧΙ"),"",AD33+SUM(AG33:AL33))</f>
        <v>3.3300000000000005</v>
      </c>
    </row>
    <row r="34" spans="1:39" x14ac:dyDescent="0.25">
      <c r="A34" s="26">
        <f>IF(ISBLANK(#REF!),"",IF(ISNUMBER(A33),A33+1,1))</f>
        <v>24</v>
      </c>
      <c r="B34" s="5" t="s">
        <v>309</v>
      </c>
      <c r="C34" s="5" t="s">
        <v>88</v>
      </c>
      <c r="D34" s="5" t="s">
        <v>54</v>
      </c>
      <c r="E34" s="27" t="s">
        <v>55</v>
      </c>
      <c r="F34" s="5" t="s">
        <v>299</v>
      </c>
      <c r="G34" s="5" t="s">
        <v>48</v>
      </c>
      <c r="H34" s="5"/>
      <c r="I34" s="5" t="s">
        <v>49</v>
      </c>
      <c r="J34" s="53">
        <v>40647</v>
      </c>
      <c r="K34" s="5" t="s">
        <v>50</v>
      </c>
      <c r="L34" s="29">
        <v>8.3800000000000008</v>
      </c>
      <c r="M34" s="30"/>
      <c r="N34" s="30"/>
      <c r="O34" s="30"/>
      <c r="P34" s="30"/>
      <c r="Q34" s="5"/>
      <c r="R34" s="5"/>
      <c r="S34" s="5"/>
      <c r="T34" s="5"/>
      <c r="U34" s="5">
        <v>8</v>
      </c>
      <c r="V34" s="5">
        <v>8</v>
      </c>
      <c r="W34" s="31"/>
      <c r="X34" s="31"/>
      <c r="Y34" s="31"/>
      <c r="Z34" s="31"/>
      <c r="AA34" s="30" t="s">
        <v>51</v>
      </c>
      <c r="AB34" s="30" t="s">
        <v>49</v>
      </c>
      <c r="AC34" s="30" t="s">
        <v>49</v>
      </c>
      <c r="AD34" s="32">
        <f>IF(OR(ISBLANK(#REF!),$E34="ΌΧΙ"),"",IF(L34&gt;5,0.5*(L34-5),0))</f>
        <v>1.6900000000000004</v>
      </c>
      <c r="AE34" s="32">
        <f>IF(OR(ISBLANK(#REF!),$E34="ΌΧΙ"),"",IF(M34="ΝΑΙ",6,(IF(O34="ΝΑΙ",4,0))))</f>
        <v>0</v>
      </c>
      <c r="AF34" s="32">
        <f>IF(OR(ISBLANK(#REF!),$E34="ΌΧΙ"),"",IF(AND(F34="ΠΕ23",H34="ΚΥΡΙΟΣ"),IF(N34="ΝΑΙ",6,(IF(P34="ΝΑΙ",2,0))),IF(N34="ΝΑΙ",3,(IF(P34="ΝΑΙ",2,0)))))</f>
        <v>0</v>
      </c>
      <c r="AG34" s="32">
        <f>IF(OR(ISBLANK(#REF!),$E34="ΌΧΙ"),"",MAX(AE34:AF34))</f>
        <v>0</v>
      </c>
      <c r="AH34" s="32">
        <f>IF(OR(ISBLANK(#REF!),$E34="ΌΧΙ"),"",MIN(3,0.5*INT((Q34*12+R34+ROUND(S34/30,0))/6)))</f>
        <v>0</v>
      </c>
      <c r="AI34" s="32">
        <f>IF(OR(ISBLANK(#REF!),$E34="ΌΧΙ"),"",0.2*(T34*12+U34+ROUND(V34/30,0)))</f>
        <v>1.6</v>
      </c>
      <c r="AJ34" s="33">
        <f>IF(OR(ISBLANK(#REF!),$E34="ΌΧΙ"),"",IF(W34&gt;80%,4,IF(AND(W34&gt;=67%,W34&lt;=80%),3,0)))</f>
        <v>0</v>
      </c>
      <c r="AK34" s="33">
        <f>IF(OR(ISBLANK(#REF!),$E34="ΌΧΙ"),"",IF(COUNTIFS(X34:Z34,"&gt;=67%")=1,2,IF(COUNTIFS(X34:Z34,"&gt;=67%")=2,5,IF(COUNTIFS(X34:Z34,"&gt;=67%")=3,10,0))))</f>
        <v>0</v>
      </c>
      <c r="AL34" s="33">
        <f>IF(OR(ISBLANK(#REF!),$E34="ΌΧΙ"),"",IF(AA34="ΠΟΛΥΤΕΚΝΟΣ",2,IF(AA34="ΤΡΙΤΕΚΝΟΣ",1,0)))</f>
        <v>0</v>
      </c>
      <c r="AM34" s="33">
        <f>IF(OR(ISBLANK(#REF!),$E34="ΌΧΙ"),"",AD34+SUM(AG34:AL34))</f>
        <v>3.2900000000000005</v>
      </c>
    </row>
    <row r="35" spans="1:39" x14ac:dyDescent="0.25">
      <c r="A35" s="26">
        <f>IF(ISBLANK(#REF!),"",IF(ISNUMBER(A34),A34+1,1))</f>
        <v>25</v>
      </c>
      <c r="B35" s="5" t="s">
        <v>368</v>
      </c>
      <c r="C35" s="5" t="s">
        <v>74</v>
      </c>
      <c r="D35" s="5" t="s">
        <v>174</v>
      </c>
      <c r="E35" s="27" t="s">
        <v>55</v>
      </c>
      <c r="F35" s="5" t="s">
        <v>299</v>
      </c>
      <c r="G35" s="5" t="s">
        <v>48</v>
      </c>
      <c r="H35" s="5"/>
      <c r="I35" s="5" t="s">
        <v>49</v>
      </c>
      <c r="J35" s="53">
        <v>40842</v>
      </c>
      <c r="K35" s="5" t="s">
        <v>50</v>
      </c>
      <c r="L35" s="29">
        <v>8.43</v>
      </c>
      <c r="M35" s="30"/>
      <c r="N35" s="30"/>
      <c r="O35" s="30"/>
      <c r="P35" s="30"/>
      <c r="Q35" s="5"/>
      <c r="R35" s="5"/>
      <c r="S35" s="5"/>
      <c r="T35" s="5"/>
      <c r="U35" s="5">
        <v>6</v>
      </c>
      <c r="V35" s="5">
        <v>22</v>
      </c>
      <c r="W35" s="31"/>
      <c r="X35" s="31"/>
      <c r="Y35" s="31"/>
      <c r="Z35" s="31"/>
      <c r="AA35" s="30" t="s">
        <v>51</v>
      </c>
      <c r="AB35" s="30" t="s">
        <v>49</v>
      </c>
      <c r="AC35" s="30" t="s">
        <v>49</v>
      </c>
      <c r="AD35" s="32">
        <f>IF(OR(ISBLANK(#REF!),$E35="ΌΧΙ"),"",IF(L35&gt;5,0.5*(L35-5),0))</f>
        <v>1.7149999999999999</v>
      </c>
      <c r="AE35" s="32">
        <f>IF(OR(ISBLANK(#REF!),$E35="ΌΧΙ"),"",IF(M35="ΝΑΙ",6,(IF(O35="ΝΑΙ",4,0))))</f>
        <v>0</v>
      </c>
      <c r="AF35" s="32">
        <f>IF(OR(ISBLANK(#REF!),$E35="ΌΧΙ"),"",IF(AND(F35="ΠΕ23",H35="ΚΥΡΙΟΣ"),IF(N35="ΝΑΙ",6,(IF(P35="ΝΑΙ",2,0))),IF(N35="ΝΑΙ",3,(IF(P35="ΝΑΙ",2,0)))))</f>
        <v>0</v>
      </c>
      <c r="AG35" s="32">
        <f>IF(OR(ISBLANK(#REF!),$E35="ΌΧΙ"),"",MAX(AE35:AF35))</f>
        <v>0</v>
      </c>
      <c r="AH35" s="32">
        <f>IF(OR(ISBLANK(#REF!),$E35="ΌΧΙ"),"",MIN(3,0.5*INT((Q35*12+R35+ROUND(S35/30,0))/6)))</f>
        <v>0</v>
      </c>
      <c r="AI35" s="32">
        <f>IF(OR(ISBLANK(#REF!),$E35="ΌΧΙ"),"",0.2*(T35*12+U35+ROUND(V35/30,0)))</f>
        <v>1.4000000000000001</v>
      </c>
      <c r="AJ35" s="33">
        <f>IF(OR(ISBLANK(#REF!),$E35="ΌΧΙ"),"",IF(W35&gt;80%,4,IF(AND(W35&gt;=67%,W35&lt;=80%),3,0)))</f>
        <v>0</v>
      </c>
      <c r="AK35" s="33">
        <f>IF(OR(ISBLANK(#REF!),$E35="ΌΧΙ"),"",IF(COUNTIFS(X35:Z35,"&gt;=67%")=1,2,IF(COUNTIFS(X35:Z35,"&gt;=67%")=2,5,IF(COUNTIFS(X35:Z35,"&gt;=67%")=3,10,0))))</f>
        <v>0</v>
      </c>
      <c r="AL35" s="33">
        <f>IF(OR(ISBLANK(#REF!),$E35="ΌΧΙ"),"",IF(AA35="ΠΟΛΥΤΕΚΝΟΣ",2,IF(AA35="ΤΡΙΤΕΚΝΟΣ",1,0)))</f>
        <v>0</v>
      </c>
      <c r="AM35" s="33">
        <f>IF(OR(ISBLANK(#REF!),$E35="ΌΧΙ"),"",AD35+SUM(AG35:AL35))</f>
        <v>3.1150000000000002</v>
      </c>
    </row>
    <row r="36" spans="1:39" x14ac:dyDescent="0.25">
      <c r="A36" s="26">
        <f>IF(ISBLANK(#REF!),"",IF(ISNUMBER(A35),A35+1,1))</f>
        <v>26</v>
      </c>
      <c r="B36" s="5" t="s">
        <v>340</v>
      </c>
      <c r="C36" s="5" t="s">
        <v>341</v>
      </c>
      <c r="D36" s="5" t="s">
        <v>212</v>
      </c>
      <c r="E36" s="27" t="s">
        <v>55</v>
      </c>
      <c r="F36" s="5" t="s">
        <v>299</v>
      </c>
      <c r="G36" s="5" t="s">
        <v>48</v>
      </c>
      <c r="H36" s="5"/>
      <c r="I36" s="5" t="s">
        <v>49</v>
      </c>
      <c r="J36" s="53">
        <v>40672</v>
      </c>
      <c r="K36" s="5" t="s">
        <v>50</v>
      </c>
      <c r="L36" s="29">
        <v>7.78</v>
      </c>
      <c r="M36" s="30"/>
      <c r="N36" s="30"/>
      <c r="O36" s="30"/>
      <c r="P36" s="30"/>
      <c r="Q36" s="5"/>
      <c r="R36" s="5"/>
      <c r="S36" s="5"/>
      <c r="T36" s="5"/>
      <c r="U36" s="5">
        <v>6</v>
      </c>
      <c r="V36" s="5">
        <v>13</v>
      </c>
      <c r="W36" s="31"/>
      <c r="X36" s="31"/>
      <c r="Y36" s="31"/>
      <c r="Z36" s="31"/>
      <c r="AA36" s="30" t="s">
        <v>51</v>
      </c>
      <c r="AB36" s="30" t="s">
        <v>49</v>
      </c>
      <c r="AC36" s="30" t="s">
        <v>49</v>
      </c>
      <c r="AD36" s="32">
        <f>IF(OR(ISBLANK(#REF!),$E36="ΌΧΙ"),"",IF(L36&gt;5,0.5*(L36-5),0))</f>
        <v>1.3900000000000001</v>
      </c>
      <c r="AE36" s="32">
        <f>IF(OR(ISBLANK(#REF!),$E36="ΌΧΙ"),"",IF(M36="ΝΑΙ",6,(IF(O36="ΝΑΙ",4,0))))</f>
        <v>0</v>
      </c>
      <c r="AF36" s="32">
        <f>IF(OR(ISBLANK(#REF!),$E36="ΌΧΙ"),"",IF(AND(F36="ΠΕ23",H36="ΚΥΡΙΟΣ"),IF(N36="ΝΑΙ",6,(IF(P36="ΝΑΙ",2,0))),IF(N36="ΝΑΙ",3,(IF(P36="ΝΑΙ",2,0)))))</f>
        <v>0</v>
      </c>
      <c r="AG36" s="32">
        <f>IF(OR(ISBLANK(#REF!),$E36="ΌΧΙ"),"",MAX(AE36:AF36))</f>
        <v>0</v>
      </c>
      <c r="AH36" s="32">
        <f>IF(OR(ISBLANK(#REF!),$E36="ΌΧΙ"),"",MIN(3,0.5*INT((Q36*12+R36+ROUND(S36/30,0))/6)))</f>
        <v>0</v>
      </c>
      <c r="AI36" s="32">
        <f>IF(OR(ISBLANK(#REF!),$E36="ΌΧΙ"),"",0.2*(T36*12+U36+ROUND(V36/30,0)))</f>
        <v>1.2000000000000002</v>
      </c>
      <c r="AJ36" s="33">
        <f>IF(OR(ISBLANK(#REF!),$E36="ΌΧΙ"),"",IF(W36&gt;80%,4,IF(AND(W36&gt;=67%,W36&lt;=80%),3,0)))</f>
        <v>0</v>
      </c>
      <c r="AK36" s="33">
        <f>IF(OR(ISBLANK(#REF!),$E36="ΌΧΙ"),"",IF(COUNTIFS(X36:Z36,"&gt;=67%")=1,2,IF(COUNTIFS(X36:Z36,"&gt;=67%")=2,5,IF(COUNTIFS(X36:Z36,"&gt;=67%")=3,10,0))))</f>
        <v>0</v>
      </c>
      <c r="AL36" s="33">
        <f>IF(OR(ISBLANK(#REF!),$E36="ΌΧΙ"),"",IF(AA36="ΠΟΛΥΤΕΚΝΟΣ",2,IF(AA36="ΤΡΙΤΕΚΝΟΣ",1,0)))</f>
        <v>0</v>
      </c>
      <c r="AM36" s="33">
        <f>IF(OR(ISBLANK(#REF!),$E36="ΌΧΙ"),"",AD36+SUM(AG36:AL36))</f>
        <v>2.5900000000000003</v>
      </c>
    </row>
    <row r="37" spans="1:39" x14ac:dyDescent="0.25">
      <c r="A37" s="26">
        <f>IF(ISBLANK(#REF!),"",IF(ISNUMBER(A36),A36+1,1))</f>
        <v>27</v>
      </c>
      <c r="B37" s="5" t="s">
        <v>387</v>
      </c>
      <c r="C37" s="5" t="s">
        <v>99</v>
      </c>
      <c r="D37" s="5" t="s">
        <v>66</v>
      </c>
      <c r="E37" s="27" t="s">
        <v>55</v>
      </c>
      <c r="F37" s="5" t="s">
        <v>299</v>
      </c>
      <c r="G37" s="5" t="s">
        <v>48</v>
      </c>
      <c r="H37" s="5"/>
      <c r="I37" s="5" t="s">
        <v>49</v>
      </c>
      <c r="J37" s="53">
        <v>40473</v>
      </c>
      <c r="K37" s="5" t="s">
        <v>50</v>
      </c>
      <c r="L37" s="29">
        <v>7.35</v>
      </c>
      <c r="M37" s="30"/>
      <c r="N37" s="30"/>
      <c r="O37" s="30"/>
      <c r="P37" s="30"/>
      <c r="Q37" s="5"/>
      <c r="R37" s="5">
        <v>5</v>
      </c>
      <c r="S37" s="5">
        <v>8</v>
      </c>
      <c r="T37" s="5"/>
      <c r="U37" s="5">
        <v>6</v>
      </c>
      <c r="V37" s="5">
        <v>13</v>
      </c>
      <c r="W37" s="31"/>
      <c r="X37" s="31"/>
      <c r="Y37" s="31"/>
      <c r="Z37" s="31"/>
      <c r="AA37" s="30" t="s">
        <v>51</v>
      </c>
      <c r="AB37" s="30" t="s">
        <v>49</v>
      </c>
      <c r="AC37" s="30" t="s">
        <v>49</v>
      </c>
      <c r="AD37" s="32">
        <f>IF(OR(ISBLANK(#REF!),$E37="ΌΧΙ"),"",IF(L37&gt;5,0.5*(L37-5),0))</f>
        <v>1.1749999999999998</v>
      </c>
      <c r="AE37" s="32">
        <f>IF(OR(ISBLANK(#REF!),$E37="ΌΧΙ"),"",IF(M37="ΝΑΙ",6,(IF(O37="ΝΑΙ",4,0))))</f>
        <v>0</v>
      </c>
      <c r="AF37" s="32">
        <f>IF(OR(ISBLANK(#REF!),$E37="ΌΧΙ"),"",IF(AND(F37="ΠΕ23",H37="ΚΥΡΙΟΣ"),IF(N37="ΝΑΙ",6,(IF(P37="ΝΑΙ",2,0))),IF(N37="ΝΑΙ",3,(IF(P37="ΝΑΙ",2,0)))))</f>
        <v>0</v>
      </c>
      <c r="AG37" s="32">
        <f>IF(OR(ISBLANK(#REF!),$E37="ΌΧΙ"),"",MAX(AE37:AF37))</f>
        <v>0</v>
      </c>
      <c r="AH37" s="32">
        <f>IF(OR(ISBLANK(#REF!),$E37="ΌΧΙ"),"",MIN(3,0.5*INT((Q37*12+R37+ROUND(S37/30,0))/6)))</f>
        <v>0</v>
      </c>
      <c r="AI37" s="32">
        <f>IF(OR(ISBLANK(#REF!),$E37="ΌΧΙ"),"",0.2*(T37*12+U37+ROUND(V37/30,0)))</f>
        <v>1.2000000000000002</v>
      </c>
      <c r="AJ37" s="33">
        <f>IF(OR(ISBLANK(#REF!),$E37="ΌΧΙ"),"",IF(W37&gt;80%,4,IF(AND(W37&gt;=67%,W37&lt;=80%),3,0)))</f>
        <v>0</v>
      </c>
      <c r="AK37" s="33">
        <f>IF(OR(ISBLANK(#REF!),$E37="ΌΧΙ"),"",IF(COUNTIFS(X37:Z37,"&gt;=67%")=1,2,IF(COUNTIFS(X37:Z37,"&gt;=67%")=2,5,IF(COUNTIFS(X37:Z37,"&gt;=67%")=3,10,0))))</f>
        <v>0</v>
      </c>
      <c r="AL37" s="33">
        <f>IF(OR(ISBLANK(#REF!),$E37="ΌΧΙ"),"",IF(AA37="ΠΟΛΥΤΕΚΝΟΣ",2,IF(AA37="ΤΡΙΤΕΚΝΟΣ",1,0)))</f>
        <v>0</v>
      </c>
      <c r="AM37" s="33">
        <f>IF(OR(ISBLANK(#REF!),$E37="ΌΧΙ"),"",AD37+SUM(AG37:AL37))</f>
        <v>2.375</v>
      </c>
    </row>
    <row r="38" spans="1:39" x14ac:dyDescent="0.25">
      <c r="A38" s="26">
        <f>IF(ISBLANK(#REF!),"",IF(ISNUMBER(A37),A37+1,1))</f>
        <v>28</v>
      </c>
      <c r="B38" s="5" t="s">
        <v>358</v>
      </c>
      <c r="C38" s="5" t="s">
        <v>359</v>
      </c>
      <c r="D38" s="5" t="s">
        <v>360</v>
      </c>
      <c r="E38" s="27" t="s">
        <v>55</v>
      </c>
      <c r="F38" s="5" t="s">
        <v>299</v>
      </c>
      <c r="G38" s="5" t="s">
        <v>48</v>
      </c>
      <c r="H38" s="5"/>
      <c r="I38" s="5" t="s">
        <v>49</v>
      </c>
      <c r="J38" s="53">
        <v>39937</v>
      </c>
      <c r="K38" s="5" t="s">
        <v>50</v>
      </c>
      <c r="L38" s="29">
        <v>7.27</v>
      </c>
      <c r="M38" s="30"/>
      <c r="N38" s="30"/>
      <c r="O38" s="30"/>
      <c r="P38" s="30"/>
      <c r="Q38" s="5"/>
      <c r="R38" s="5"/>
      <c r="S38" s="5"/>
      <c r="T38" s="5"/>
      <c r="U38" s="5">
        <v>6</v>
      </c>
      <c r="V38" s="5">
        <v>13</v>
      </c>
      <c r="W38" s="31"/>
      <c r="X38" s="31"/>
      <c r="Y38" s="31"/>
      <c r="Z38" s="31"/>
      <c r="AA38" s="30" t="s">
        <v>51</v>
      </c>
      <c r="AB38" s="30" t="s">
        <v>49</v>
      </c>
      <c r="AC38" s="30" t="s">
        <v>49</v>
      </c>
      <c r="AD38" s="32">
        <f>IF(OR(ISBLANK(#REF!),$E38="ΌΧΙ"),"",IF(L38&gt;5,0.5*(L38-5),0))</f>
        <v>1.1349999999999998</v>
      </c>
      <c r="AE38" s="32">
        <f>IF(OR(ISBLANK(#REF!),$E38="ΌΧΙ"),"",IF(M38="ΝΑΙ",6,(IF(O38="ΝΑΙ",4,0))))</f>
        <v>0</v>
      </c>
      <c r="AF38" s="32">
        <f>IF(OR(ISBLANK(#REF!),$E38="ΌΧΙ"),"",IF(AND(F38="ΠΕ23",H38="ΚΥΡΙΟΣ"),IF(N38="ΝΑΙ",6,(IF(P38="ΝΑΙ",2,0))),IF(N38="ΝΑΙ",3,(IF(P38="ΝΑΙ",2,0)))))</f>
        <v>0</v>
      </c>
      <c r="AG38" s="32">
        <f>IF(OR(ISBLANK(#REF!),$E38="ΌΧΙ"),"",MAX(AE38:AF38))</f>
        <v>0</v>
      </c>
      <c r="AH38" s="32">
        <f>IF(OR(ISBLANK(#REF!),$E38="ΌΧΙ"),"",MIN(3,0.5*INT((Q38*12+R38+ROUND(S38/30,0))/6)))</f>
        <v>0</v>
      </c>
      <c r="AI38" s="32">
        <f>IF(OR(ISBLANK(#REF!),$E38="ΌΧΙ"),"",0.2*(T38*12+U38+ROUND(V38/30,0)))</f>
        <v>1.2000000000000002</v>
      </c>
      <c r="AJ38" s="33">
        <f>IF(OR(ISBLANK(#REF!),$E38="ΌΧΙ"),"",IF(W38&gt;80%,4,IF(AND(W38&gt;=67%,W38&lt;=80%),3,0)))</f>
        <v>0</v>
      </c>
      <c r="AK38" s="33">
        <f>IF(OR(ISBLANK(#REF!),$E38="ΌΧΙ"),"",IF(COUNTIFS(X38:Z38,"&gt;=67%")=1,2,IF(COUNTIFS(X38:Z38,"&gt;=67%")=2,5,IF(COUNTIFS(X38:Z38,"&gt;=67%")=3,10,0))))</f>
        <v>0</v>
      </c>
      <c r="AL38" s="33">
        <f>IF(OR(ISBLANK(#REF!),$E38="ΌΧΙ"),"",IF(AA38="ΠΟΛΥΤΕΚΝΟΣ",2,IF(AA38="ΤΡΙΤΕΚΝΟΣ",1,0)))</f>
        <v>0</v>
      </c>
      <c r="AM38" s="33">
        <f>IF(OR(ISBLANK(#REF!),$E38="ΌΧΙ"),"",AD38+SUM(AG38:AL38))</f>
        <v>2.335</v>
      </c>
    </row>
    <row r="39" spans="1:39" x14ac:dyDescent="0.25">
      <c r="A39" s="26">
        <f>IF(ISBLANK(#REF!),"",IF(ISNUMBER(A38),A38+1,1))</f>
        <v>29</v>
      </c>
      <c r="B39" s="5" t="s">
        <v>319</v>
      </c>
      <c r="C39" s="5" t="s">
        <v>320</v>
      </c>
      <c r="D39" s="5" t="s">
        <v>321</v>
      </c>
      <c r="E39" s="27" t="s">
        <v>55</v>
      </c>
      <c r="F39" s="5" t="s">
        <v>299</v>
      </c>
      <c r="G39" s="5" t="s">
        <v>48</v>
      </c>
      <c r="H39" s="5"/>
      <c r="I39" s="5" t="s">
        <v>49</v>
      </c>
      <c r="J39" s="53">
        <v>41597</v>
      </c>
      <c r="K39" s="5" t="s">
        <v>50</v>
      </c>
      <c r="L39" s="29">
        <v>9.09</v>
      </c>
      <c r="M39" s="30"/>
      <c r="N39" s="30"/>
      <c r="O39" s="30"/>
      <c r="P39" s="30"/>
      <c r="Q39" s="5"/>
      <c r="R39" s="5"/>
      <c r="S39" s="5"/>
      <c r="T39" s="5"/>
      <c r="U39" s="5"/>
      <c r="V39" s="5"/>
      <c r="W39" s="31"/>
      <c r="X39" s="31"/>
      <c r="Y39" s="31"/>
      <c r="Z39" s="31"/>
      <c r="AA39" s="30" t="s">
        <v>51</v>
      </c>
      <c r="AB39" s="30" t="s">
        <v>49</v>
      </c>
      <c r="AC39" s="30" t="s">
        <v>49</v>
      </c>
      <c r="AD39" s="32">
        <f>IF(OR(ISBLANK(#REF!),$E39="ΌΧΙ"),"",IF(L39&gt;5,0.5*(L39-5),0))</f>
        <v>2.0449999999999999</v>
      </c>
      <c r="AE39" s="32">
        <f>IF(OR(ISBLANK(#REF!),$E39="ΌΧΙ"),"",IF(M39="ΝΑΙ",6,(IF(O39="ΝΑΙ",4,0))))</f>
        <v>0</v>
      </c>
      <c r="AF39" s="32">
        <f>IF(OR(ISBLANK(#REF!),$E39="ΌΧΙ"),"",IF(AND(F39="ΠΕ23",H39="ΚΥΡΙΟΣ"),IF(N39="ΝΑΙ",6,(IF(P39="ΝΑΙ",2,0))),IF(N39="ΝΑΙ",3,(IF(P39="ΝΑΙ",2,0)))))</f>
        <v>0</v>
      </c>
      <c r="AG39" s="32">
        <f>IF(OR(ISBLANK(#REF!),$E39="ΌΧΙ"),"",MAX(AE39:AF39))</f>
        <v>0</v>
      </c>
      <c r="AH39" s="32">
        <f>IF(OR(ISBLANK(#REF!),$E39="ΌΧΙ"),"",MIN(3,0.5*INT((Q39*12+R39+ROUND(S39/30,0))/6)))</f>
        <v>0</v>
      </c>
      <c r="AI39" s="32">
        <f>IF(OR(ISBLANK(#REF!),$E39="ΌΧΙ"),"",0.2*(T39*12+U39+ROUND(V39/30,0)))</f>
        <v>0</v>
      </c>
      <c r="AJ39" s="33">
        <f>IF(OR(ISBLANK(#REF!),$E39="ΌΧΙ"),"",IF(W39&gt;80%,4,IF(AND(W39&gt;=67%,W39&lt;=80%),3,0)))</f>
        <v>0</v>
      </c>
      <c r="AK39" s="33">
        <f>IF(OR(ISBLANK(#REF!),$E39="ΌΧΙ"),"",IF(COUNTIFS(X39:Z39,"&gt;=67%")=1,2,IF(COUNTIFS(X39:Z39,"&gt;=67%")=2,5,IF(COUNTIFS(X39:Z39,"&gt;=67%")=3,10,0))))</f>
        <v>0</v>
      </c>
      <c r="AL39" s="33">
        <f>IF(OR(ISBLANK(#REF!),$E39="ΌΧΙ"),"",IF(AA39="ΠΟΛΥΤΕΚΝΟΣ",2,IF(AA39="ΤΡΙΤΕΚΝΟΣ",1,0)))</f>
        <v>0</v>
      </c>
      <c r="AM39" s="33">
        <f>IF(OR(ISBLANK(#REF!),$E39="ΌΧΙ"),"",AD39+SUM(AG39:AL39))</f>
        <v>2.0449999999999999</v>
      </c>
    </row>
    <row r="40" spans="1:39" x14ac:dyDescent="0.25">
      <c r="A40" s="26">
        <f>IF(ISBLANK(#REF!),"",IF(ISNUMBER(A39),A39+1,1))</f>
        <v>30</v>
      </c>
      <c r="B40" s="5" t="s">
        <v>350</v>
      </c>
      <c r="C40" s="36" t="s">
        <v>101</v>
      </c>
      <c r="D40" s="5" t="s">
        <v>66</v>
      </c>
      <c r="E40" s="27" t="s">
        <v>55</v>
      </c>
      <c r="F40" s="36" t="s">
        <v>299</v>
      </c>
      <c r="G40" s="5" t="s">
        <v>48</v>
      </c>
      <c r="H40" s="5"/>
      <c r="I40" s="5" t="s">
        <v>49</v>
      </c>
      <c r="J40" s="53">
        <v>38813</v>
      </c>
      <c r="K40" s="5" t="s">
        <v>50</v>
      </c>
      <c r="L40" s="29">
        <v>7.29</v>
      </c>
      <c r="M40" s="30"/>
      <c r="N40" s="30"/>
      <c r="O40" s="30"/>
      <c r="P40" s="30"/>
      <c r="Q40" s="5"/>
      <c r="R40" s="5"/>
      <c r="S40" s="5"/>
      <c r="T40" s="5"/>
      <c r="U40" s="5">
        <v>4</v>
      </c>
      <c r="V40" s="5">
        <v>6</v>
      </c>
      <c r="W40" s="31"/>
      <c r="X40" s="31"/>
      <c r="Y40" s="31"/>
      <c r="Z40" s="31"/>
      <c r="AA40" s="30" t="s">
        <v>51</v>
      </c>
      <c r="AB40" s="30" t="s">
        <v>49</v>
      </c>
      <c r="AC40" s="30" t="s">
        <v>49</v>
      </c>
      <c r="AD40" s="32">
        <f>IF(OR(ISBLANK(#REF!),$E40="ΌΧΙ"),"",IF(L40&gt;5,0.5*(L40-5),0))</f>
        <v>1.145</v>
      </c>
      <c r="AE40" s="32">
        <f>IF(OR(ISBLANK(#REF!),$E40="ΌΧΙ"),"",IF(M40="ΝΑΙ",6,(IF(O40="ΝΑΙ",4,0))))</f>
        <v>0</v>
      </c>
      <c r="AF40" s="32">
        <f>IF(OR(ISBLANK(#REF!),$E40="ΌΧΙ"),"",IF(AND(F40="ΠΕ23",H40="ΚΥΡΙΟΣ"),IF(N40="ΝΑΙ",6,(IF(P40="ΝΑΙ",2,0))),IF(N40="ΝΑΙ",3,(IF(P40="ΝΑΙ",2,0)))))</f>
        <v>0</v>
      </c>
      <c r="AG40" s="32">
        <f>IF(OR(ISBLANK(#REF!),$E40="ΌΧΙ"),"",MAX(AE40:AF40))</f>
        <v>0</v>
      </c>
      <c r="AH40" s="32">
        <f>IF(OR(ISBLANK(#REF!),$E40="ΌΧΙ"),"",MIN(3,0.5*INT((Q40*12+R40+ROUND(S40/30,0))/6)))</f>
        <v>0</v>
      </c>
      <c r="AI40" s="32">
        <f>IF(OR(ISBLANK(#REF!),$E40="ΌΧΙ"),"",0.2*(T40*12+U40+ROUND(V40/30,0)))</f>
        <v>0.8</v>
      </c>
      <c r="AJ40" s="33">
        <f>IF(OR(ISBLANK(#REF!),$E40="ΌΧΙ"),"",IF(W40&gt;80%,4,IF(AND(W40&gt;=67%,W40&lt;=80%),3,0)))</f>
        <v>0</v>
      </c>
      <c r="AK40" s="33">
        <f>IF(OR(ISBLANK(#REF!),$E40="ΌΧΙ"),"",IF(COUNTIFS(X40:Z40,"&gt;=67%")=1,2,IF(COUNTIFS(X40:Z40,"&gt;=67%")=2,5,IF(COUNTIFS(X40:Z40,"&gt;=67%")=3,10,0))))</f>
        <v>0</v>
      </c>
      <c r="AL40" s="33">
        <f>IF(OR(ISBLANK(#REF!),$E40="ΌΧΙ"),"",IF(AA40="ΠΟΛΥΤΕΚΝΟΣ",2,IF(AA40="ΤΡΙΤΕΚΝΟΣ",1,0)))</f>
        <v>0</v>
      </c>
      <c r="AM40" s="33">
        <f>IF(OR(ISBLANK(#REF!),$E40="ΌΧΙ"),"",AD40+SUM(AG40:AL40))</f>
        <v>1.9450000000000001</v>
      </c>
    </row>
    <row r="41" spans="1:39" x14ac:dyDescent="0.25">
      <c r="A41" s="26">
        <f>IF(ISBLANK(#REF!),"",IF(ISNUMBER(A40),A40+1,1))</f>
        <v>31</v>
      </c>
      <c r="B41" s="5" t="s">
        <v>189</v>
      </c>
      <c r="C41" s="5" t="s">
        <v>112</v>
      </c>
      <c r="D41" s="5" t="s">
        <v>117</v>
      </c>
      <c r="E41" s="27" t="s">
        <v>55</v>
      </c>
      <c r="F41" s="5" t="s">
        <v>299</v>
      </c>
      <c r="G41" s="5" t="s">
        <v>48</v>
      </c>
      <c r="H41" s="5"/>
      <c r="I41" s="5" t="s">
        <v>49</v>
      </c>
      <c r="J41" s="53">
        <v>39597</v>
      </c>
      <c r="K41" s="5" t="s">
        <v>50</v>
      </c>
      <c r="L41" s="29">
        <v>8.77</v>
      </c>
      <c r="M41" s="30"/>
      <c r="N41" s="30"/>
      <c r="O41" s="30"/>
      <c r="P41" s="30"/>
      <c r="Q41" s="5"/>
      <c r="R41" s="5"/>
      <c r="S41" s="5"/>
      <c r="T41" s="5"/>
      <c r="U41" s="5"/>
      <c r="V41" s="5"/>
      <c r="W41" s="31"/>
      <c r="X41" s="31"/>
      <c r="Y41" s="31"/>
      <c r="Z41" s="31"/>
      <c r="AA41" s="30" t="s">
        <v>51</v>
      </c>
      <c r="AB41" s="30" t="s">
        <v>49</v>
      </c>
      <c r="AC41" s="30" t="s">
        <v>49</v>
      </c>
      <c r="AD41" s="32">
        <f>IF(OR(ISBLANK(#REF!),$E41="ΌΧΙ"),"",IF(L41&gt;5,0.5*(L41-5),0))</f>
        <v>1.8849999999999998</v>
      </c>
      <c r="AE41" s="32">
        <f>IF(OR(ISBLANK(#REF!),$E41="ΌΧΙ"),"",IF(M41="ΝΑΙ",6,(IF(O41="ΝΑΙ",4,0))))</f>
        <v>0</v>
      </c>
      <c r="AF41" s="32">
        <f>IF(OR(ISBLANK(#REF!),$E41="ΌΧΙ"),"",IF(AND(F41="ΠΕ23",H41="ΚΥΡΙΟΣ"),IF(N41="ΝΑΙ",6,(IF(P41="ΝΑΙ",2,0))),IF(N41="ΝΑΙ",3,(IF(P41="ΝΑΙ",2,0)))))</f>
        <v>0</v>
      </c>
      <c r="AG41" s="32">
        <f>IF(OR(ISBLANK(#REF!),$E41="ΌΧΙ"),"",MAX(AE41:AF41))</f>
        <v>0</v>
      </c>
      <c r="AH41" s="32">
        <f>IF(OR(ISBLANK(#REF!),$E41="ΌΧΙ"),"",MIN(3,0.5*INT((Q41*12+R41+ROUND(S41/30,0))/6)))</f>
        <v>0</v>
      </c>
      <c r="AI41" s="32">
        <f>IF(OR(ISBLANK(#REF!),$E41="ΌΧΙ"),"",0.2*(T41*12+U41+ROUND(V41/30,0)))</f>
        <v>0</v>
      </c>
      <c r="AJ41" s="33">
        <f>IF(OR(ISBLANK(#REF!),$E41="ΌΧΙ"),"",IF(W41&gt;80%,4,IF(AND(W41&gt;=67%,W41&lt;=80%),3,0)))</f>
        <v>0</v>
      </c>
      <c r="AK41" s="33">
        <f>IF(OR(ISBLANK(#REF!),$E41="ΌΧΙ"),"",IF(COUNTIFS(X41:Z41,"&gt;=67%")=1,2,IF(COUNTIFS(X41:Z41,"&gt;=67%")=2,5,IF(COUNTIFS(X41:Z41,"&gt;=67%")=3,10,0))))</f>
        <v>0</v>
      </c>
      <c r="AL41" s="33">
        <f>IF(OR(ISBLANK(#REF!),$E41="ΌΧΙ"),"",IF(AA41="ΠΟΛΥΤΕΚΝΟΣ",2,IF(AA41="ΤΡΙΤΕΚΝΟΣ",1,0)))</f>
        <v>0</v>
      </c>
      <c r="AM41" s="33">
        <f>IF(OR(ISBLANK(#REF!),$E41="ΌΧΙ"),"",AD41+SUM(AG41:AL41))</f>
        <v>1.8849999999999998</v>
      </c>
    </row>
    <row r="42" spans="1:39" x14ac:dyDescent="0.25">
      <c r="A42" s="26">
        <f>IF(ISBLANK(#REF!),"",IF(ISNUMBER(A41),A41+1,1))</f>
        <v>32</v>
      </c>
      <c r="B42" s="5" t="s">
        <v>388</v>
      </c>
      <c r="C42" s="5" t="s">
        <v>389</v>
      </c>
      <c r="D42" s="5" t="s">
        <v>89</v>
      </c>
      <c r="E42" s="27" t="s">
        <v>55</v>
      </c>
      <c r="F42" s="5" t="s">
        <v>299</v>
      </c>
      <c r="G42" s="5" t="s">
        <v>48</v>
      </c>
      <c r="H42" s="5"/>
      <c r="I42" s="5" t="s">
        <v>49</v>
      </c>
      <c r="J42" s="53">
        <v>39601</v>
      </c>
      <c r="K42" s="5" t="s">
        <v>50</v>
      </c>
      <c r="L42" s="29">
        <v>7.06</v>
      </c>
      <c r="M42" s="30"/>
      <c r="N42" s="30"/>
      <c r="O42" s="30"/>
      <c r="P42" s="30"/>
      <c r="Q42" s="5"/>
      <c r="R42" s="5"/>
      <c r="S42" s="5"/>
      <c r="T42" s="5"/>
      <c r="U42" s="5">
        <v>4</v>
      </c>
      <c r="V42" s="5">
        <v>6</v>
      </c>
      <c r="W42" s="31"/>
      <c r="X42" s="31"/>
      <c r="Y42" s="31"/>
      <c r="Z42" s="31"/>
      <c r="AA42" s="30" t="s">
        <v>51</v>
      </c>
      <c r="AB42" s="30" t="s">
        <v>55</v>
      </c>
      <c r="AC42" s="30" t="s">
        <v>55</v>
      </c>
      <c r="AD42" s="32">
        <f>IF(OR(ISBLANK(#REF!),$E42="ΌΧΙ"),"",IF(L42&gt;5,0.5*(L42-5),0))</f>
        <v>1.0299999999999998</v>
      </c>
      <c r="AE42" s="32">
        <f>IF(OR(ISBLANK(#REF!),$E42="ΌΧΙ"),"",IF(M42="ΝΑΙ",6,(IF(O42="ΝΑΙ",4,0))))</f>
        <v>0</v>
      </c>
      <c r="AF42" s="32">
        <f>IF(OR(ISBLANK(#REF!),$E42="ΌΧΙ"),"",IF(AND(F42="ΠΕ23",H42="ΚΥΡΙΟΣ"),IF(N42="ΝΑΙ",6,(IF(P42="ΝΑΙ",2,0))),IF(N42="ΝΑΙ",3,(IF(P42="ΝΑΙ",2,0)))))</f>
        <v>0</v>
      </c>
      <c r="AG42" s="32">
        <f>IF(OR(ISBLANK(#REF!),$E42="ΌΧΙ"),"",MAX(AE42:AF42))</f>
        <v>0</v>
      </c>
      <c r="AH42" s="32">
        <f>IF(OR(ISBLANK(#REF!),$E42="ΌΧΙ"),"",MIN(3,0.5*INT((Q42*12+R42+ROUND(S42/30,0))/6)))</f>
        <v>0</v>
      </c>
      <c r="AI42" s="32">
        <f>IF(OR(ISBLANK(#REF!),$E42="ΌΧΙ"),"",0.2*(T42*12+U42+ROUND(V42/30,0)))</f>
        <v>0.8</v>
      </c>
      <c r="AJ42" s="33">
        <f>IF(OR(ISBLANK(#REF!),$E42="ΌΧΙ"),"",IF(W42&gt;80%,4,IF(AND(W42&gt;=67%,W42&lt;=80%),3,0)))</f>
        <v>0</v>
      </c>
      <c r="AK42" s="33">
        <f>IF(OR(ISBLANK(#REF!),$E42="ΌΧΙ"),"",IF(COUNTIFS(X42:Z42,"&gt;=67%")=1,2,IF(COUNTIFS(X42:Z42,"&gt;=67%")=2,5,IF(COUNTIFS(X42:Z42,"&gt;=67%")=3,10,0))))</f>
        <v>0</v>
      </c>
      <c r="AL42" s="33">
        <f>IF(OR(ISBLANK(#REF!),$E42="ΌΧΙ"),"",IF(AA42="ΠΟΛΥΤΕΚΝΟΣ",2,IF(AA42="ΤΡΙΤΕΚΝΟΣ",1,0)))</f>
        <v>0</v>
      </c>
      <c r="AM42" s="33">
        <f>IF(OR(ISBLANK(#REF!),$E42="ΌΧΙ"),"",AD42+SUM(AG42:AL42))</f>
        <v>1.8299999999999998</v>
      </c>
    </row>
    <row r="43" spans="1:39" x14ac:dyDescent="0.25">
      <c r="A43" s="26">
        <f>IF(ISBLANK(#REF!),"",IF(ISNUMBER(A42),A42+1,1))</f>
        <v>33</v>
      </c>
      <c r="B43" s="5" t="s">
        <v>70</v>
      </c>
      <c r="C43" s="5" t="s">
        <v>74</v>
      </c>
      <c r="D43" s="5" t="s">
        <v>72</v>
      </c>
      <c r="E43" s="27" t="s">
        <v>55</v>
      </c>
      <c r="F43" s="5" t="s">
        <v>299</v>
      </c>
      <c r="G43" s="5" t="s">
        <v>48</v>
      </c>
      <c r="H43" s="5"/>
      <c r="I43" s="5" t="s">
        <v>49</v>
      </c>
      <c r="J43" s="53">
        <v>40638</v>
      </c>
      <c r="K43" s="5" t="s">
        <v>50</v>
      </c>
      <c r="L43" s="29">
        <v>7.01</v>
      </c>
      <c r="M43" s="30"/>
      <c r="N43" s="30"/>
      <c r="O43" s="30"/>
      <c r="P43" s="30"/>
      <c r="Q43" s="5"/>
      <c r="R43" s="5"/>
      <c r="S43" s="5"/>
      <c r="T43" s="5"/>
      <c r="U43" s="5">
        <v>3</v>
      </c>
      <c r="V43" s="5">
        <v>27</v>
      </c>
      <c r="W43" s="31"/>
      <c r="X43" s="31"/>
      <c r="Y43" s="31"/>
      <c r="Z43" s="31"/>
      <c r="AA43" s="30" t="s">
        <v>51</v>
      </c>
      <c r="AB43" s="30" t="s">
        <v>49</v>
      </c>
      <c r="AC43" s="30" t="s">
        <v>49</v>
      </c>
      <c r="AD43" s="32">
        <f>IF(OR(ISBLANK(#REF!),$E43="ΌΧΙ"),"",IF(L43&gt;5,0.5*(L43-5),0))</f>
        <v>1.0049999999999999</v>
      </c>
      <c r="AE43" s="32">
        <f>IF(OR(ISBLANK(#REF!),$E43="ΌΧΙ"),"",IF(M43="ΝΑΙ",6,(IF(O43="ΝΑΙ",4,0))))</f>
        <v>0</v>
      </c>
      <c r="AF43" s="32">
        <f>IF(OR(ISBLANK(#REF!),$E43="ΌΧΙ"),"",IF(AND(F43="ΠΕ23",H43="ΚΥΡΙΟΣ"),IF(N43="ΝΑΙ",6,(IF(P43="ΝΑΙ",2,0))),IF(N43="ΝΑΙ",3,(IF(P43="ΝΑΙ",2,0)))))</f>
        <v>0</v>
      </c>
      <c r="AG43" s="32">
        <f>IF(OR(ISBLANK(#REF!),$E43="ΌΧΙ"),"",MAX(AE43:AF43))</f>
        <v>0</v>
      </c>
      <c r="AH43" s="32">
        <f>IF(OR(ISBLANK(#REF!),$E43="ΌΧΙ"),"",MIN(3,0.5*INT((Q43*12+R43+ROUND(S43/30,0))/6)))</f>
        <v>0</v>
      </c>
      <c r="AI43" s="32">
        <f>IF(OR(ISBLANK(#REF!),$E43="ΌΧΙ"),"",0.2*(T43*12+U43+ROUND(V43/30,0)))</f>
        <v>0.8</v>
      </c>
      <c r="AJ43" s="33">
        <f>IF(OR(ISBLANK(#REF!),$E43="ΌΧΙ"),"",IF(W43&gt;80%,4,IF(AND(W43&gt;=67%,W43&lt;=80%),3,0)))</f>
        <v>0</v>
      </c>
      <c r="AK43" s="33">
        <f>IF(OR(ISBLANK(#REF!),$E43="ΌΧΙ"),"",IF(COUNTIFS(X43:Z43,"&gt;=67%")=1,2,IF(COUNTIFS(X43:Z43,"&gt;=67%")=2,5,IF(COUNTIFS(X43:Z43,"&gt;=67%")=3,10,0))))</f>
        <v>0</v>
      </c>
      <c r="AL43" s="33">
        <f>IF(OR(ISBLANK(#REF!),$E43="ΌΧΙ"),"",IF(AA43="ΠΟΛΥΤΕΚΝΟΣ",2,IF(AA43="ΤΡΙΤΕΚΝΟΣ",1,0)))</f>
        <v>0</v>
      </c>
      <c r="AM43" s="33">
        <f>IF(OR(ISBLANK(#REF!),$E43="ΌΧΙ"),"",AD43+SUM(AG43:AL43))</f>
        <v>1.8049999999999999</v>
      </c>
    </row>
    <row r="44" spans="1:39" x14ac:dyDescent="0.25">
      <c r="A44" s="26">
        <f>IF(ISBLANK(#REF!),"",IF(ISNUMBER(A43),A43+1,1))</f>
        <v>34</v>
      </c>
      <c r="B44" s="5" t="s">
        <v>342</v>
      </c>
      <c r="C44" s="5" t="s">
        <v>88</v>
      </c>
      <c r="D44" s="5" t="s">
        <v>181</v>
      </c>
      <c r="E44" s="27" t="s">
        <v>55</v>
      </c>
      <c r="F44" s="5" t="s">
        <v>299</v>
      </c>
      <c r="G44" s="5" t="s">
        <v>48</v>
      </c>
      <c r="H44" s="5"/>
      <c r="I44" s="5" t="s">
        <v>49</v>
      </c>
      <c r="J44" s="53">
        <v>40841</v>
      </c>
      <c r="K44" s="5" t="s">
        <v>50</v>
      </c>
      <c r="L44" s="29">
        <v>8.58</v>
      </c>
      <c r="M44" s="30"/>
      <c r="N44" s="30"/>
      <c r="O44" s="30"/>
      <c r="P44" s="30"/>
      <c r="Q44" s="5"/>
      <c r="R44" s="5"/>
      <c r="S44" s="5"/>
      <c r="T44" s="5"/>
      <c r="U44" s="5"/>
      <c r="V44" s="5"/>
      <c r="W44" s="31"/>
      <c r="X44" s="31"/>
      <c r="Y44" s="31"/>
      <c r="Z44" s="31"/>
      <c r="AA44" s="30" t="s">
        <v>51</v>
      </c>
      <c r="AB44" s="30" t="s">
        <v>49</v>
      </c>
      <c r="AC44" s="30" t="s">
        <v>49</v>
      </c>
      <c r="AD44" s="32">
        <f>IF(OR(ISBLANK(#REF!),$E44="ΌΧΙ"),"",IF(L44&gt;5,0.5*(L44-5),0))</f>
        <v>1.79</v>
      </c>
      <c r="AE44" s="32">
        <f>IF(OR(ISBLANK(#REF!),$E44="ΌΧΙ"),"",IF(M44="ΝΑΙ",6,(IF(O44="ΝΑΙ",4,0))))</f>
        <v>0</v>
      </c>
      <c r="AF44" s="32">
        <f>IF(OR(ISBLANK(#REF!),$E44="ΌΧΙ"),"",IF(AND(F44="ΠΕ23",H44="ΚΥΡΙΟΣ"),IF(N44="ΝΑΙ",6,(IF(P44="ΝΑΙ",2,0))),IF(N44="ΝΑΙ",3,(IF(P44="ΝΑΙ",2,0)))))</f>
        <v>0</v>
      </c>
      <c r="AG44" s="32">
        <f>IF(OR(ISBLANK(#REF!),$E44="ΌΧΙ"),"",MAX(AE44:AF44))</f>
        <v>0</v>
      </c>
      <c r="AH44" s="32">
        <f>IF(OR(ISBLANK(#REF!),$E44="ΌΧΙ"),"",MIN(3,0.5*INT((Q44*12+R44+ROUND(S44/30,0))/6)))</f>
        <v>0</v>
      </c>
      <c r="AI44" s="32">
        <f>IF(OR(ISBLANK(#REF!),$E44="ΌΧΙ"),"",0.2*(T44*12+U44+ROUND(V44/30,0)))</f>
        <v>0</v>
      </c>
      <c r="AJ44" s="33">
        <f>IF(OR(ISBLANK(#REF!),$E44="ΌΧΙ"),"",IF(W44&gt;80%,4,IF(AND(W44&gt;=67%,W44&lt;=80%),3,0)))</f>
        <v>0</v>
      </c>
      <c r="AK44" s="33">
        <f>IF(OR(ISBLANK(#REF!),$E44="ΌΧΙ"),"",IF(COUNTIFS(X44:Z44,"&gt;=67%")=1,2,IF(COUNTIFS(X44:Z44,"&gt;=67%")=2,5,IF(COUNTIFS(X44:Z44,"&gt;=67%")=3,10,0))))</f>
        <v>0</v>
      </c>
      <c r="AL44" s="33">
        <f>IF(OR(ISBLANK(#REF!),$E44="ΌΧΙ"),"",IF(AA44="ΠΟΛΥΤΕΚΝΟΣ",2,IF(AA44="ΤΡΙΤΕΚΝΟΣ",1,0)))</f>
        <v>0</v>
      </c>
      <c r="AM44" s="33">
        <f>IF(OR(ISBLANK(#REF!),$E44="ΌΧΙ"),"",AD44+SUM(AG44:AL44))</f>
        <v>1.79</v>
      </c>
    </row>
    <row r="45" spans="1:39" x14ac:dyDescent="0.25">
      <c r="A45" s="26">
        <f>IF(ISBLANK(#REF!),"",IF(ISNUMBER(A44),A44+1,1))</f>
        <v>35</v>
      </c>
      <c r="B45" s="5" t="s">
        <v>339</v>
      </c>
      <c r="C45" s="5" t="s">
        <v>161</v>
      </c>
      <c r="D45" s="5" t="s">
        <v>97</v>
      </c>
      <c r="E45" s="27" t="s">
        <v>55</v>
      </c>
      <c r="F45" s="5" t="s">
        <v>299</v>
      </c>
      <c r="G45" s="5" t="s">
        <v>48</v>
      </c>
      <c r="H45" s="5"/>
      <c r="I45" s="5" t="s">
        <v>49</v>
      </c>
      <c r="J45" s="53">
        <v>39370</v>
      </c>
      <c r="K45" s="5" t="s">
        <v>50</v>
      </c>
      <c r="L45" s="29">
        <v>8.48</v>
      </c>
      <c r="M45" s="30"/>
      <c r="N45" s="30"/>
      <c r="O45" s="30"/>
      <c r="P45" s="30"/>
      <c r="Q45" s="5"/>
      <c r="R45" s="5"/>
      <c r="S45" s="5"/>
      <c r="T45" s="5"/>
      <c r="U45" s="5"/>
      <c r="V45" s="5"/>
      <c r="W45" s="31"/>
      <c r="X45" s="31"/>
      <c r="Y45" s="31"/>
      <c r="Z45" s="31"/>
      <c r="AA45" s="30" t="s">
        <v>51</v>
      </c>
      <c r="AB45" s="30" t="s">
        <v>49</v>
      </c>
      <c r="AC45" s="30" t="s">
        <v>49</v>
      </c>
      <c r="AD45" s="32">
        <f>IF(OR(ISBLANK(#REF!),$E45="ΌΧΙ"),"",IF(L45&gt;5,0.5*(L45-5),0))</f>
        <v>1.7400000000000002</v>
      </c>
      <c r="AE45" s="32">
        <f>IF(OR(ISBLANK(#REF!),$E45="ΌΧΙ"),"",IF(M45="ΝΑΙ",6,(IF(O45="ΝΑΙ",4,0))))</f>
        <v>0</v>
      </c>
      <c r="AF45" s="32">
        <f>IF(OR(ISBLANK(#REF!),$E45="ΌΧΙ"),"",IF(AND(F45="ΠΕ23",H45="ΚΥΡΙΟΣ"),IF(N45="ΝΑΙ",6,(IF(P45="ΝΑΙ",2,0))),IF(N45="ΝΑΙ",3,(IF(P45="ΝΑΙ",2,0)))))</f>
        <v>0</v>
      </c>
      <c r="AG45" s="32">
        <f>IF(OR(ISBLANK(#REF!),$E45="ΌΧΙ"),"",MAX(AE45:AF45))</f>
        <v>0</v>
      </c>
      <c r="AH45" s="32">
        <f>IF(OR(ISBLANK(#REF!),$E45="ΌΧΙ"),"",MIN(3,0.5*INT((Q45*12+R45+ROUND(S45/30,0))/6)))</f>
        <v>0</v>
      </c>
      <c r="AI45" s="32">
        <f>IF(OR(ISBLANK(#REF!),$E45="ΌΧΙ"),"",0.2*(T45*12+U45+ROUND(V45/30,0)))</f>
        <v>0</v>
      </c>
      <c r="AJ45" s="33">
        <f>IF(OR(ISBLANK(#REF!),$E45="ΌΧΙ"),"",IF(W45&gt;80%,4,IF(AND(W45&gt;=67%,W45&lt;=80%),3,0)))</f>
        <v>0</v>
      </c>
      <c r="AK45" s="33">
        <f>IF(OR(ISBLANK(#REF!),$E45="ΌΧΙ"),"",IF(COUNTIFS(X45:Z45,"&gt;=67%")=1,2,IF(COUNTIFS(X45:Z45,"&gt;=67%")=2,5,IF(COUNTIFS(X45:Z45,"&gt;=67%")=3,10,0))))</f>
        <v>0</v>
      </c>
      <c r="AL45" s="33">
        <f>IF(OR(ISBLANK(#REF!),$E45="ΌΧΙ"),"",IF(AA45="ΠΟΛΥΤΕΚΝΟΣ",2,IF(AA45="ΤΡΙΤΕΚΝΟΣ",1,0)))</f>
        <v>0</v>
      </c>
      <c r="AM45" s="33">
        <f>IF(OR(ISBLANK(#REF!),$E45="ΌΧΙ"),"",AD45+SUM(AG45:AL45))</f>
        <v>1.7400000000000002</v>
      </c>
    </row>
    <row r="46" spans="1:39" x14ac:dyDescent="0.25">
      <c r="A46" s="26">
        <f>IF(ISBLANK(#REF!),"",IF(ISNUMBER(A45),A45+1,1))</f>
        <v>36</v>
      </c>
      <c r="B46" s="5" t="s">
        <v>335</v>
      </c>
      <c r="C46" s="5" t="s">
        <v>336</v>
      </c>
      <c r="D46" s="5" t="s">
        <v>53</v>
      </c>
      <c r="E46" s="27" t="s">
        <v>55</v>
      </c>
      <c r="F46" s="5" t="s">
        <v>299</v>
      </c>
      <c r="G46" s="5" t="s">
        <v>48</v>
      </c>
      <c r="H46" s="5"/>
      <c r="I46" s="5" t="s">
        <v>49</v>
      </c>
      <c r="J46" s="53">
        <v>40473</v>
      </c>
      <c r="K46" s="5" t="s">
        <v>50</v>
      </c>
      <c r="L46" s="29">
        <v>7.38</v>
      </c>
      <c r="M46" s="30"/>
      <c r="N46" s="30"/>
      <c r="O46" s="30"/>
      <c r="P46" s="30"/>
      <c r="Q46" s="5"/>
      <c r="R46" s="5">
        <v>5</v>
      </c>
      <c r="S46" s="5">
        <v>16</v>
      </c>
      <c r="T46" s="5"/>
      <c r="U46" s="5"/>
      <c r="V46" s="5"/>
      <c r="W46" s="31"/>
      <c r="X46" s="31"/>
      <c r="Y46" s="31"/>
      <c r="Z46" s="31"/>
      <c r="AA46" s="30" t="s">
        <v>51</v>
      </c>
      <c r="AB46" s="30" t="s">
        <v>49</v>
      </c>
      <c r="AC46" s="30" t="s">
        <v>49</v>
      </c>
      <c r="AD46" s="32">
        <f>IF(OR(ISBLANK(#REF!),$E46="ΌΧΙ"),"",IF(L46&gt;5,0.5*(L46-5),0))</f>
        <v>1.19</v>
      </c>
      <c r="AE46" s="32">
        <f>IF(OR(ISBLANK(#REF!),$E46="ΌΧΙ"),"",IF(M46="ΝΑΙ",6,(IF(O46="ΝΑΙ",4,0))))</f>
        <v>0</v>
      </c>
      <c r="AF46" s="32">
        <f>IF(OR(ISBLANK(#REF!),$E46="ΌΧΙ"),"",IF(AND(F46="ΠΕ23",H46="ΚΥΡΙΟΣ"),IF(N46="ΝΑΙ",6,(IF(P46="ΝΑΙ",2,0))),IF(N46="ΝΑΙ",3,(IF(P46="ΝΑΙ",2,0)))))</f>
        <v>0</v>
      </c>
      <c r="AG46" s="32">
        <f>IF(OR(ISBLANK(#REF!),$E46="ΌΧΙ"),"",MAX(AE46:AF46))</f>
        <v>0</v>
      </c>
      <c r="AH46" s="32">
        <f>IF(OR(ISBLANK(#REF!),$E46="ΌΧΙ"),"",MIN(3,0.5*INT((Q46*12+R46+ROUND(S46/30,0))/6)))</f>
        <v>0.5</v>
      </c>
      <c r="AI46" s="32">
        <f>IF(OR(ISBLANK(#REF!),$E46="ΌΧΙ"),"",0.2*(T46*12+U46+ROUND(V46/30,0)))</f>
        <v>0</v>
      </c>
      <c r="AJ46" s="33">
        <f>IF(OR(ISBLANK(#REF!),$E46="ΌΧΙ"),"",IF(W46&gt;80%,4,IF(AND(W46&gt;=67%,W46&lt;=80%),3,0)))</f>
        <v>0</v>
      </c>
      <c r="AK46" s="33">
        <f>IF(OR(ISBLANK(#REF!),$E46="ΌΧΙ"),"",IF(COUNTIFS(X46:Z46,"&gt;=67%")=1,2,IF(COUNTIFS(X46:Z46,"&gt;=67%")=2,5,IF(COUNTIFS(X46:Z46,"&gt;=67%")=3,10,0))))</f>
        <v>0</v>
      </c>
      <c r="AL46" s="33">
        <f>IF(OR(ISBLANK(#REF!),$E46="ΌΧΙ"),"",IF(AA46="ΠΟΛΥΤΕΚΝΟΣ",2,IF(AA46="ΤΡΙΤΕΚΝΟΣ",1,0)))</f>
        <v>0</v>
      </c>
      <c r="AM46" s="33">
        <f>IF(OR(ISBLANK(#REF!),$E46="ΌΧΙ"),"",AD46+SUM(AG46:AL46))</f>
        <v>1.69</v>
      </c>
    </row>
    <row r="47" spans="1:39" x14ac:dyDescent="0.25">
      <c r="A47" s="26">
        <f>IF(ISBLANK(#REF!),"",IF(ISNUMBER(A46),A46+1,1))</f>
        <v>37</v>
      </c>
      <c r="B47" s="5" t="s">
        <v>352</v>
      </c>
      <c r="C47" s="5" t="s">
        <v>336</v>
      </c>
      <c r="D47" s="5" t="s">
        <v>353</v>
      </c>
      <c r="E47" s="27" t="s">
        <v>55</v>
      </c>
      <c r="F47" s="5" t="s">
        <v>299</v>
      </c>
      <c r="G47" s="5" t="s">
        <v>48</v>
      </c>
      <c r="H47" s="5"/>
      <c r="I47" s="5" t="s">
        <v>49</v>
      </c>
      <c r="J47" s="53">
        <v>40476</v>
      </c>
      <c r="K47" s="5" t="s">
        <v>50</v>
      </c>
      <c r="L47" s="29">
        <v>8.2899999999999991</v>
      </c>
      <c r="M47" s="30"/>
      <c r="N47" s="30"/>
      <c r="O47" s="30"/>
      <c r="P47" s="30"/>
      <c r="Q47" s="5"/>
      <c r="R47" s="5"/>
      <c r="S47" s="5"/>
      <c r="T47" s="5"/>
      <c r="U47" s="5"/>
      <c r="V47" s="5"/>
      <c r="W47" s="31"/>
      <c r="X47" s="31"/>
      <c r="Y47" s="31"/>
      <c r="Z47" s="31"/>
      <c r="AA47" s="30" t="s">
        <v>51</v>
      </c>
      <c r="AB47" s="30" t="s">
        <v>49</v>
      </c>
      <c r="AC47" s="30" t="s">
        <v>49</v>
      </c>
      <c r="AD47" s="32">
        <f>IF(OR(ISBLANK(#REF!),$E47="ΌΧΙ"),"",IF(L47&gt;5,0.5*(L47-5),0))</f>
        <v>1.6449999999999996</v>
      </c>
      <c r="AE47" s="32">
        <f>IF(OR(ISBLANK(#REF!),$E47="ΌΧΙ"),"",IF(M47="ΝΑΙ",6,(IF(O47="ΝΑΙ",4,0))))</f>
        <v>0</v>
      </c>
      <c r="AF47" s="32">
        <f>IF(OR(ISBLANK(#REF!),$E47="ΌΧΙ"),"",IF(AND(F47="ΠΕ23",H47="ΚΥΡΙΟΣ"),IF(N47="ΝΑΙ",6,(IF(P47="ΝΑΙ",2,0))),IF(N47="ΝΑΙ",3,(IF(P47="ΝΑΙ",2,0)))))</f>
        <v>0</v>
      </c>
      <c r="AG47" s="32">
        <f>IF(OR(ISBLANK(#REF!),$E47="ΌΧΙ"),"",MAX(AE47:AF47))</f>
        <v>0</v>
      </c>
      <c r="AH47" s="32">
        <f>IF(OR(ISBLANK(#REF!),$E47="ΌΧΙ"),"",MIN(3,0.5*INT((Q47*12+R47+ROUND(S47/30,0))/6)))</f>
        <v>0</v>
      </c>
      <c r="AI47" s="32">
        <f>IF(OR(ISBLANK(#REF!),$E47="ΌΧΙ"),"",0.2*(T47*12+U47+ROUND(V47/30,0)))</f>
        <v>0</v>
      </c>
      <c r="AJ47" s="33">
        <f>IF(OR(ISBLANK(#REF!),$E47="ΌΧΙ"),"",IF(W47&gt;80%,4,IF(AND(W47&gt;=67%,W47&lt;=80%),3,0)))</f>
        <v>0</v>
      </c>
      <c r="AK47" s="33">
        <f>IF(OR(ISBLANK(#REF!),$E47="ΌΧΙ"),"",IF(COUNTIFS(X47:Z47,"&gt;=67%")=1,2,IF(COUNTIFS(X47:Z47,"&gt;=67%")=2,5,IF(COUNTIFS(X47:Z47,"&gt;=67%")=3,10,0))))</f>
        <v>0</v>
      </c>
      <c r="AL47" s="33">
        <f>IF(OR(ISBLANK(#REF!),$E47="ΌΧΙ"),"",IF(AA47="ΠΟΛΥΤΕΚΝΟΣ",2,IF(AA47="ΤΡΙΤΕΚΝΟΣ",1,0)))</f>
        <v>0</v>
      </c>
      <c r="AM47" s="33">
        <f>IF(OR(ISBLANK(#REF!),$E47="ΌΧΙ"),"",AD47+SUM(AG47:AL47))</f>
        <v>1.6449999999999996</v>
      </c>
    </row>
    <row r="48" spans="1:39" x14ac:dyDescent="0.25">
      <c r="A48" s="26">
        <f>IF(ISBLANK(#REF!),"",IF(ISNUMBER(A47),A47+1,1))</f>
        <v>38</v>
      </c>
      <c r="B48" s="5" t="s">
        <v>304</v>
      </c>
      <c r="C48" s="5" t="s">
        <v>305</v>
      </c>
      <c r="D48" s="5" t="s">
        <v>53</v>
      </c>
      <c r="E48" s="27" t="s">
        <v>55</v>
      </c>
      <c r="F48" s="5" t="s">
        <v>299</v>
      </c>
      <c r="G48" s="5" t="s">
        <v>48</v>
      </c>
      <c r="H48" s="5"/>
      <c r="I48" s="5" t="s">
        <v>49</v>
      </c>
      <c r="J48" s="53">
        <v>38821</v>
      </c>
      <c r="K48" s="5" t="s">
        <v>50</v>
      </c>
      <c r="L48" s="29">
        <v>8.14</v>
      </c>
      <c r="M48" s="30"/>
      <c r="N48" s="30"/>
      <c r="O48" s="30"/>
      <c r="P48" s="30"/>
      <c r="Q48" s="5"/>
      <c r="R48" s="5"/>
      <c r="S48" s="5"/>
      <c r="T48" s="5"/>
      <c r="U48" s="5"/>
      <c r="V48" s="5"/>
      <c r="W48" s="31"/>
      <c r="X48" s="31"/>
      <c r="Y48" s="31"/>
      <c r="Z48" s="31"/>
      <c r="AA48" s="30" t="s">
        <v>51</v>
      </c>
      <c r="AB48" s="30" t="s">
        <v>49</v>
      </c>
      <c r="AC48" s="30" t="s">
        <v>49</v>
      </c>
      <c r="AD48" s="32">
        <f>IF(OR(ISBLANK(#REF!),$E48="ΌΧΙ"),"",IF(L48&gt;5,0.5*(L48-5),0))</f>
        <v>1.5700000000000003</v>
      </c>
      <c r="AE48" s="32">
        <f>IF(OR(ISBLANK(#REF!),$E48="ΌΧΙ"),"",IF(M48="ΝΑΙ",6,(IF(O48="ΝΑΙ",4,0))))</f>
        <v>0</v>
      </c>
      <c r="AF48" s="32">
        <f>IF(OR(ISBLANK(#REF!),$E48="ΌΧΙ"),"",IF(AND(F48="ΠΕ23",H48="ΚΥΡΙΟΣ"),IF(N48="ΝΑΙ",6,(IF(P48="ΝΑΙ",2,0))),IF(N48="ΝΑΙ",3,(IF(P48="ΝΑΙ",2,0)))))</f>
        <v>0</v>
      </c>
      <c r="AG48" s="32">
        <f>IF(OR(ISBLANK(#REF!),$E48="ΌΧΙ"),"",MAX(AE48:AF48))</f>
        <v>0</v>
      </c>
      <c r="AH48" s="32">
        <f>IF(OR(ISBLANK(#REF!),$E48="ΌΧΙ"),"",MIN(3,0.5*INT((Q48*12+R48+ROUND(S48/30,0))/6)))</f>
        <v>0</v>
      </c>
      <c r="AI48" s="32">
        <f>IF(OR(ISBLANK(#REF!),$E48="ΌΧΙ"),"",0.2*(T48*12+U48+ROUND(V48/30,0)))</f>
        <v>0</v>
      </c>
      <c r="AJ48" s="33">
        <f>IF(OR(ISBLANK(#REF!),$E48="ΌΧΙ"),"",IF(W48&gt;80%,4,IF(AND(W48&gt;=67%,W48&lt;=80%),3,0)))</f>
        <v>0</v>
      </c>
      <c r="AK48" s="33">
        <f>IF(OR(ISBLANK(#REF!),$E48="ΌΧΙ"),"",IF(COUNTIFS(X48:Z48,"&gt;=67%")=1,2,IF(COUNTIFS(X48:Z48,"&gt;=67%")=2,5,IF(COUNTIFS(X48:Z48,"&gt;=67%")=3,10,0))))</f>
        <v>0</v>
      </c>
      <c r="AL48" s="33">
        <f>IF(OR(ISBLANK(#REF!),$E48="ΌΧΙ"),"",IF(AA48="ΠΟΛΥΤΕΚΝΟΣ",2,IF(AA48="ΤΡΙΤΕΚΝΟΣ",1,0)))</f>
        <v>0</v>
      </c>
      <c r="AM48" s="33">
        <f>IF(OR(ISBLANK(#REF!),$E48="ΌΧΙ"),"",AD48+SUM(AG48:AL48))</f>
        <v>1.5700000000000003</v>
      </c>
    </row>
    <row r="49" spans="1:39" x14ac:dyDescent="0.25">
      <c r="A49" s="26">
        <f>IF(ISBLANK(#REF!),"",IF(ISNUMBER(A48),A48+1,1))</f>
        <v>39</v>
      </c>
      <c r="B49" s="5" t="s">
        <v>375</v>
      </c>
      <c r="C49" s="5" t="s">
        <v>114</v>
      </c>
      <c r="D49" s="5" t="s">
        <v>89</v>
      </c>
      <c r="E49" s="27" t="s">
        <v>55</v>
      </c>
      <c r="F49" s="5" t="s">
        <v>299</v>
      </c>
      <c r="G49" s="5" t="s">
        <v>48</v>
      </c>
      <c r="H49" s="5"/>
      <c r="I49" s="5" t="s">
        <v>49</v>
      </c>
      <c r="J49" s="53">
        <v>41430</v>
      </c>
      <c r="K49" s="5" t="s">
        <v>50</v>
      </c>
      <c r="L49" s="29">
        <v>8.14</v>
      </c>
      <c r="M49" s="30"/>
      <c r="N49" s="30"/>
      <c r="O49" s="30"/>
      <c r="P49" s="30"/>
      <c r="Q49" s="5"/>
      <c r="R49" s="5"/>
      <c r="S49" s="5"/>
      <c r="T49" s="5"/>
      <c r="U49" s="5"/>
      <c r="V49" s="5"/>
      <c r="W49" s="31"/>
      <c r="X49" s="31"/>
      <c r="Y49" s="31"/>
      <c r="Z49" s="31"/>
      <c r="AA49" s="30" t="s">
        <v>51</v>
      </c>
      <c r="AB49" s="30" t="s">
        <v>49</v>
      </c>
      <c r="AC49" s="30" t="s">
        <v>49</v>
      </c>
      <c r="AD49" s="32">
        <f>IF(OR(ISBLANK(#REF!),$E49="ΌΧΙ"),"",IF(L49&gt;5,0.5*(L49-5),0))</f>
        <v>1.5700000000000003</v>
      </c>
      <c r="AE49" s="32">
        <f>IF(OR(ISBLANK(#REF!),$E49="ΌΧΙ"),"",IF(M49="ΝΑΙ",6,(IF(O49="ΝΑΙ",4,0))))</f>
        <v>0</v>
      </c>
      <c r="AF49" s="32">
        <f>IF(OR(ISBLANK(#REF!),$E49="ΌΧΙ"),"",IF(AND(F49="ΠΕ23",H49="ΚΥΡΙΟΣ"),IF(N49="ΝΑΙ",6,(IF(P49="ΝΑΙ",2,0))),IF(N49="ΝΑΙ",3,(IF(P49="ΝΑΙ",2,0)))))</f>
        <v>0</v>
      </c>
      <c r="AG49" s="32">
        <f>IF(OR(ISBLANK(#REF!),$E49="ΌΧΙ"),"",MAX(AE49:AF49))</f>
        <v>0</v>
      </c>
      <c r="AH49" s="32">
        <f>IF(OR(ISBLANK(#REF!),$E49="ΌΧΙ"),"",MIN(3,0.5*INT((Q49*12+R49+ROUND(S49/30,0))/6)))</f>
        <v>0</v>
      </c>
      <c r="AI49" s="32">
        <f>IF(OR(ISBLANK(#REF!),$E49="ΌΧΙ"),"",0.2*(T49*12+U49+ROUND(V49/30,0)))</f>
        <v>0</v>
      </c>
      <c r="AJ49" s="33">
        <f>IF(OR(ISBLANK(#REF!),$E49="ΌΧΙ"),"",IF(W49&gt;80%,4,IF(AND(W49&gt;=67%,W49&lt;=80%),3,0)))</f>
        <v>0</v>
      </c>
      <c r="AK49" s="33">
        <f>IF(OR(ISBLANK(#REF!),$E49="ΌΧΙ"),"",IF(COUNTIFS(X49:Z49,"&gt;=67%")=1,2,IF(COUNTIFS(X49:Z49,"&gt;=67%")=2,5,IF(COUNTIFS(X49:Z49,"&gt;=67%")=3,10,0))))</f>
        <v>0</v>
      </c>
      <c r="AL49" s="33">
        <f>IF(OR(ISBLANK(#REF!),$E49="ΌΧΙ"),"",IF(AA49="ΠΟΛΥΤΕΚΝΟΣ",2,IF(AA49="ΤΡΙΤΕΚΝΟΣ",1,0)))</f>
        <v>0</v>
      </c>
      <c r="AM49" s="33">
        <f>IF(OR(ISBLANK(#REF!),$E49="ΌΧΙ"),"",AD49+SUM(AG49:AL49))</f>
        <v>1.5700000000000003</v>
      </c>
    </row>
    <row r="50" spans="1:39" x14ac:dyDescent="0.25">
      <c r="A50" s="26">
        <f>IF(ISBLANK(#REF!),"",IF(ISNUMBER(A49),A49+1,1))</f>
        <v>40</v>
      </c>
      <c r="B50" s="5" t="s">
        <v>361</v>
      </c>
      <c r="C50" s="5" t="s">
        <v>112</v>
      </c>
      <c r="D50" s="5" t="s">
        <v>256</v>
      </c>
      <c r="E50" s="27" t="s">
        <v>55</v>
      </c>
      <c r="F50" s="5" t="s">
        <v>299</v>
      </c>
      <c r="G50" s="5" t="s">
        <v>48</v>
      </c>
      <c r="H50" s="5"/>
      <c r="I50" s="5" t="s">
        <v>49</v>
      </c>
      <c r="J50" s="53">
        <v>41571</v>
      </c>
      <c r="K50" s="5" t="s">
        <v>50</v>
      </c>
      <c r="L50" s="29">
        <v>8</v>
      </c>
      <c r="M50" s="30"/>
      <c r="N50" s="30"/>
      <c r="O50" s="30"/>
      <c r="P50" s="30"/>
      <c r="Q50" s="5"/>
      <c r="R50" s="5"/>
      <c r="S50" s="5"/>
      <c r="T50" s="5"/>
      <c r="U50" s="5"/>
      <c r="V50" s="5"/>
      <c r="W50" s="31"/>
      <c r="X50" s="31"/>
      <c r="Y50" s="31"/>
      <c r="Z50" s="31"/>
      <c r="AA50" s="30" t="s">
        <v>51</v>
      </c>
      <c r="AB50" s="30" t="s">
        <v>49</v>
      </c>
      <c r="AC50" s="30" t="s">
        <v>49</v>
      </c>
      <c r="AD50" s="32">
        <f>IF(OR(ISBLANK(#REF!),$E50="ΌΧΙ"),"",IF(L50&gt;5,0.5*(L50-5),0))</f>
        <v>1.5</v>
      </c>
      <c r="AE50" s="32">
        <f>IF(OR(ISBLANK(#REF!),$E50="ΌΧΙ"),"",IF(M50="ΝΑΙ",6,(IF(O50="ΝΑΙ",4,0))))</f>
        <v>0</v>
      </c>
      <c r="AF50" s="32">
        <f>IF(OR(ISBLANK(#REF!),$E50="ΌΧΙ"),"",IF(AND(F50="ΠΕ23",H50="ΚΥΡΙΟΣ"),IF(N50="ΝΑΙ",6,(IF(P50="ΝΑΙ",2,0))),IF(N50="ΝΑΙ",3,(IF(P50="ΝΑΙ",2,0)))))</f>
        <v>0</v>
      </c>
      <c r="AG50" s="32">
        <f>IF(OR(ISBLANK(#REF!),$E50="ΌΧΙ"),"",MAX(AE50:AF50))</f>
        <v>0</v>
      </c>
      <c r="AH50" s="32">
        <f>IF(OR(ISBLANK(#REF!),$E50="ΌΧΙ"),"",MIN(3,0.5*INT((Q50*12+R50+ROUND(S50/30,0))/6)))</f>
        <v>0</v>
      </c>
      <c r="AI50" s="32">
        <f>IF(OR(ISBLANK(#REF!),$E50="ΌΧΙ"),"",0.2*(T50*12+U50+ROUND(V50/30,0)))</f>
        <v>0</v>
      </c>
      <c r="AJ50" s="33">
        <f>IF(OR(ISBLANK(#REF!),$E50="ΌΧΙ"),"",IF(W50&gt;80%,4,IF(AND(W50&gt;=67%,W50&lt;=80%),3,0)))</f>
        <v>0</v>
      </c>
      <c r="AK50" s="33">
        <f>IF(OR(ISBLANK(#REF!),$E50="ΌΧΙ"),"",IF(COUNTIFS(X50:Z50,"&gt;=67%")=1,2,IF(COUNTIFS(X50:Z50,"&gt;=67%")=2,5,IF(COUNTIFS(X50:Z50,"&gt;=67%")=3,10,0))))</f>
        <v>0</v>
      </c>
      <c r="AL50" s="33">
        <f>IF(OR(ISBLANK(#REF!),$E50="ΌΧΙ"),"",IF(AA50="ΠΟΛΥΤΕΚΝΟΣ",2,IF(AA50="ΤΡΙΤΕΚΝΟΣ",1,0)))</f>
        <v>0</v>
      </c>
      <c r="AM50" s="33">
        <f>IF(OR(ISBLANK(#REF!),$E50="ΌΧΙ"),"",AD50+SUM(AG50:AL50))</f>
        <v>1.5</v>
      </c>
    </row>
    <row r="51" spans="1:39" x14ac:dyDescent="0.25">
      <c r="A51" s="26">
        <f>IF(ISBLANK(#REF!),"",IF(ISNUMBER(A50),A50+1,1))</f>
        <v>41</v>
      </c>
      <c r="B51" s="5" t="s">
        <v>362</v>
      </c>
      <c r="C51" s="5" t="s">
        <v>112</v>
      </c>
      <c r="D51" s="5" t="s">
        <v>256</v>
      </c>
      <c r="E51" s="27" t="s">
        <v>55</v>
      </c>
      <c r="F51" s="5" t="s">
        <v>299</v>
      </c>
      <c r="G51" s="5" t="s">
        <v>48</v>
      </c>
      <c r="H51" s="5"/>
      <c r="I51" s="5" t="s">
        <v>49</v>
      </c>
      <c r="J51" s="53">
        <v>41571</v>
      </c>
      <c r="K51" s="5" t="s">
        <v>50</v>
      </c>
      <c r="L51" s="29">
        <v>8</v>
      </c>
      <c r="M51" s="30"/>
      <c r="N51" s="30"/>
      <c r="O51" s="30"/>
      <c r="P51" s="30"/>
      <c r="Q51" s="5"/>
      <c r="R51" s="5"/>
      <c r="S51" s="5"/>
      <c r="T51" s="5"/>
      <c r="U51" s="5"/>
      <c r="V51" s="5"/>
      <c r="W51" s="31"/>
      <c r="X51" s="31"/>
      <c r="Y51" s="31"/>
      <c r="Z51" s="31"/>
      <c r="AA51" s="30" t="s">
        <v>51</v>
      </c>
      <c r="AB51" s="30" t="s">
        <v>49</v>
      </c>
      <c r="AC51" s="30" t="s">
        <v>49</v>
      </c>
      <c r="AD51" s="32">
        <f>IF(OR(ISBLANK(#REF!),$E51="ΌΧΙ"),"",IF(L51&gt;5,0.5*(L51-5),0))</f>
        <v>1.5</v>
      </c>
      <c r="AE51" s="32">
        <f>IF(OR(ISBLANK(#REF!),$E51="ΌΧΙ"),"",IF(M51="ΝΑΙ",6,(IF(O51="ΝΑΙ",4,0))))</f>
        <v>0</v>
      </c>
      <c r="AF51" s="32">
        <f>IF(OR(ISBLANK(#REF!),$E51="ΌΧΙ"),"",IF(AND(F51="ΠΕ23",H51="ΚΥΡΙΟΣ"),IF(N51="ΝΑΙ",6,(IF(P51="ΝΑΙ",2,0))),IF(N51="ΝΑΙ",3,(IF(P51="ΝΑΙ",2,0)))))</f>
        <v>0</v>
      </c>
      <c r="AG51" s="32">
        <f>IF(OR(ISBLANK(#REF!),$E51="ΌΧΙ"),"",MAX(AE51:AF51))</f>
        <v>0</v>
      </c>
      <c r="AH51" s="32">
        <f>IF(OR(ISBLANK(#REF!),$E51="ΌΧΙ"),"",MIN(3,0.5*INT((Q51*12+R51+ROUND(S51/30,0))/6)))</f>
        <v>0</v>
      </c>
      <c r="AI51" s="32">
        <f>IF(OR(ISBLANK(#REF!),$E51="ΌΧΙ"),"",0.2*(T51*12+U51+ROUND(V51/30,0)))</f>
        <v>0</v>
      </c>
      <c r="AJ51" s="33">
        <f>IF(OR(ISBLANK(#REF!),$E51="ΌΧΙ"),"",IF(W51&gt;80%,4,IF(AND(W51&gt;=67%,W51&lt;=80%),3,0)))</f>
        <v>0</v>
      </c>
      <c r="AK51" s="33">
        <f>IF(OR(ISBLANK(#REF!),$E51="ΌΧΙ"),"",IF(COUNTIFS(X51:Z51,"&gt;=67%")=1,2,IF(COUNTIFS(X51:Z51,"&gt;=67%")=2,5,IF(COUNTIFS(X51:Z51,"&gt;=67%")=3,10,0))))</f>
        <v>0</v>
      </c>
      <c r="AL51" s="33">
        <f>IF(OR(ISBLANK(#REF!),$E51="ΌΧΙ"),"",IF(AA51="ΠΟΛΥΤΕΚΝΟΣ",2,IF(AA51="ΤΡΙΤΕΚΝΟΣ",1,0)))</f>
        <v>0</v>
      </c>
      <c r="AM51" s="33">
        <f>IF(OR(ISBLANK(#REF!),$E51="ΌΧΙ"),"",AD51+SUM(AG51:AL51))</f>
        <v>1.5</v>
      </c>
    </row>
    <row r="52" spans="1:39" x14ac:dyDescent="0.25">
      <c r="A52" s="26">
        <f>IF(ISBLANK(#REF!),"",IF(ISNUMBER(A51),A51+1,1))</f>
        <v>42</v>
      </c>
      <c r="B52" s="5" t="s">
        <v>347</v>
      </c>
      <c r="C52" s="5" t="s">
        <v>348</v>
      </c>
      <c r="D52" s="5" t="s">
        <v>53</v>
      </c>
      <c r="E52" s="27" t="s">
        <v>55</v>
      </c>
      <c r="F52" s="5" t="s">
        <v>299</v>
      </c>
      <c r="G52" s="5" t="s">
        <v>48</v>
      </c>
      <c r="H52" s="5"/>
      <c r="I52" s="5" t="s">
        <v>49</v>
      </c>
      <c r="J52" s="53">
        <v>40647</v>
      </c>
      <c r="K52" s="5" t="s">
        <v>50</v>
      </c>
      <c r="L52" s="29">
        <v>7.99</v>
      </c>
      <c r="M52" s="30"/>
      <c r="N52" s="30"/>
      <c r="O52" s="30"/>
      <c r="P52" s="30"/>
      <c r="Q52" s="5"/>
      <c r="R52" s="5"/>
      <c r="S52" s="5"/>
      <c r="T52" s="5"/>
      <c r="U52" s="5"/>
      <c r="V52" s="5"/>
      <c r="W52" s="31"/>
      <c r="X52" s="31"/>
      <c r="Y52" s="31"/>
      <c r="Z52" s="31"/>
      <c r="AA52" s="30" t="s">
        <v>51</v>
      </c>
      <c r="AB52" s="30" t="s">
        <v>49</v>
      </c>
      <c r="AC52" s="30" t="s">
        <v>49</v>
      </c>
      <c r="AD52" s="32">
        <f>IF(OR(ISBLANK(#REF!),$E52="ΌΧΙ"),"",IF(L52&gt;5,0.5*(L52-5),0))</f>
        <v>1.4950000000000001</v>
      </c>
      <c r="AE52" s="32">
        <f>IF(OR(ISBLANK(#REF!),$E52="ΌΧΙ"),"",IF(M52="ΝΑΙ",6,(IF(O52="ΝΑΙ",4,0))))</f>
        <v>0</v>
      </c>
      <c r="AF52" s="32">
        <f>IF(OR(ISBLANK(#REF!),$E52="ΌΧΙ"),"",IF(AND(F52="ΠΕ23",H52="ΚΥΡΙΟΣ"),IF(N52="ΝΑΙ",6,(IF(P52="ΝΑΙ",2,0))),IF(N52="ΝΑΙ",3,(IF(P52="ΝΑΙ",2,0)))))</f>
        <v>0</v>
      </c>
      <c r="AG52" s="32">
        <f>IF(OR(ISBLANK(#REF!),$E52="ΌΧΙ"),"",MAX(AE52:AF52))</f>
        <v>0</v>
      </c>
      <c r="AH52" s="32">
        <f>IF(OR(ISBLANK(#REF!),$E52="ΌΧΙ"),"",MIN(3,0.5*INT((Q52*12+R52+ROUND(S52/30,0))/6)))</f>
        <v>0</v>
      </c>
      <c r="AI52" s="32">
        <f>IF(OR(ISBLANK(#REF!),$E52="ΌΧΙ"),"",0.2*(T52*12+U52+ROUND(V52/30,0)))</f>
        <v>0</v>
      </c>
      <c r="AJ52" s="33">
        <f>IF(OR(ISBLANK(#REF!),$E52="ΌΧΙ"),"",IF(W52&gt;80%,4,IF(AND(W52&gt;=67%,W52&lt;=80%),3,0)))</f>
        <v>0</v>
      </c>
      <c r="AK52" s="33">
        <f>IF(OR(ISBLANK(#REF!),$E52="ΌΧΙ"),"",IF(COUNTIFS(X52:Z52,"&gt;=67%")=1,2,IF(COUNTIFS(X52:Z52,"&gt;=67%")=2,5,IF(COUNTIFS(X52:Z52,"&gt;=67%")=3,10,0))))</f>
        <v>0</v>
      </c>
      <c r="AL52" s="33">
        <f>IF(OR(ISBLANK(#REF!),$E52="ΌΧΙ"),"",IF(AA52="ΠΟΛΥΤΕΚΝΟΣ",2,IF(AA52="ΤΡΙΤΕΚΝΟΣ",1,0)))</f>
        <v>0</v>
      </c>
      <c r="AM52" s="33">
        <f>IF(OR(ISBLANK(#REF!),$E52="ΌΧΙ"),"",AD52+SUM(AG52:AL52))</f>
        <v>1.4950000000000001</v>
      </c>
    </row>
    <row r="53" spans="1:39" x14ac:dyDescent="0.25">
      <c r="A53" s="26">
        <f>IF(ISBLANK(#REF!),"",IF(ISNUMBER(A52),A52+1,1))</f>
        <v>43</v>
      </c>
      <c r="B53" s="5" t="s">
        <v>391</v>
      </c>
      <c r="C53" s="5" t="s">
        <v>262</v>
      </c>
      <c r="D53" s="5" t="s">
        <v>86</v>
      </c>
      <c r="E53" s="27" t="s">
        <v>55</v>
      </c>
      <c r="F53" s="5" t="s">
        <v>299</v>
      </c>
      <c r="G53" s="5" t="s">
        <v>48</v>
      </c>
      <c r="H53" s="5"/>
      <c r="I53" s="5" t="s">
        <v>49</v>
      </c>
      <c r="J53" s="53">
        <v>39771</v>
      </c>
      <c r="K53" s="5" t="s">
        <v>50</v>
      </c>
      <c r="L53" s="29">
        <v>7.97</v>
      </c>
      <c r="M53" s="30"/>
      <c r="N53" s="30"/>
      <c r="O53" s="30"/>
      <c r="P53" s="30"/>
      <c r="Q53" s="5"/>
      <c r="R53" s="5"/>
      <c r="S53" s="5"/>
      <c r="T53" s="5"/>
      <c r="U53" s="5"/>
      <c r="V53" s="5"/>
      <c r="W53" s="31"/>
      <c r="X53" s="31"/>
      <c r="Y53" s="31"/>
      <c r="Z53" s="31"/>
      <c r="AA53" s="30" t="s">
        <v>51</v>
      </c>
      <c r="AB53" s="30" t="s">
        <v>49</v>
      </c>
      <c r="AC53" s="30" t="s">
        <v>49</v>
      </c>
      <c r="AD53" s="32">
        <f>IF(OR(ISBLANK(#REF!),$E53="ΌΧΙ"),"",IF(L53&gt;5,0.5*(L53-5),0))</f>
        <v>1.4849999999999999</v>
      </c>
      <c r="AE53" s="32">
        <f>IF(OR(ISBLANK(#REF!),$E53="ΌΧΙ"),"",IF(M53="ΝΑΙ",6,(IF(O53="ΝΑΙ",4,0))))</f>
        <v>0</v>
      </c>
      <c r="AF53" s="32">
        <f>IF(OR(ISBLANK(#REF!),$E53="ΌΧΙ"),"",IF(AND(F53="ΠΕ23",H53="ΚΥΡΙΟΣ"),IF(N53="ΝΑΙ",6,(IF(P53="ΝΑΙ",2,0))),IF(N53="ΝΑΙ",3,(IF(P53="ΝΑΙ",2,0)))))</f>
        <v>0</v>
      </c>
      <c r="AG53" s="32">
        <f>IF(OR(ISBLANK(#REF!),$E53="ΌΧΙ"),"",MAX(AE53:AF53))</f>
        <v>0</v>
      </c>
      <c r="AH53" s="32">
        <f>IF(OR(ISBLANK(#REF!),$E53="ΌΧΙ"),"",MIN(3,0.5*INT((Q53*12+R53+ROUND(S53/30,0))/6)))</f>
        <v>0</v>
      </c>
      <c r="AI53" s="32">
        <f>IF(OR(ISBLANK(#REF!),$E53="ΌΧΙ"),"",0.2*(T53*12+U53+ROUND(V53/30,0)))</f>
        <v>0</v>
      </c>
      <c r="AJ53" s="33">
        <f>IF(OR(ISBLANK(#REF!),$E53="ΌΧΙ"),"",IF(W53&gt;80%,4,IF(AND(W53&gt;=67%,W53&lt;=80%),3,0)))</f>
        <v>0</v>
      </c>
      <c r="AK53" s="33">
        <f>IF(OR(ISBLANK(#REF!),$E53="ΌΧΙ"),"",IF(COUNTIFS(X53:Z53,"&gt;=67%")=1,2,IF(COUNTIFS(X53:Z53,"&gt;=67%")=2,5,IF(COUNTIFS(X53:Z53,"&gt;=67%")=3,10,0))))</f>
        <v>0</v>
      </c>
      <c r="AL53" s="33">
        <f>IF(OR(ISBLANK(#REF!),$E53="ΌΧΙ"),"",IF(AA53="ΠΟΛΥΤΕΚΝΟΣ",2,IF(AA53="ΤΡΙΤΕΚΝΟΣ",1,0)))</f>
        <v>0</v>
      </c>
      <c r="AM53" s="33">
        <f>IF(OR(ISBLANK(#REF!),$E53="ΌΧΙ"),"",AD53+SUM(AG53:AL53))</f>
        <v>1.4849999999999999</v>
      </c>
    </row>
    <row r="54" spans="1:39" x14ac:dyDescent="0.25">
      <c r="A54" s="26">
        <f>IF(ISBLANK(#REF!),"",IF(ISNUMBER(A53),A53+1,1))</f>
        <v>44</v>
      </c>
      <c r="B54" s="5" t="s">
        <v>376</v>
      </c>
      <c r="C54" s="5" t="s">
        <v>377</v>
      </c>
      <c r="D54" s="5" t="s">
        <v>129</v>
      </c>
      <c r="E54" s="27" t="s">
        <v>55</v>
      </c>
      <c r="F54" s="5" t="s">
        <v>299</v>
      </c>
      <c r="G54" s="5" t="s">
        <v>48</v>
      </c>
      <c r="H54" s="5"/>
      <c r="I54" s="5" t="s">
        <v>49</v>
      </c>
      <c r="J54" s="53">
        <v>41430</v>
      </c>
      <c r="K54" s="5" t="s">
        <v>50</v>
      </c>
      <c r="L54" s="29">
        <v>7.97</v>
      </c>
      <c r="M54" s="30"/>
      <c r="N54" s="30"/>
      <c r="O54" s="30"/>
      <c r="P54" s="30"/>
      <c r="Q54" s="5"/>
      <c r="R54" s="5"/>
      <c r="S54" s="5"/>
      <c r="T54" s="5"/>
      <c r="U54" s="5"/>
      <c r="V54" s="5"/>
      <c r="W54" s="31"/>
      <c r="X54" s="31"/>
      <c r="Y54" s="31"/>
      <c r="Z54" s="31"/>
      <c r="AA54" s="30" t="s">
        <v>51</v>
      </c>
      <c r="AB54" s="30" t="s">
        <v>49</v>
      </c>
      <c r="AC54" s="30" t="s">
        <v>49</v>
      </c>
      <c r="AD54" s="32">
        <f>IF(OR(ISBLANK(#REF!),$E54="ΌΧΙ"),"",IF(L54&gt;5,0.5*(L54-5),0))</f>
        <v>1.4849999999999999</v>
      </c>
      <c r="AE54" s="32">
        <f>IF(OR(ISBLANK(#REF!),$E54="ΌΧΙ"),"",IF(M54="ΝΑΙ",6,(IF(O54="ΝΑΙ",4,0))))</f>
        <v>0</v>
      </c>
      <c r="AF54" s="32">
        <f>IF(OR(ISBLANK(#REF!),$E54="ΌΧΙ"),"",IF(AND(F54="ΠΕ23",H54="ΚΥΡΙΟΣ"),IF(N54="ΝΑΙ",6,(IF(P54="ΝΑΙ",2,0))),IF(N54="ΝΑΙ",3,(IF(P54="ΝΑΙ",2,0)))))</f>
        <v>0</v>
      </c>
      <c r="AG54" s="32">
        <f>IF(OR(ISBLANK(#REF!),$E54="ΌΧΙ"),"",MAX(AE54:AF54))</f>
        <v>0</v>
      </c>
      <c r="AH54" s="32">
        <f>IF(OR(ISBLANK(#REF!),$E54="ΌΧΙ"),"",MIN(3,0.5*INT((Q54*12+R54+ROUND(S54/30,0))/6)))</f>
        <v>0</v>
      </c>
      <c r="AI54" s="32">
        <f>IF(OR(ISBLANK(#REF!),$E54="ΌΧΙ"),"",0.2*(T54*12+U54+ROUND(V54/30,0)))</f>
        <v>0</v>
      </c>
      <c r="AJ54" s="33">
        <f>IF(OR(ISBLANK(#REF!),$E54="ΌΧΙ"),"",IF(W54&gt;80%,4,IF(AND(W54&gt;=67%,W54&lt;=80%),3,0)))</f>
        <v>0</v>
      </c>
      <c r="AK54" s="33">
        <f>IF(OR(ISBLANK(#REF!),$E54="ΌΧΙ"),"",IF(COUNTIFS(X54:Z54,"&gt;=67%")=1,2,IF(COUNTIFS(X54:Z54,"&gt;=67%")=2,5,IF(COUNTIFS(X54:Z54,"&gt;=67%")=3,10,0))))</f>
        <v>0</v>
      </c>
      <c r="AL54" s="33">
        <f>IF(OR(ISBLANK(#REF!),$E54="ΌΧΙ"),"",IF(AA54="ΠΟΛΥΤΕΚΝΟΣ",2,IF(AA54="ΤΡΙΤΕΚΝΟΣ",1,0)))</f>
        <v>0</v>
      </c>
      <c r="AM54" s="33">
        <f>IF(OR(ISBLANK(#REF!),$E54="ΌΧΙ"),"",AD54+SUM(AG54:AL54))</f>
        <v>1.4849999999999999</v>
      </c>
    </row>
    <row r="55" spans="1:39" x14ac:dyDescent="0.25">
      <c r="A55" s="26">
        <f>IF(ISBLANK(#REF!),"",IF(ISNUMBER(A54),A54+1,1))</f>
        <v>45</v>
      </c>
      <c r="B55" s="5" t="s">
        <v>333</v>
      </c>
      <c r="C55" s="5" t="s">
        <v>262</v>
      </c>
      <c r="D55" s="5" t="s">
        <v>78</v>
      </c>
      <c r="E55" s="27" t="s">
        <v>55</v>
      </c>
      <c r="F55" s="5" t="s">
        <v>299</v>
      </c>
      <c r="G55" s="5" t="s">
        <v>48</v>
      </c>
      <c r="H55" s="5"/>
      <c r="I55" s="5" t="s">
        <v>49</v>
      </c>
      <c r="J55" s="53">
        <v>40295</v>
      </c>
      <c r="K55" s="5" t="s">
        <v>50</v>
      </c>
      <c r="L55" s="29">
        <v>7.93</v>
      </c>
      <c r="M55" s="30"/>
      <c r="N55" s="30"/>
      <c r="O55" s="30"/>
      <c r="P55" s="30"/>
      <c r="Q55" s="5"/>
      <c r="R55" s="5"/>
      <c r="S55" s="5"/>
      <c r="T55" s="5"/>
      <c r="U55" s="5"/>
      <c r="V55" s="5"/>
      <c r="W55" s="31"/>
      <c r="X55" s="31"/>
      <c r="Y55" s="31"/>
      <c r="Z55" s="31"/>
      <c r="AA55" s="30" t="s">
        <v>51</v>
      </c>
      <c r="AB55" s="30" t="s">
        <v>49</v>
      </c>
      <c r="AC55" s="30" t="s">
        <v>49</v>
      </c>
      <c r="AD55" s="32">
        <f>IF(OR(ISBLANK(#REF!),$E55="ΌΧΙ"),"",IF(L55&gt;5,0.5*(L55-5),0))</f>
        <v>1.4649999999999999</v>
      </c>
      <c r="AE55" s="32">
        <f>IF(OR(ISBLANK(#REF!),$E55="ΌΧΙ"),"",IF(M55="ΝΑΙ",6,(IF(O55="ΝΑΙ",4,0))))</f>
        <v>0</v>
      </c>
      <c r="AF55" s="32">
        <f>IF(OR(ISBLANK(#REF!),$E55="ΌΧΙ"),"",IF(AND(F55="ΠΕ23",H55="ΚΥΡΙΟΣ"),IF(N55="ΝΑΙ",6,(IF(P55="ΝΑΙ",2,0))),IF(N55="ΝΑΙ",3,(IF(P55="ΝΑΙ",2,0)))))</f>
        <v>0</v>
      </c>
      <c r="AG55" s="32">
        <f>IF(OR(ISBLANK(#REF!),$E55="ΌΧΙ"),"",MAX(AE55:AF55))</f>
        <v>0</v>
      </c>
      <c r="AH55" s="32">
        <f>IF(OR(ISBLANK(#REF!),$E55="ΌΧΙ"),"",MIN(3,0.5*INT((Q55*12+R55+ROUND(S55/30,0))/6)))</f>
        <v>0</v>
      </c>
      <c r="AI55" s="32">
        <f>IF(OR(ISBLANK(#REF!),$E55="ΌΧΙ"),"",0.2*(T55*12+U55+ROUND(V55/30,0)))</f>
        <v>0</v>
      </c>
      <c r="AJ55" s="33">
        <f>IF(OR(ISBLANK(#REF!),$E55="ΌΧΙ"),"",IF(W55&gt;80%,4,IF(AND(W55&gt;=67%,W55&lt;=80%),3,0)))</f>
        <v>0</v>
      </c>
      <c r="AK55" s="33">
        <f>IF(OR(ISBLANK(#REF!),$E55="ΌΧΙ"),"",IF(COUNTIFS(X55:Z55,"&gt;=67%")=1,2,IF(COUNTIFS(X55:Z55,"&gt;=67%")=2,5,IF(COUNTIFS(X55:Z55,"&gt;=67%")=3,10,0))))</f>
        <v>0</v>
      </c>
      <c r="AL55" s="33">
        <f>IF(OR(ISBLANK(#REF!),$E55="ΌΧΙ"),"",IF(AA55="ΠΟΛΥΤΕΚΝΟΣ",2,IF(AA55="ΤΡΙΤΕΚΝΟΣ",1,0)))</f>
        <v>0</v>
      </c>
      <c r="AM55" s="33">
        <f>IF(OR(ISBLANK(#REF!),$E55="ΌΧΙ"),"",AD55+SUM(AG55:AL55))</f>
        <v>1.4649999999999999</v>
      </c>
    </row>
    <row r="56" spans="1:39" x14ac:dyDescent="0.25">
      <c r="A56" s="26">
        <f>IF(ISBLANK(#REF!),"",IF(ISNUMBER(A55),A55+1,1))</f>
        <v>46</v>
      </c>
      <c r="B56" s="5" t="s">
        <v>312</v>
      </c>
      <c r="C56" s="5" t="s">
        <v>313</v>
      </c>
      <c r="D56" s="5" t="s">
        <v>278</v>
      </c>
      <c r="E56" s="27" t="s">
        <v>55</v>
      </c>
      <c r="F56" s="5" t="s">
        <v>299</v>
      </c>
      <c r="G56" s="5" t="s">
        <v>48</v>
      </c>
      <c r="H56" s="5"/>
      <c r="I56" s="5" t="s">
        <v>49</v>
      </c>
      <c r="J56" s="53">
        <v>42345</v>
      </c>
      <c r="K56" s="5" t="s">
        <v>50</v>
      </c>
      <c r="L56" s="29">
        <v>7.86</v>
      </c>
      <c r="M56" s="30"/>
      <c r="N56" s="30"/>
      <c r="O56" s="30"/>
      <c r="P56" s="30"/>
      <c r="Q56" s="5"/>
      <c r="R56" s="5"/>
      <c r="S56" s="5"/>
      <c r="T56" s="5"/>
      <c r="U56" s="5"/>
      <c r="V56" s="5"/>
      <c r="W56" s="31"/>
      <c r="X56" s="31"/>
      <c r="Y56" s="31"/>
      <c r="Z56" s="31"/>
      <c r="AA56" s="30" t="s">
        <v>51</v>
      </c>
      <c r="AB56" s="30" t="s">
        <v>49</v>
      </c>
      <c r="AC56" s="30" t="s">
        <v>49</v>
      </c>
      <c r="AD56" s="32">
        <f>IF(OR(ISBLANK(#REF!),$E56="ΌΧΙ"),"",IF(L56&gt;5,0.5*(L56-5),0))</f>
        <v>1.4300000000000002</v>
      </c>
      <c r="AE56" s="32">
        <f>IF(OR(ISBLANK(#REF!),$E56="ΌΧΙ"),"",IF(M56="ΝΑΙ",6,(IF(O56="ΝΑΙ",4,0))))</f>
        <v>0</v>
      </c>
      <c r="AF56" s="32">
        <f>IF(OR(ISBLANK(#REF!),$E56="ΌΧΙ"),"",IF(AND(F56="ΠΕ23",H56="ΚΥΡΙΟΣ"),IF(N56="ΝΑΙ",6,(IF(P56="ΝΑΙ",2,0))),IF(N56="ΝΑΙ",3,(IF(P56="ΝΑΙ",2,0)))))</f>
        <v>0</v>
      </c>
      <c r="AG56" s="32">
        <f>IF(OR(ISBLANK(#REF!),$E56="ΌΧΙ"),"",MAX(AE56:AF56))</f>
        <v>0</v>
      </c>
      <c r="AH56" s="32">
        <f>IF(OR(ISBLANK(#REF!),$E56="ΌΧΙ"),"",MIN(3,0.5*INT((Q56*12+R56+ROUND(S56/30,0))/6)))</f>
        <v>0</v>
      </c>
      <c r="AI56" s="32">
        <f>IF(OR(ISBLANK(#REF!),$E56="ΌΧΙ"),"",0.2*(T56*12+U56+ROUND(V56/30,0)))</f>
        <v>0</v>
      </c>
      <c r="AJ56" s="33">
        <f>IF(OR(ISBLANK(#REF!),$E56="ΌΧΙ"),"",IF(W56&gt;80%,4,IF(AND(W56&gt;=67%,W56&lt;=80%),3,0)))</f>
        <v>0</v>
      </c>
      <c r="AK56" s="33">
        <f>IF(OR(ISBLANK(#REF!),$E56="ΌΧΙ"),"",IF(COUNTIFS(X56:Z56,"&gt;=67%")=1,2,IF(COUNTIFS(X56:Z56,"&gt;=67%")=2,5,IF(COUNTIFS(X56:Z56,"&gt;=67%")=3,10,0))))</f>
        <v>0</v>
      </c>
      <c r="AL56" s="33">
        <f>IF(OR(ISBLANK(#REF!),$E56="ΌΧΙ"),"",IF(AA56="ΠΟΛΥΤΕΚΝΟΣ",2,IF(AA56="ΤΡΙΤΕΚΝΟΣ",1,0)))</f>
        <v>0</v>
      </c>
      <c r="AM56" s="33">
        <f>IF(OR(ISBLANK(#REF!),$E56="ΌΧΙ"),"",AD56+SUM(AG56:AL56))</f>
        <v>1.4300000000000002</v>
      </c>
    </row>
    <row r="57" spans="1:39" x14ac:dyDescent="0.25">
      <c r="A57" s="26">
        <f>IF(ISBLANK(#REF!),"",IF(ISNUMBER(A56),A56+1,1))</f>
        <v>47</v>
      </c>
      <c r="B57" s="5" t="s">
        <v>369</v>
      </c>
      <c r="C57" s="5" t="s">
        <v>106</v>
      </c>
      <c r="D57" s="5" t="s">
        <v>86</v>
      </c>
      <c r="E57" s="27" t="s">
        <v>55</v>
      </c>
      <c r="F57" s="5" t="s">
        <v>299</v>
      </c>
      <c r="G57" s="5" t="s">
        <v>48</v>
      </c>
      <c r="H57" s="5"/>
      <c r="I57" s="5" t="s">
        <v>49</v>
      </c>
      <c r="J57" s="53">
        <v>39937</v>
      </c>
      <c r="K57" s="5" t="s">
        <v>50</v>
      </c>
      <c r="L57" s="29">
        <v>7.83</v>
      </c>
      <c r="M57" s="30"/>
      <c r="N57" s="30"/>
      <c r="O57" s="30"/>
      <c r="P57" s="30"/>
      <c r="Q57" s="5"/>
      <c r="R57" s="5">
        <v>5</v>
      </c>
      <c r="S57" s="5"/>
      <c r="T57" s="5"/>
      <c r="U57" s="5"/>
      <c r="V57" s="5"/>
      <c r="W57" s="31"/>
      <c r="X57" s="31"/>
      <c r="Y57" s="31"/>
      <c r="Z57" s="31"/>
      <c r="AA57" s="30" t="s">
        <v>51</v>
      </c>
      <c r="AB57" s="30" t="s">
        <v>49</v>
      </c>
      <c r="AC57" s="30" t="s">
        <v>49</v>
      </c>
      <c r="AD57" s="32">
        <f>IF(OR(ISBLANK(#REF!),$E57="ΌΧΙ"),"",IF(L57&gt;5,0.5*(L57-5),0))</f>
        <v>1.415</v>
      </c>
      <c r="AE57" s="32">
        <f>IF(OR(ISBLANK(#REF!),$E57="ΌΧΙ"),"",IF(M57="ΝΑΙ",6,(IF(O57="ΝΑΙ",4,0))))</f>
        <v>0</v>
      </c>
      <c r="AF57" s="32">
        <f>IF(OR(ISBLANK(#REF!),$E57="ΌΧΙ"),"",IF(AND(F57="ΠΕ23",H57="ΚΥΡΙΟΣ"),IF(N57="ΝΑΙ",6,(IF(P57="ΝΑΙ",2,0))),IF(N57="ΝΑΙ",3,(IF(P57="ΝΑΙ",2,0)))))</f>
        <v>0</v>
      </c>
      <c r="AG57" s="32">
        <f>IF(OR(ISBLANK(#REF!),$E57="ΌΧΙ"),"",MAX(AE57:AF57))</f>
        <v>0</v>
      </c>
      <c r="AH57" s="32">
        <f>IF(OR(ISBLANK(#REF!),$E57="ΌΧΙ"),"",MIN(3,0.5*INT((Q57*12+R57+ROUND(S57/30,0))/6)))</f>
        <v>0</v>
      </c>
      <c r="AI57" s="32">
        <f>IF(OR(ISBLANK(#REF!),$E57="ΌΧΙ"),"",0.2*(T57*12+U57+ROUND(V57/30,0)))</f>
        <v>0</v>
      </c>
      <c r="AJ57" s="33">
        <f>IF(OR(ISBLANK(#REF!),$E57="ΌΧΙ"),"",IF(W57&gt;80%,4,IF(AND(W57&gt;=67%,W57&lt;=80%),3,0)))</f>
        <v>0</v>
      </c>
      <c r="AK57" s="33">
        <f>IF(OR(ISBLANK(#REF!),$E57="ΌΧΙ"),"",IF(COUNTIFS(X57:Z57,"&gt;=67%")=1,2,IF(COUNTIFS(X57:Z57,"&gt;=67%")=2,5,IF(COUNTIFS(X57:Z57,"&gt;=67%")=3,10,0))))</f>
        <v>0</v>
      </c>
      <c r="AL57" s="33">
        <f>IF(OR(ISBLANK(#REF!),$E57="ΌΧΙ"),"",IF(AA57="ΠΟΛΥΤΕΚΝΟΣ",2,IF(AA57="ΤΡΙΤΕΚΝΟΣ",1,0)))</f>
        <v>0</v>
      </c>
      <c r="AM57" s="33">
        <f>IF(OR(ISBLANK(#REF!),$E57="ΌΧΙ"),"",AD57+SUM(AG57:AL57))</f>
        <v>1.415</v>
      </c>
    </row>
    <row r="58" spans="1:39" x14ac:dyDescent="0.25">
      <c r="A58" s="26">
        <f>IF(ISBLANK(#REF!),"",IF(ISNUMBER(A57),A57+1,1))</f>
        <v>48</v>
      </c>
      <c r="B58" s="5" t="s">
        <v>363</v>
      </c>
      <c r="C58" s="5" t="s">
        <v>65</v>
      </c>
      <c r="D58" s="5" t="s">
        <v>61</v>
      </c>
      <c r="E58" s="27" t="s">
        <v>55</v>
      </c>
      <c r="F58" s="5" t="s">
        <v>299</v>
      </c>
      <c r="G58" s="5" t="s">
        <v>48</v>
      </c>
      <c r="H58" s="5"/>
      <c r="I58" s="5" t="s">
        <v>49</v>
      </c>
      <c r="J58" s="53">
        <v>40645</v>
      </c>
      <c r="K58" s="5" t="s">
        <v>50</v>
      </c>
      <c r="L58" s="29">
        <v>7.71</v>
      </c>
      <c r="M58" s="30"/>
      <c r="N58" s="30"/>
      <c r="O58" s="30"/>
      <c r="P58" s="30"/>
      <c r="Q58" s="5"/>
      <c r="R58" s="5"/>
      <c r="S58" s="5"/>
      <c r="T58" s="5"/>
      <c r="U58" s="5"/>
      <c r="V58" s="5"/>
      <c r="W58" s="31"/>
      <c r="X58" s="31"/>
      <c r="Y58" s="31"/>
      <c r="Z58" s="31"/>
      <c r="AA58" s="30" t="s">
        <v>51</v>
      </c>
      <c r="AB58" s="30" t="s">
        <v>49</v>
      </c>
      <c r="AC58" s="30" t="s">
        <v>49</v>
      </c>
      <c r="AD58" s="32">
        <f>IF(OR(ISBLANK(#REF!),$E58="ΌΧΙ"),"",IF(L58&gt;5,0.5*(L58-5),0))</f>
        <v>1.355</v>
      </c>
      <c r="AE58" s="32">
        <f>IF(OR(ISBLANK(#REF!),$E58="ΌΧΙ"),"",IF(M58="ΝΑΙ",6,(IF(O58="ΝΑΙ",4,0))))</f>
        <v>0</v>
      </c>
      <c r="AF58" s="32">
        <f>IF(OR(ISBLANK(#REF!),$E58="ΌΧΙ"),"",IF(AND(F58="ΠΕ23",H58="ΚΥΡΙΟΣ"),IF(N58="ΝΑΙ",6,(IF(P58="ΝΑΙ",2,0))),IF(N58="ΝΑΙ",3,(IF(P58="ΝΑΙ",2,0)))))</f>
        <v>0</v>
      </c>
      <c r="AG58" s="32">
        <f>IF(OR(ISBLANK(#REF!),$E58="ΌΧΙ"),"",MAX(AE58:AF58))</f>
        <v>0</v>
      </c>
      <c r="AH58" s="32">
        <f>IF(OR(ISBLANK(#REF!),$E58="ΌΧΙ"),"",MIN(3,0.5*INT((Q58*12+R58+ROUND(S58/30,0))/6)))</f>
        <v>0</v>
      </c>
      <c r="AI58" s="32">
        <f>IF(OR(ISBLANK(#REF!),$E58="ΌΧΙ"),"",0.2*(T58*12+U58+ROUND(V58/30,0)))</f>
        <v>0</v>
      </c>
      <c r="AJ58" s="33">
        <f>IF(OR(ISBLANK(#REF!),$E58="ΌΧΙ"),"",IF(W58&gt;80%,4,IF(AND(W58&gt;=67%,W58&lt;=80%),3,0)))</f>
        <v>0</v>
      </c>
      <c r="AK58" s="33">
        <f>IF(OR(ISBLANK(#REF!),$E58="ΌΧΙ"),"",IF(COUNTIFS(X58:Z58,"&gt;=67%")=1,2,IF(COUNTIFS(X58:Z58,"&gt;=67%")=2,5,IF(COUNTIFS(X58:Z58,"&gt;=67%")=3,10,0))))</f>
        <v>0</v>
      </c>
      <c r="AL58" s="33">
        <f>IF(OR(ISBLANK(#REF!),$E58="ΌΧΙ"),"",IF(AA58="ΠΟΛΥΤΕΚΝΟΣ",2,IF(AA58="ΤΡΙΤΕΚΝΟΣ",1,0)))</f>
        <v>0</v>
      </c>
      <c r="AM58" s="33">
        <f>IF(OR(ISBLANK(#REF!),$E58="ΌΧΙ"),"",AD58+SUM(AG58:AL58))</f>
        <v>1.355</v>
      </c>
    </row>
    <row r="59" spans="1:39" x14ac:dyDescent="0.25">
      <c r="A59" s="26">
        <f>IF(ISBLANK(#REF!),"",IF(ISNUMBER(A58),A58+1,1))</f>
        <v>49</v>
      </c>
      <c r="B59" s="5" t="s">
        <v>248</v>
      </c>
      <c r="C59" s="39" t="s">
        <v>99</v>
      </c>
      <c r="D59" s="5" t="s">
        <v>89</v>
      </c>
      <c r="E59" s="27" t="s">
        <v>55</v>
      </c>
      <c r="F59" s="39" t="s">
        <v>299</v>
      </c>
      <c r="G59" s="5" t="s">
        <v>48</v>
      </c>
      <c r="H59" s="5"/>
      <c r="I59" s="5" t="s">
        <v>49</v>
      </c>
      <c r="J59" s="53">
        <v>41430</v>
      </c>
      <c r="K59" s="5" t="s">
        <v>50</v>
      </c>
      <c r="L59" s="29">
        <v>7.62</v>
      </c>
      <c r="M59" s="30"/>
      <c r="N59" s="30"/>
      <c r="O59" s="30"/>
      <c r="P59" s="30"/>
      <c r="Q59" s="5"/>
      <c r="R59" s="5">
        <v>5</v>
      </c>
      <c r="S59" s="5"/>
      <c r="T59" s="5"/>
      <c r="U59" s="5"/>
      <c r="V59" s="5"/>
      <c r="W59" s="31"/>
      <c r="X59" s="31"/>
      <c r="Y59" s="31"/>
      <c r="Z59" s="31"/>
      <c r="AA59" s="30" t="s">
        <v>51</v>
      </c>
      <c r="AB59" s="30" t="s">
        <v>49</v>
      </c>
      <c r="AC59" s="30" t="s">
        <v>49</v>
      </c>
      <c r="AD59" s="32">
        <f>IF(OR(ISBLANK(#REF!),$E59="ΌΧΙ"),"",IF(L59&gt;5,0.5*(L59-5),0))</f>
        <v>1.31</v>
      </c>
      <c r="AE59" s="32">
        <f>IF(OR(ISBLANK(#REF!),$E59="ΌΧΙ"),"",IF(M59="ΝΑΙ",6,(IF(O59="ΝΑΙ",4,0))))</f>
        <v>0</v>
      </c>
      <c r="AF59" s="32">
        <f>IF(OR(ISBLANK(#REF!),$E59="ΌΧΙ"),"",IF(AND(F59="ΠΕ23",H59="ΚΥΡΙΟΣ"),IF(N59="ΝΑΙ",6,(IF(P59="ΝΑΙ",2,0))),IF(N59="ΝΑΙ",3,(IF(P59="ΝΑΙ",2,0)))))</f>
        <v>0</v>
      </c>
      <c r="AG59" s="32">
        <f>IF(OR(ISBLANK(#REF!),$E59="ΌΧΙ"),"",MAX(AE59:AF59))</f>
        <v>0</v>
      </c>
      <c r="AH59" s="32">
        <f>IF(OR(ISBLANK(#REF!),$E59="ΌΧΙ"),"",MIN(3,0.5*INT((Q59*12+R59+ROUND(S59/30,0))/6)))</f>
        <v>0</v>
      </c>
      <c r="AI59" s="32">
        <f>IF(OR(ISBLANK(#REF!),$E59="ΌΧΙ"),"",0.2*(T59*12+U59+ROUND(V59/30,0)))</f>
        <v>0</v>
      </c>
      <c r="AJ59" s="33">
        <f>IF(OR(ISBLANK(#REF!),$E59="ΌΧΙ"),"",IF(W59&gt;80%,4,IF(AND(W59&gt;=67%,W59&lt;=80%),3,0)))</f>
        <v>0</v>
      </c>
      <c r="AK59" s="33">
        <f>IF(OR(ISBLANK(#REF!),$E59="ΌΧΙ"),"",IF(COUNTIFS(X59:Z59,"&gt;=67%")=1,2,IF(COUNTIFS(X59:Z59,"&gt;=67%")=2,5,IF(COUNTIFS(X59:Z59,"&gt;=67%")=3,10,0))))</f>
        <v>0</v>
      </c>
      <c r="AL59" s="33">
        <f>IF(OR(ISBLANK(#REF!),$E59="ΌΧΙ"),"",IF(AA59="ΠΟΛΥΤΕΚΝΟΣ",2,IF(AA59="ΤΡΙΤΕΚΝΟΣ",1,0)))</f>
        <v>0</v>
      </c>
      <c r="AM59" s="33">
        <f>IF(OR(ISBLANK(#REF!),$E59="ΌΧΙ"),"",AD59+SUM(AG59:AL59))</f>
        <v>1.31</v>
      </c>
    </row>
    <row r="60" spans="1:39" x14ac:dyDescent="0.25">
      <c r="A60" s="26">
        <f>IF(ISBLANK(#REF!),"",IF(ISNUMBER(A59),A59+1,1))</f>
        <v>50</v>
      </c>
      <c r="B60" s="5" t="s">
        <v>372</v>
      </c>
      <c r="C60" s="5" t="s">
        <v>373</v>
      </c>
      <c r="D60" s="5" t="s">
        <v>374</v>
      </c>
      <c r="E60" s="27" t="s">
        <v>55</v>
      </c>
      <c r="F60" s="5" t="s">
        <v>299</v>
      </c>
      <c r="G60" s="5" t="s">
        <v>48</v>
      </c>
      <c r="H60" s="5"/>
      <c r="I60" s="5" t="s">
        <v>49</v>
      </c>
      <c r="J60" s="53">
        <v>40087</v>
      </c>
      <c r="K60" s="5" t="s">
        <v>50</v>
      </c>
      <c r="L60" s="29">
        <v>7.56</v>
      </c>
      <c r="M60" s="30"/>
      <c r="N60" s="30"/>
      <c r="O60" s="30"/>
      <c r="P60" s="30"/>
      <c r="Q60" s="5"/>
      <c r="R60" s="5"/>
      <c r="S60" s="5"/>
      <c r="T60" s="5"/>
      <c r="U60" s="5"/>
      <c r="V60" s="5"/>
      <c r="W60" s="31"/>
      <c r="X60" s="31"/>
      <c r="Y60" s="31"/>
      <c r="Z60" s="31"/>
      <c r="AA60" s="30" t="s">
        <v>51</v>
      </c>
      <c r="AB60" s="30" t="s">
        <v>49</v>
      </c>
      <c r="AC60" s="30" t="s">
        <v>49</v>
      </c>
      <c r="AD60" s="32">
        <f>IF(OR(ISBLANK(#REF!),$E60="ΌΧΙ"),"",IF(L60&gt;5,0.5*(L60-5),0))</f>
        <v>1.2799999999999998</v>
      </c>
      <c r="AE60" s="32">
        <f>IF(OR(ISBLANK(#REF!),$E60="ΌΧΙ"),"",IF(M60="ΝΑΙ",6,(IF(O60="ΝΑΙ",4,0))))</f>
        <v>0</v>
      </c>
      <c r="AF60" s="32">
        <f>IF(OR(ISBLANK(#REF!),$E60="ΌΧΙ"),"",IF(AND(F60="ΠΕ23",H60="ΚΥΡΙΟΣ"),IF(N60="ΝΑΙ",6,(IF(P60="ΝΑΙ",2,0))),IF(N60="ΝΑΙ",3,(IF(P60="ΝΑΙ",2,0)))))</f>
        <v>0</v>
      </c>
      <c r="AG60" s="32">
        <f>IF(OR(ISBLANK(#REF!),$E60="ΌΧΙ"),"",MAX(AE60:AF60))</f>
        <v>0</v>
      </c>
      <c r="AH60" s="32">
        <f>IF(OR(ISBLANK(#REF!),$E60="ΌΧΙ"),"",MIN(3,0.5*INT((Q60*12+R60+ROUND(S60/30,0))/6)))</f>
        <v>0</v>
      </c>
      <c r="AI60" s="32">
        <f>IF(OR(ISBLANK(#REF!),$E60="ΌΧΙ"),"",0.2*(T60*12+U60+ROUND(V60/30,0)))</f>
        <v>0</v>
      </c>
      <c r="AJ60" s="33">
        <f>IF(OR(ISBLANK(#REF!),$E60="ΌΧΙ"),"",IF(W60&gt;80%,4,IF(AND(W60&gt;=67%,W60&lt;=80%),3,0)))</f>
        <v>0</v>
      </c>
      <c r="AK60" s="33">
        <f>IF(OR(ISBLANK(#REF!),$E60="ΌΧΙ"),"",IF(COUNTIFS(X60:Z60,"&gt;=67%")=1,2,IF(COUNTIFS(X60:Z60,"&gt;=67%")=2,5,IF(COUNTIFS(X60:Z60,"&gt;=67%")=3,10,0))))</f>
        <v>0</v>
      </c>
      <c r="AL60" s="33">
        <f>IF(OR(ISBLANK(#REF!),$E60="ΌΧΙ"),"",IF(AA60="ΠΟΛΥΤΕΚΝΟΣ",2,IF(AA60="ΤΡΙΤΕΚΝΟΣ",1,0)))</f>
        <v>0</v>
      </c>
      <c r="AM60" s="33">
        <f>IF(OR(ISBLANK(#REF!),$E60="ΌΧΙ"),"",AD60+SUM(AG60:AL60))</f>
        <v>1.2799999999999998</v>
      </c>
    </row>
    <row r="61" spans="1:39" x14ac:dyDescent="0.25">
      <c r="A61" s="26">
        <f>IF(ISBLANK(#REF!),"",IF(ISNUMBER(A60),A60+1,1))</f>
        <v>51</v>
      </c>
      <c r="B61" s="5" t="s">
        <v>378</v>
      </c>
      <c r="C61" s="5" t="s">
        <v>305</v>
      </c>
      <c r="D61" s="5" t="s">
        <v>102</v>
      </c>
      <c r="E61" s="27" t="s">
        <v>55</v>
      </c>
      <c r="F61" s="5" t="s">
        <v>299</v>
      </c>
      <c r="G61" s="5" t="s">
        <v>48</v>
      </c>
      <c r="H61" s="5"/>
      <c r="I61" s="5" t="s">
        <v>49</v>
      </c>
      <c r="J61" s="53">
        <v>42310</v>
      </c>
      <c r="K61" s="5" t="s">
        <v>50</v>
      </c>
      <c r="L61" s="29">
        <v>7.53</v>
      </c>
      <c r="M61" s="30"/>
      <c r="N61" s="30"/>
      <c r="O61" s="30"/>
      <c r="P61" s="30"/>
      <c r="Q61" s="5"/>
      <c r="R61" s="5"/>
      <c r="S61" s="5"/>
      <c r="T61" s="5"/>
      <c r="U61" s="5"/>
      <c r="V61" s="5"/>
      <c r="W61" s="31"/>
      <c r="X61" s="31"/>
      <c r="Y61" s="31"/>
      <c r="Z61" s="31"/>
      <c r="AA61" s="30" t="s">
        <v>51</v>
      </c>
      <c r="AB61" s="30" t="s">
        <v>49</v>
      </c>
      <c r="AC61" s="30" t="s">
        <v>49</v>
      </c>
      <c r="AD61" s="32">
        <f>IF(OR(ISBLANK(#REF!),$E61="ΌΧΙ"),"",IF(L61&gt;5,0.5*(L61-5),0))</f>
        <v>1.2650000000000001</v>
      </c>
      <c r="AE61" s="32">
        <f>IF(OR(ISBLANK(#REF!),$E61="ΌΧΙ"),"",IF(M61="ΝΑΙ",6,(IF(O61="ΝΑΙ",4,0))))</f>
        <v>0</v>
      </c>
      <c r="AF61" s="32">
        <f>IF(OR(ISBLANK(#REF!),$E61="ΌΧΙ"),"",IF(AND(F61="ΠΕ23",H61="ΚΥΡΙΟΣ"),IF(N61="ΝΑΙ",6,(IF(P61="ΝΑΙ",2,0))),IF(N61="ΝΑΙ",3,(IF(P61="ΝΑΙ",2,0)))))</f>
        <v>0</v>
      </c>
      <c r="AG61" s="32">
        <f>IF(OR(ISBLANK(#REF!),$E61="ΌΧΙ"),"",MAX(AE61:AF61))</f>
        <v>0</v>
      </c>
      <c r="AH61" s="32">
        <f>IF(OR(ISBLANK(#REF!),$E61="ΌΧΙ"),"",MIN(3,0.5*INT((Q61*12+R61+ROUND(S61/30,0))/6)))</f>
        <v>0</v>
      </c>
      <c r="AI61" s="32">
        <f>IF(OR(ISBLANK(#REF!),$E61="ΌΧΙ"),"",0.2*(T61*12+U61+ROUND(V61/30,0)))</f>
        <v>0</v>
      </c>
      <c r="AJ61" s="33">
        <f>IF(OR(ISBLANK(#REF!),$E61="ΌΧΙ"),"",IF(W61&gt;80%,4,IF(AND(W61&gt;=67%,W61&lt;=80%),3,0)))</f>
        <v>0</v>
      </c>
      <c r="AK61" s="33">
        <f>IF(OR(ISBLANK(#REF!),$E61="ΌΧΙ"),"",IF(COUNTIFS(X61:Z61,"&gt;=67%")=1,2,IF(COUNTIFS(X61:Z61,"&gt;=67%")=2,5,IF(COUNTIFS(X61:Z61,"&gt;=67%")=3,10,0))))</f>
        <v>0</v>
      </c>
      <c r="AL61" s="33">
        <f>IF(OR(ISBLANK(#REF!),$E61="ΌΧΙ"),"",IF(AA61="ΠΟΛΥΤΕΚΝΟΣ",2,IF(AA61="ΤΡΙΤΕΚΝΟΣ",1,0)))</f>
        <v>0</v>
      </c>
      <c r="AM61" s="33">
        <f>IF(OR(ISBLANK(#REF!),$E61="ΌΧΙ"),"",AD61+SUM(AG61:AL61))</f>
        <v>1.2650000000000001</v>
      </c>
    </row>
    <row r="62" spans="1:39" x14ac:dyDescent="0.25">
      <c r="A62" s="26">
        <f>IF(ISBLANK(#REF!),"",IF(ISNUMBER(A61),A61+1,1))</f>
        <v>52</v>
      </c>
      <c r="B62" s="5" t="s">
        <v>344</v>
      </c>
      <c r="C62" s="5" t="s">
        <v>82</v>
      </c>
      <c r="D62" s="5" t="s">
        <v>345</v>
      </c>
      <c r="E62" s="27" t="s">
        <v>55</v>
      </c>
      <c r="F62" s="5" t="s">
        <v>299</v>
      </c>
      <c r="G62" s="5" t="s">
        <v>48</v>
      </c>
      <c r="H62" s="5"/>
      <c r="I62" s="5" t="s">
        <v>49</v>
      </c>
      <c r="J62" s="53">
        <v>42300</v>
      </c>
      <c r="K62" s="5" t="s">
        <v>50</v>
      </c>
      <c r="L62" s="29">
        <v>7.52</v>
      </c>
      <c r="M62" s="30"/>
      <c r="N62" s="30"/>
      <c r="O62" s="30"/>
      <c r="P62" s="30"/>
      <c r="Q62" s="5"/>
      <c r="R62" s="5"/>
      <c r="S62" s="5"/>
      <c r="T62" s="5"/>
      <c r="U62" s="5"/>
      <c r="V62" s="5"/>
      <c r="W62" s="31"/>
      <c r="X62" s="31"/>
      <c r="Y62" s="31"/>
      <c r="Z62" s="31"/>
      <c r="AA62" s="30" t="s">
        <v>51</v>
      </c>
      <c r="AB62" s="30" t="s">
        <v>49</v>
      </c>
      <c r="AC62" s="30" t="s">
        <v>49</v>
      </c>
      <c r="AD62" s="32">
        <f>IF(OR(ISBLANK(#REF!),$E62="ΌΧΙ"),"",IF(L62&gt;5,0.5*(L62-5),0))</f>
        <v>1.2599999999999998</v>
      </c>
      <c r="AE62" s="32">
        <f>IF(OR(ISBLANK(#REF!),$E62="ΌΧΙ"),"",IF(M62="ΝΑΙ",6,(IF(O62="ΝΑΙ",4,0))))</f>
        <v>0</v>
      </c>
      <c r="AF62" s="32">
        <f>IF(OR(ISBLANK(#REF!),$E62="ΌΧΙ"),"",IF(AND(F62="ΠΕ23",H62="ΚΥΡΙΟΣ"),IF(N62="ΝΑΙ",6,(IF(P62="ΝΑΙ",2,0))),IF(N62="ΝΑΙ",3,(IF(P62="ΝΑΙ",2,0)))))</f>
        <v>0</v>
      </c>
      <c r="AG62" s="32">
        <f>IF(OR(ISBLANK(#REF!),$E62="ΌΧΙ"),"",MAX(AE62:AF62))</f>
        <v>0</v>
      </c>
      <c r="AH62" s="32">
        <f>IF(OR(ISBLANK(#REF!),$E62="ΌΧΙ"),"",MIN(3,0.5*INT((Q62*12+R62+ROUND(S62/30,0))/6)))</f>
        <v>0</v>
      </c>
      <c r="AI62" s="32">
        <f>IF(OR(ISBLANK(#REF!),$E62="ΌΧΙ"),"",0.2*(T62*12+U62+ROUND(V62/30,0)))</f>
        <v>0</v>
      </c>
      <c r="AJ62" s="33">
        <f>IF(OR(ISBLANK(#REF!),$E62="ΌΧΙ"),"",IF(W62&gt;80%,4,IF(AND(W62&gt;=67%,W62&lt;=80%),3,0)))</f>
        <v>0</v>
      </c>
      <c r="AK62" s="33">
        <f>IF(OR(ISBLANK(#REF!),$E62="ΌΧΙ"),"",IF(COUNTIFS(X62:Z62,"&gt;=67%")=1,2,IF(COUNTIFS(X62:Z62,"&gt;=67%")=2,5,IF(COUNTIFS(X62:Z62,"&gt;=67%")=3,10,0))))</f>
        <v>0</v>
      </c>
      <c r="AL62" s="33">
        <f>IF(OR(ISBLANK(#REF!),$E62="ΌΧΙ"),"",IF(AA62="ΠΟΛΥΤΕΚΝΟΣ",2,IF(AA62="ΤΡΙΤΕΚΝΟΣ",1,0)))</f>
        <v>0</v>
      </c>
      <c r="AM62" s="33">
        <f>IF(OR(ISBLANK(#REF!),$E62="ΌΧΙ"),"",AD62+SUM(AG62:AL62))</f>
        <v>1.2599999999999998</v>
      </c>
    </row>
    <row r="63" spans="1:39" x14ac:dyDescent="0.25">
      <c r="A63" s="26">
        <f>IF(ISBLANK(#REF!),"",IF(ISNUMBER(A62),A62+1,1))</f>
        <v>53</v>
      </c>
      <c r="B63" s="5" t="s">
        <v>350</v>
      </c>
      <c r="C63" s="5" t="s">
        <v>65</v>
      </c>
      <c r="D63" s="5" t="s">
        <v>53</v>
      </c>
      <c r="E63" s="27" t="s">
        <v>55</v>
      </c>
      <c r="F63" s="5" t="s">
        <v>299</v>
      </c>
      <c r="G63" s="5" t="s">
        <v>48</v>
      </c>
      <c r="H63" s="5"/>
      <c r="I63" s="5" t="s">
        <v>49</v>
      </c>
      <c r="J63" s="53">
        <v>41092</v>
      </c>
      <c r="K63" s="5" t="s">
        <v>50</v>
      </c>
      <c r="L63" s="29">
        <v>7.51</v>
      </c>
      <c r="M63" s="30"/>
      <c r="N63" s="30"/>
      <c r="O63" s="30"/>
      <c r="P63" s="30"/>
      <c r="Q63" s="5"/>
      <c r="R63" s="5"/>
      <c r="S63" s="5"/>
      <c r="T63" s="5"/>
      <c r="U63" s="5"/>
      <c r="V63" s="5"/>
      <c r="W63" s="31"/>
      <c r="X63" s="31"/>
      <c r="Y63" s="31"/>
      <c r="Z63" s="31"/>
      <c r="AA63" s="30" t="s">
        <v>51</v>
      </c>
      <c r="AB63" s="30" t="s">
        <v>49</v>
      </c>
      <c r="AC63" s="30" t="s">
        <v>49</v>
      </c>
      <c r="AD63" s="32">
        <f>IF(OR(ISBLANK(#REF!),$E63="ΌΧΙ"),"",IF(L63&gt;5,0.5*(L63-5),0))</f>
        <v>1.2549999999999999</v>
      </c>
      <c r="AE63" s="32">
        <f>IF(OR(ISBLANK(#REF!),$E63="ΌΧΙ"),"",IF(M63="ΝΑΙ",6,(IF(O63="ΝΑΙ",4,0))))</f>
        <v>0</v>
      </c>
      <c r="AF63" s="32">
        <f>IF(OR(ISBLANK(#REF!),$E63="ΌΧΙ"),"",IF(AND(F63="ΠΕ23",H63="ΚΥΡΙΟΣ"),IF(N63="ΝΑΙ",6,(IF(P63="ΝΑΙ",2,0))),IF(N63="ΝΑΙ",3,(IF(P63="ΝΑΙ",2,0)))))</f>
        <v>0</v>
      </c>
      <c r="AG63" s="32">
        <f>IF(OR(ISBLANK(#REF!),$E63="ΌΧΙ"),"",MAX(AE63:AF63))</f>
        <v>0</v>
      </c>
      <c r="AH63" s="32">
        <f>IF(OR(ISBLANK(#REF!),$E63="ΌΧΙ"),"",MIN(3,0.5*INT((Q63*12+R63+ROUND(S63/30,0))/6)))</f>
        <v>0</v>
      </c>
      <c r="AI63" s="32">
        <f>IF(OR(ISBLANK(#REF!),$E63="ΌΧΙ"),"",0.2*(T63*12+U63+ROUND(V63/30,0)))</f>
        <v>0</v>
      </c>
      <c r="AJ63" s="33">
        <f>IF(OR(ISBLANK(#REF!),$E63="ΌΧΙ"),"",IF(W63&gt;80%,4,IF(AND(W63&gt;=67%,W63&lt;=80%),3,0)))</f>
        <v>0</v>
      </c>
      <c r="AK63" s="33">
        <f>IF(OR(ISBLANK(#REF!),$E63="ΌΧΙ"),"",IF(COUNTIFS(X63:Z63,"&gt;=67%")=1,2,IF(COUNTIFS(X63:Z63,"&gt;=67%")=2,5,IF(COUNTIFS(X63:Z63,"&gt;=67%")=3,10,0))))</f>
        <v>0</v>
      </c>
      <c r="AL63" s="33">
        <f>IF(OR(ISBLANK(#REF!),$E63="ΌΧΙ"),"",IF(AA63="ΠΟΛΥΤΕΚΝΟΣ",2,IF(AA63="ΤΡΙΤΕΚΝΟΣ",1,0)))</f>
        <v>0</v>
      </c>
      <c r="AM63" s="33">
        <f>IF(OR(ISBLANK(#REF!),$E63="ΌΧΙ"),"",AD63+SUM(AG63:AL63))</f>
        <v>1.2549999999999999</v>
      </c>
    </row>
    <row r="64" spans="1:39" x14ac:dyDescent="0.25">
      <c r="A64" s="26">
        <f>IF(ISBLANK(#REF!),"",IF(ISNUMBER(A63),A63+1,1))</f>
        <v>54</v>
      </c>
      <c r="B64" s="5" t="s">
        <v>331</v>
      </c>
      <c r="C64" s="5" t="s">
        <v>82</v>
      </c>
      <c r="D64" s="5" t="s">
        <v>53</v>
      </c>
      <c r="E64" s="27" t="s">
        <v>55</v>
      </c>
      <c r="F64" s="5" t="s">
        <v>299</v>
      </c>
      <c r="G64" s="5" t="s">
        <v>48</v>
      </c>
      <c r="H64" s="5"/>
      <c r="I64" s="5" t="s">
        <v>49</v>
      </c>
      <c r="J64" s="53">
        <v>41199</v>
      </c>
      <c r="K64" s="5" t="s">
        <v>50</v>
      </c>
      <c r="L64" s="29">
        <v>7.49</v>
      </c>
      <c r="M64" s="30"/>
      <c r="N64" s="30"/>
      <c r="O64" s="30"/>
      <c r="P64" s="30"/>
      <c r="Q64" s="5"/>
      <c r="R64" s="5">
        <v>5</v>
      </c>
      <c r="S64" s="5">
        <v>14</v>
      </c>
      <c r="T64" s="5"/>
      <c r="U64" s="5"/>
      <c r="V64" s="5"/>
      <c r="W64" s="31"/>
      <c r="X64" s="31"/>
      <c r="Y64" s="31"/>
      <c r="Z64" s="31"/>
      <c r="AA64" s="30" t="s">
        <v>51</v>
      </c>
      <c r="AB64" s="30" t="s">
        <v>49</v>
      </c>
      <c r="AC64" s="30" t="s">
        <v>49</v>
      </c>
      <c r="AD64" s="32">
        <f>IF(OR(ISBLANK(#REF!),$E64="ΌΧΙ"),"",IF(L64&gt;5,0.5*(L64-5),0))</f>
        <v>1.2450000000000001</v>
      </c>
      <c r="AE64" s="32">
        <f>IF(OR(ISBLANK(#REF!),$E64="ΌΧΙ"),"",IF(M64="ΝΑΙ",6,(IF(O64="ΝΑΙ",4,0))))</f>
        <v>0</v>
      </c>
      <c r="AF64" s="32">
        <f>IF(OR(ISBLANK(#REF!),$E64="ΌΧΙ"),"",IF(AND(F64="ΠΕ23",H64="ΚΥΡΙΟΣ"),IF(N64="ΝΑΙ",6,(IF(P64="ΝΑΙ",2,0))),IF(N64="ΝΑΙ",3,(IF(P64="ΝΑΙ",2,0)))))</f>
        <v>0</v>
      </c>
      <c r="AG64" s="32">
        <f>IF(OR(ISBLANK(#REF!),$E64="ΌΧΙ"),"",MAX(AE64:AF64))</f>
        <v>0</v>
      </c>
      <c r="AH64" s="32">
        <f>IF(OR(ISBLANK(#REF!),$E64="ΌΧΙ"),"",MIN(3,0.5*INT((Q64*12+R64+ROUND(S64/30,0))/6)))</f>
        <v>0</v>
      </c>
      <c r="AI64" s="32">
        <f>IF(OR(ISBLANK(#REF!),$E64="ΌΧΙ"),"",0.2*(T64*12+U64+ROUND(V64/30,0)))</f>
        <v>0</v>
      </c>
      <c r="AJ64" s="33">
        <f>IF(OR(ISBLANK(#REF!),$E64="ΌΧΙ"),"",IF(W64&gt;80%,4,IF(AND(W64&gt;=67%,W64&lt;=80%),3,0)))</f>
        <v>0</v>
      </c>
      <c r="AK64" s="33">
        <f>IF(OR(ISBLANK(#REF!),$E64="ΌΧΙ"),"",IF(COUNTIFS(X64:Z64,"&gt;=67%")=1,2,IF(COUNTIFS(X64:Z64,"&gt;=67%")=2,5,IF(COUNTIFS(X64:Z64,"&gt;=67%")=3,10,0))))</f>
        <v>0</v>
      </c>
      <c r="AL64" s="33">
        <f>IF(OR(ISBLANK(#REF!),$E64="ΌΧΙ"),"",IF(AA64="ΠΟΛΥΤΕΚΝΟΣ",2,IF(AA64="ΤΡΙΤΕΚΝΟΣ",1,0)))</f>
        <v>0</v>
      </c>
      <c r="AM64" s="33">
        <f>IF(OR(ISBLANK(#REF!),$E64="ΌΧΙ"),"",AD64+SUM(AG64:AL64))</f>
        <v>1.2450000000000001</v>
      </c>
    </row>
    <row r="65" spans="1:39" x14ac:dyDescent="0.25">
      <c r="A65" s="26">
        <f>IF(ISBLANK(#REF!),"",IF(ISNUMBER(A64),A64+1,1))</f>
        <v>55</v>
      </c>
      <c r="B65" s="5" t="s">
        <v>116</v>
      </c>
      <c r="C65" s="5" t="s">
        <v>128</v>
      </c>
      <c r="D65" s="5" t="s">
        <v>351</v>
      </c>
      <c r="E65" s="27" t="s">
        <v>55</v>
      </c>
      <c r="F65" s="5" t="s">
        <v>299</v>
      </c>
      <c r="G65" s="5" t="s">
        <v>48</v>
      </c>
      <c r="H65" s="5"/>
      <c r="I65" s="5" t="s">
        <v>49</v>
      </c>
      <c r="J65" s="53">
        <v>41738</v>
      </c>
      <c r="K65" s="5" t="s">
        <v>50</v>
      </c>
      <c r="L65" s="29">
        <v>7.45</v>
      </c>
      <c r="M65" s="30"/>
      <c r="N65" s="30"/>
      <c r="O65" s="30"/>
      <c r="P65" s="30"/>
      <c r="Q65" s="5"/>
      <c r="R65" s="5"/>
      <c r="S65" s="5"/>
      <c r="T65" s="5"/>
      <c r="U65" s="5"/>
      <c r="V65" s="5"/>
      <c r="W65" s="31"/>
      <c r="X65" s="31"/>
      <c r="Y65" s="31"/>
      <c r="Z65" s="31"/>
      <c r="AA65" s="30" t="s">
        <v>51</v>
      </c>
      <c r="AB65" s="30" t="s">
        <v>49</v>
      </c>
      <c r="AC65" s="30" t="s">
        <v>49</v>
      </c>
      <c r="AD65" s="32">
        <f>IF(OR(ISBLANK(#REF!),$E65="ΌΧΙ"),"",IF(L65&gt;5,0.5*(L65-5),0))</f>
        <v>1.2250000000000001</v>
      </c>
      <c r="AE65" s="32">
        <f>IF(OR(ISBLANK(#REF!),$E65="ΌΧΙ"),"",IF(M65="ΝΑΙ",6,(IF(O65="ΝΑΙ",4,0))))</f>
        <v>0</v>
      </c>
      <c r="AF65" s="32">
        <f>IF(OR(ISBLANK(#REF!),$E65="ΌΧΙ"),"",IF(AND(F65="ΠΕ23",H65="ΚΥΡΙΟΣ"),IF(N65="ΝΑΙ",6,(IF(P65="ΝΑΙ",2,0))),IF(N65="ΝΑΙ",3,(IF(P65="ΝΑΙ",2,0)))))</f>
        <v>0</v>
      </c>
      <c r="AG65" s="32">
        <f>IF(OR(ISBLANK(#REF!),$E65="ΌΧΙ"),"",MAX(AE65:AF65))</f>
        <v>0</v>
      </c>
      <c r="AH65" s="32">
        <f>IF(OR(ISBLANK(#REF!),$E65="ΌΧΙ"),"",MIN(3,0.5*INT((Q65*12+R65+ROUND(S65/30,0))/6)))</f>
        <v>0</v>
      </c>
      <c r="AI65" s="32">
        <f>IF(OR(ISBLANK(#REF!),$E65="ΌΧΙ"),"",0.2*(T65*12+U65+ROUND(V65/30,0)))</f>
        <v>0</v>
      </c>
      <c r="AJ65" s="33">
        <f>IF(OR(ISBLANK(#REF!),$E65="ΌΧΙ"),"",IF(W65&gt;80%,4,IF(AND(W65&gt;=67%,W65&lt;=80%),3,0)))</f>
        <v>0</v>
      </c>
      <c r="AK65" s="33">
        <f>IF(OR(ISBLANK(#REF!),$E65="ΌΧΙ"),"",IF(COUNTIFS(X65:Z65,"&gt;=67%")=1,2,IF(COUNTIFS(X65:Z65,"&gt;=67%")=2,5,IF(COUNTIFS(X65:Z65,"&gt;=67%")=3,10,0))))</f>
        <v>0</v>
      </c>
      <c r="AL65" s="33">
        <f>IF(OR(ISBLANK(#REF!),$E65="ΌΧΙ"),"",IF(AA65="ΠΟΛΥΤΕΚΝΟΣ",2,IF(AA65="ΤΡΙΤΕΚΝΟΣ",1,0)))</f>
        <v>0</v>
      </c>
      <c r="AM65" s="33">
        <f>IF(OR(ISBLANK(#REF!),$E65="ΌΧΙ"),"",AD65+SUM(AG65:AL65))</f>
        <v>1.2250000000000001</v>
      </c>
    </row>
    <row r="66" spans="1:39" x14ac:dyDescent="0.25">
      <c r="A66" s="26">
        <f>IF(ISBLANK(#REF!),"",IF(ISNUMBER(A65),A65+1,1))</f>
        <v>56</v>
      </c>
      <c r="B66" s="5" t="s">
        <v>116</v>
      </c>
      <c r="C66" s="5" t="s">
        <v>112</v>
      </c>
      <c r="D66" s="5" t="s">
        <v>285</v>
      </c>
      <c r="E66" s="27" t="s">
        <v>55</v>
      </c>
      <c r="F66" s="5" t="s">
        <v>299</v>
      </c>
      <c r="G66" s="5" t="s">
        <v>48</v>
      </c>
      <c r="H66" s="5"/>
      <c r="I66" s="5" t="s">
        <v>49</v>
      </c>
      <c r="J66" s="53">
        <v>42306</v>
      </c>
      <c r="K66" s="5" t="s">
        <v>50</v>
      </c>
      <c r="L66" s="29">
        <v>7.45</v>
      </c>
      <c r="M66" s="30"/>
      <c r="N66" s="30"/>
      <c r="O66" s="30"/>
      <c r="P66" s="30"/>
      <c r="Q66" s="5"/>
      <c r="R66" s="5"/>
      <c r="S66" s="5"/>
      <c r="T66" s="5"/>
      <c r="U66" s="5"/>
      <c r="V66" s="5"/>
      <c r="W66" s="31"/>
      <c r="X66" s="31"/>
      <c r="Y66" s="31"/>
      <c r="Z66" s="31"/>
      <c r="AA66" s="30" t="s">
        <v>51</v>
      </c>
      <c r="AB66" s="30" t="s">
        <v>49</v>
      </c>
      <c r="AC66" s="30" t="s">
        <v>49</v>
      </c>
      <c r="AD66" s="32">
        <f>IF(OR(ISBLANK(#REF!),$E66="ΌΧΙ"),"",IF(L66&gt;5,0.5*(L66-5),0))</f>
        <v>1.2250000000000001</v>
      </c>
      <c r="AE66" s="32">
        <f>IF(OR(ISBLANK(#REF!),$E66="ΌΧΙ"),"",IF(M66="ΝΑΙ",6,(IF(O66="ΝΑΙ",4,0))))</f>
        <v>0</v>
      </c>
      <c r="AF66" s="32">
        <f>IF(OR(ISBLANK(#REF!),$E66="ΌΧΙ"),"",IF(AND(F66="ΠΕ23",H66="ΚΥΡΙΟΣ"),IF(N66="ΝΑΙ",6,(IF(P66="ΝΑΙ",2,0))),IF(N66="ΝΑΙ",3,(IF(P66="ΝΑΙ",2,0)))))</f>
        <v>0</v>
      </c>
      <c r="AG66" s="32">
        <f>IF(OR(ISBLANK(#REF!),$E66="ΌΧΙ"),"",MAX(AE66:AF66))</f>
        <v>0</v>
      </c>
      <c r="AH66" s="32">
        <f>IF(OR(ISBLANK(#REF!),$E66="ΌΧΙ"),"",MIN(3,0.5*INT((Q66*12+R66+ROUND(S66/30,0))/6)))</f>
        <v>0</v>
      </c>
      <c r="AI66" s="32">
        <f>IF(OR(ISBLANK(#REF!),$E66="ΌΧΙ"),"",0.2*(T66*12+U66+ROUND(V66/30,0)))</f>
        <v>0</v>
      </c>
      <c r="AJ66" s="33">
        <f>IF(OR(ISBLANK(#REF!),$E66="ΌΧΙ"),"",IF(W66&gt;80%,4,IF(AND(W66&gt;=67%,W66&lt;=80%),3,0)))</f>
        <v>0</v>
      </c>
      <c r="AK66" s="33">
        <f>IF(OR(ISBLANK(#REF!),$E66="ΌΧΙ"),"",IF(COUNTIFS(X66:Z66,"&gt;=67%")=1,2,IF(COUNTIFS(X66:Z66,"&gt;=67%")=2,5,IF(COUNTIFS(X66:Z66,"&gt;=67%")=3,10,0))))</f>
        <v>0</v>
      </c>
      <c r="AL66" s="33">
        <f>IF(OR(ISBLANK(#REF!),$E66="ΌΧΙ"),"",IF(AA66="ΠΟΛΥΤΕΚΝΟΣ",2,IF(AA66="ΤΡΙΤΕΚΝΟΣ",1,0)))</f>
        <v>0</v>
      </c>
      <c r="AM66" s="33">
        <f>IF(OR(ISBLANK(#REF!),$E66="ΌΧΙ"),"",AD66+SUM(AG66:AL66))</f>
        <v>1.2250000000000001</v>
      </c>
    </row>
    <row r="67" spans="1:39" x14ac:dyDescent="0.25">
      <c r="A67" s="26">
        <f>IF(ISBLANK(#REF!),"",IF(ISNUMBER(A66),A66+1,1))</f>
        <v>57</v>
      </c>
      <c r="B67" s="5" t="s">
        <v>379</v>
      </c>
      <c r="C67" s="36" t="s">
        <v>380</v>
      </c>
      <c r="D67" s="5" t="s">
        <v>89</v>
      </c>
      <c r="E67" s="27" t="s">
        <v>55</v>
      </c>
      <c r="F67" s="36" t="s">
        <v>299</v>
      </c>
      <c r="G67" s="5" t="s">
        <v>48</v>
      </c>
      <c r="H67" s="5"/>
      <c r="I67" s="5" t="s">
        <v>49</v>
      </c>
      <c r="J67" s="53">
        <v>40850</v>
      </c>
      <c r="K67" s="5" t="s">
        <v>50</v>
      </c>
      <c r="L67" s="29">
        <v>7.39</v>
      </c>
      <c r="M67" s="30"/>
      <c r="N67" s="30"/>
      <c r="O67" s="30"/>
      <c r="P67" s="30"/>
      <c r="Q67" s="5"/>
      <c r="R67" s="5"/>
      <c r="S67" s="5"/>
      <c r="T67" s="5"/>
      <c r="U67" s="5"/>
      <c r="V67" s="5"/>
      <c r="W67" s="31"/>
      <c r="X67" s="31"/>
      <c r="Y67" s="31"/>
      <c r="Z67" s="31"/>
      <c r="AA67" s="30" t="s">
        <v>51</v>
      </c>
      <c r="AB67" s="30" t="s">
        <v>49</v>
      </c>
      <c r="AC67" s="30" t="s">
        <v>49</v>
      </c>
      <c r="AD67" s="32">
        <f>IF(OR(ISBLANK(#REF!),$E67="ΌΧΙ"),"",IF(L67&gt;5,0.5*(L67-5),0))</f>
        <v>1.1949999999999998</v>
      </c>
      <c r="AE67" s="32">
        <f>IF(OR(ISBLANK(#REF!),$E67="ΌΧΙ"),"",IF(M67="ΝΑΙ",6,(IF(O67="ΝΑΙ",4,0))))</f>
        <v>0</v>
      </c>
      <c r="AF67" s="32">
        <f>IF(OR(ISBLANK(#REF!),$E67="ΌΧΙ"),"",IF(AND(F67="ΠΕ23",H67="ΚΥΡΙΟΣ"),IF(N67="ΝΑΙ",6,(IF(P67="ΝΑΙ",2,0))),IF(N67="ΝΑΙ",3,(IF(P67="ΝΑΙ",2,0)))))</f>
        <v>0</v>
      </c>
      <c r="AG67" s="32">
        <f>IF(OR(ISBLANK(#REF!),$E67="ΌΧΙ"),"",MAX(AE67:AF67))</f>
        <v>0</v>
      </c>
      <c r="AH67" s="32">
        <f>IF(OR(ISBLANK(#REF!),$E67="ΌΧΙ"),"",MIN(3,0.5*INT((Q67*12+R67+ROUND(S67/30,0))/6)))</f>
        <v>0</v>
      </c>
      <c r="AI67" s="32">
        <f>IF(OR(ISBLANK(#REF!),$E67="ΌΧΙ"),"",0.2*(T67*12+U67+ROUND(V67/30,0)))</f>
        <v>0</v>
      </c>
      <c r="AJ67" s="33">
        <f>IF(OR(ISBLANK(#REF!),$E67="ΌΧΙ"),"",IF(W67&gt;80%,4,IF(AND(W67&gt;=67%,W67&lt;=80%),3,0)))</f>
        <v>0</v>
      </c>
      <c r="AK67" s="33">
        <f>IF(OR(ISBLANK(#REF!),$E67="ΌΧΙ"),"",IF(COUNTIFS(X67:Z67,"&gt;=67%")=1,2,IF(COUNTIFS(X67:Z67,"&gt;=67%")=2,5,IF(COUNTIFS(X67:Z67,"&gt;=67%")=3,10,0))))</f>
        <v>0</v>
      </c>
      <c r="AL67" s="33">
        <f>IF(OR(ISBLANK(#REF!),$E67="ΌΧΙ"),"",IF(AA67="ΠΟΛΥΤΕΚΝΟΣ",2,IF(AA67="ΤΡΙΤΕΚΝΟΣ",1,0)))</f>
        <v>0</v>
      </c>
      <c r="AM67" s="33">
        <f>IF(OR(ISBLANK(#REF!),$E67="ΌΧΙ"),"",AD67+SUM(AG67:AL67))</f>
        <v>1.1949999999999998</v>
      </c>
    </row>
    <row r="68" spans="1:39" x14ac:dyDescent="0.25">
      <c r="A68" s="26">
        <f>IF(ISBLANK(#REF!),"",IF(ISNUMBER(A67),A67+1,1))</f>
        <v>58</v>
      </c>
      <c r="B68" s="5" t="s">
        <v>317</v>
      </c>
      <c r="C68" s="5" t="s">
        <v>318</v>
      </c>
      <c r="D68" s="5" t="s">
        <v>54</v>
      </c>
      <c r="E68" s="27" t="s">
        <v>55</v>
      </c>
      <c r="F68" s="5" t="s">
        <v>299</v>
      </c>
      <c r="G68" s="5" t="s">
        <v>48</v>
      </c>
      <c r="H68" s="5"/>
      <c r="I68" s="5" t="s">
        <v>49</v>
      </c>
      <c r="J68" s="53">
        <v>41218</v>
      </c>
      <c r="K68" s="5" t="s">
        <v>50</v>
      </c>
      <c r="L68" s="29">
        <v>7.19</v>
      </c>
      <c r="M68" s="30"/>
      <c r="N68" s="30"/>
      <c r="O68" s="30"/>
      <c r="P68" s="30"/>
      <c r="Q68" s="5"/>
      <c r="R68" s="5"/>
      <c r="S68" s="5"/>
      <c r="T68" s="5"/>
      <c r="U68" s="5"/>
      <c r="V68" s="5"/>
      <c r="W68" s="31"/>
      <c r="X68" s="31"/>
      <c r="Y68" s="31"/>
      <c r="Z68" s="31"/>
      <c r="AA68" s="30" t="s">
        <v>51</v>
      </c>
      <c r="AB68" s="30" t="s">
        <v>49</v>
      </c>
      <c r="AC68" s="30" t="s">
        <v>49</v>
      </c>
      <c r="AD68" s="32">
        <f>IF(OR(ISBLANK(#REF!),$E68="ΌΧΙ"),"",IF(L68&gt;5,0.5*(L68-5),0))</f>
        <v>1.0950000000000002</v>
      </c>
      <c r="AE68" s="32">
        <f>IF(OR(ISBLANK(#REF!),$E68="ΌΧΙ"),"",IF(M68="ΝΑΙ",6,(IF(O68="ΝΑΙ",4,0))))</f>
        <v>0</v>
      </c>
      <c r="AF68" s="32">
        <f>IF(OR(ISBLANK(#REF!),$E68="ΌΧΙ"),"",IF(AND(F68="ΠΕ23",H68="ΚΥΡΙΟΣ"),IF(N68="ΝΑΙ",6,(IF(P68="ΝΑΙ",2,0))),IF(N68="ΝΑΙ",3,(IF(P68="ΝΑΙ",2,0)))))</f>
        <v>0</v>
      </c>
      <c r="AG68" s="32">
        <f>IF(OR(ISBLANK(#REF!),$E68="ΌΧΙ"),"",MAX(AE68:AF68))</f>
        <v>0</v>
      </c>
      <c r="AH68" s="32">
        <f>IF(OR(ISBLANK(#REF!),$E68="ΌΧΙ"),"",MIN(3,0.5*INT((Q68*12+R68+ROUND(S68/30,0))/6)))</f>
        <v>0</v>
      </c>
      <c r="AI68" s="32">
        <f>IF(OR(ISBLANK(#REF!),$E68="ΌΧΙ"),"",0.2*(T68*12+U68+ROUND(V68/30,0)))</f>
        <v>0</v>
      </c>
      <c r="AJ68" s="33">
        <f>IF(OR(ISBLANK(#REF!),$E68="ΌΧΙ"),"",IF(W68&gt;80%,4,IF(AND(W68&gt;=67%,W68&lt;=80%),3,0)))</f>
        <v>0</v>
      </c>
      <c r="AK68" s="33">
        <f>IF(OR(ISBLANK(#REF!),$E68="ΌΧΙ"),"",IF(COUNTIFS(X68:Z68,"&gt;=67%")=1,2,IF(COUNTIFS(X68:Z68,"&gt;=67%")=2,5,IF(COUNTIFS(X68:Z68,"&gt;=67%")=3,10,0))))</f>
        <v>0</v>
      </c>
      <c r="AL68" s="33">
        <f>IF(OR(ISBLANK(#REF!),$E68="ΌΧΙ"),"",IF(AA68="ΠΟΛΥΤΕΚΝΟΣ",2,IF(AA68="ΤΡΙΤΕΚΝΟΣ",1,0)))</f>
        <v>0</v>
      </c>
      <c r="AM68" s="33">
        <f>IF(OR(ISBLANK(#REF!),$E68="ΌΧΙ"),"",AD68+SUM(AG68:AL68))</f>
        <v>1.0950000000000002</v>
      </c>
    </row>
    <row r="69" spans="1:39" x14ac:dyDescent="0.25">
      <c r="A69" s="26">
        <f>IF(ISBLANK(#REF!),"",IF(ISNUMBER(A68),A68+1,1))</f>
        <v>59</v>
      </c>
      <c r="B69" s="5" t="s">
        <v>84</v>
      </c>
      <c r="C69" s="5" t="s">
        <v>112</v>
      </c>
      <c r="D69" s="5" t="s">
        <v>292</v>
      </c>
      <c r="E69" s="27" t="s">
        <v>55</v>
      </c>
      <c r="F69" s="5" t="s">
        <v>299</v>
      </c>
      <c r="G69" s="5" t="s">
        <v>48</v>
      </c>
      <c r="H69" s="5"/>
      <c r="I69" s="5" t="s">
        <v>49</v>
      </c>
      <c r="J69" s="53">
        <v>39009</v>
      </c>
      <c r="K69" s="5" t="s">
        <v>50</v>
      </c>
      <c r="L69" s="29">
        <v>7.17</v>
      </c>
      <c r="M69" s="30"/>
      <c r="N69" s="30"/>
      <c r="O69" s="30"/>
      <c r="P69" s="30"/>
      <c r="Q69" s="5"/>
      <c r="R69" s="5">
        <v>5</v>
      </c>
      <c r="S69" s="5">
        <v>10</v>
      </c>
      <c r="T69" s="5"/>
      <c r="U69" s="5"/>
      <c r="V69" s="5"/>
      <c r="W69" s="31"/>
      <c r="X69" s="31"/>
      <c r="Y69" s="31"/>
      <c r="Z69" s="31"/>
      <c r="AA69" s="30" t="s">
        <v>51</v>
      </c>
      <c r="AB69" s="30" t="s">
        <v>49</v>
      </c>
      <c r="AC69" s="30" t="s">
        <v>49</v>
      </c>
      <c r="AD69" s="32">
        <f>IF(OR(ISBLANK(#REF!),$E69="ΌΧΙ"),"",IF(L69&gt;5,0.5*(L69-5),0))</f>
        <v>1.085</v>
      </c>
      <c r="AE69" s="32">
        <f>IF(OR(ISBLANK(#REF!),$E69="ΌΧΙ"),"",IF(M69="ΝΑΙ",6,(IF(O69="ΝΑΙ",4,0))))</f>
        <v>0</v>
      </c>
      <c r="AF69" s="32">
        <f>IF(OR(ISBLANK(#REF!),$E69="ΌΧΙ"),"",IF(AND(F69="ΠΕ23",H69="ΚΥΡΙΟΣ"),IF(N69="ΝΑΙ",6,(IF(P69="ΝΑΙ",2,0))),IF(N69="ΝΑΙ",3,(IF(P69="ΝΑΙ",2,0)))))</f>
        <v>0</v>
      </c>
      <c r="AG69" s="32">
        <f>IF(OR(ISBLANK(#REF!),$E69="ΌΧΙ"),"",MAX(AE69:AF69))</f>
        <v>0</v>
      </c>
      <c r="AH69" s="32">
        <f>IF(OR(ISBLANK(#REF!),$E69="ΌΧΙ"),"",MIN(3,0.5*INT((Q69*12+R69+ROUND(S69/30,0))/6)))</f>
        <v>0</v>
      </c>
      <c r="AI69" s="32">
        <f>IF(OR(ISBLANK(#REF!),$E69="ΌΧΙ"),"",0.2*(T69*12+U69+ROUND(V69/30,0)))</f>
        <v>0</v>
      </c>
      <c r="AJ69" s="33">
        <f>IF(OR(ISBLANK(#REF!),$E69="ΌΧΙ"),"",IF(W69&gt;80%,4,IF(AND(W69&gt;=67%,W69&lt;=80%),3,0)))</f>
        <v>0</v>
      </c>
      <c r="AK69" s="33">
        <f>IF(OR(ISBLANK(#REF!),$E69="ΌΧΙ"),"",IF(COUNTIFS(X69:Z69,"&gt;=67%")=1,2,IF(COUNTIFS(X69:Z69,"&gt;=67%")=2,5,IF(COUNTIFS(X69:Z69,"&gt;=67%")=3,10,0))))</f>
        <v>0</v>
      </c>
      <c r="AL69" s="33">
        <f>IF(OR(ISBLANK(#REF!),$E69="ΌΧΙ"),"",IF(AA69="ΠΟΛΥΤΕΚΝΟΣ",2,IF(AA69="ΤΡΙΤΕΚΝΟΣ",1,0)))</f>
        <v>0</v>
      </c>
      <c r="AM69" s="33">
        <f>IF(OR(ISBLANK(#REF!),$E69="ΌΧΙ"),"",AD69+SUM(AG69:AL69))</f>
        <v>1.085</v>
      </c>
    </row>
    <row r="70" spans="1:39" x14ac:dyDescent="0.25">
      <c r="A70" s="26">
        <f>IF(ISBLANK(#REF!),"",IF(ISNUMBER(A69),A69+1,1))</f>
        <v>60</v>
      </c>
      <c r="B70" s="5" t="s">
        <v>325</v>
      </c>
      <c r="C70" s="5" t="s">
        <v>128</v>
      </c>
      <c r="D70" s="5" t="s">
        <v>89</v>
      </c>
      <c r="E70" s="27" t="s">
        <v>55</v>
      </c>
      <c r="F70" s="5" t="s">
        <v>299</v>
      </c>
      <c r="G70" s="5" t="s">
        <v>48</v>
      </c>
      <c r="H70" s="5"/>
      <c r="I70" s="5" t="s">
        <v>49</v>
      </c>
      <c r="J70" s="53">
        <v>42300</v>
      </c>
      <c r="K70" s="5" t="s">
        <v>50</v>
      </c>
      <c r="L70" s="29">
        <v>7.17</v>
      </c>
      <c r="M70" s="30"/>
      <c r="N70" s="30"/>
      <c r="O70" s="30"/>
      <c r="P70" s="30"/>
      <c r="Q70" s="5"/>
      <c r="R70" s="5"/>
      <c r="S70" s="5"/>
      <c r="T70" s="5"/>
      <c r="U70" s="5"/>
      <c r="V70" s="5"/>
      <c r="W70" s="31"/>
      <c r="X70" s="31"/>
      <c r="Y70" s="31"/>
      <c r="Z70" s="31"/>
      <c r="AA70" s="30" t="s">
        <v>51</v>
      </c>
      <c r="AB70" s="30" t="s">
        <v>49</v>
      </c>
      <c r="AC70" s="30" t="s">
        <v>49</v>
      </c>
      <c r="AD70" s="32">
        <f>IF(OR(ISBLANK(#REF!),$E70="ΌΧΙ"),"",IF(L70&gt;5,0.5*(L70-5),0))</f>
        <v>1.085</v>
      </c>
      <c r="AE70" s="32">
        <f>IF(OR(ISBLANK(#REF!),$E70="ΌΧΙ"),"",IF(M70="ΝΑΙ",6,(IF(O70="ΝΑΙ",4,0))))</f>
        <v>0</v>
      </c>
      <c r="AF70" s="32">
        <f>IF(OR(ISBLANK(#REF!),$E70="ΌΧΙ"),"",IF(AND(F70="ΠΕ23",H70="ΚΥΡΙΟΣ"),IF(N70="ΝΑΙ",6,(IF(P70="ΝΑΙ",2,0))),IF(N70="ΝΑΙ",3,(IF(P70="ΝΑΙ",2,0)))))</f>
        <v>0</v>
      </c>
      <c r="AG70" s="32">
        <f>IF(OR(ISBLANK(#REF!),$E70="ΌΧΙ"),"",MAX(AE70:AF70))</f>
        <v>0</v>
      </c>
      <c r="AH70" s="32">
        <f>IF(OR(ISBLANK(#REF!),$E70="ΌΧΙ"),"",MIN(3,0.5*INT((Q70*12+R70+ROUND(S70/30,0))/6)))</f>
        <v>0</v>
      </c>
      <c r="AI70" s="32">
        <f>IF(OR(ISBLANK(#REF!),$E70="ΌΧΙ"),"",0.2*(T70*12+U70+ROUND(V70/30,0)))</f>
        <v>0</v>
      </c>
      <c r="AJ70" s="33">
        <f>IF(OR(ISBLANK(#REF!),$E70="ΌΧΙ"),"",IF(W70&gt;80%,4,IF(AND(W70&gt;=67%,W70&lt;=80%),3,0)))</f>
        <v>0</v>
      </c>
      <c r="AK70" s="33">
        <f>IF(OR(ISBLANK(#REF!),$E70="ΌΧΙ"),"",IF(COUNTIFS(X70:Z70,"&gt;=67%")=1,2,IF(COUNTIFS(X70:Z70,"&gt;=67%")=2,5,IF(COUNTIFS(X70:Z70,"&gt;=67%")=3,10,0))))</f>
        <v>0</v>
      </c>
      <c r="AL70" s="33">
        <f>IF(OR(ISBLANK(#REF!),$E70="ΌΧΙ"),"",IF(AA70="ΠΟΛΥΤΕΚΝΟΣ",2,IF(AA70="ΤΡΙΤΕΚΝΟΣ",1,0)))</f>
        <v>0</v>
      </c>
      <c r="AM70" s="33">
        <f>IF(OR(ISBLANK(#REF!),$E70="ΌΧΙ"),"",AD70+SUM(AG70:AL70))</f>
        <v>1.085</v>
      </c>
    </row>
    <row r="71" spans="1:39" x14ac:dyDescent="0.25">
      <c r="A71" s="26">
        <f>IF(ISBLANK(#REF!),"",IF(ISNUMBER(A70),A70+1,1))</f>
        <v>61</v>
      </c>
      <c r="B71" s="5" t="s">
        <v>383</v>
      </c>
      <c r="C71" s="39" t="s">
        <v>384</v>
      </c>
      <c r="D71" s="5" t="s">
        <v>328</v>
      </c>
      <c r="E71" s="27" t="s">
        <v>55</v>
      </c>
      <c r="F71" s="39" t="s">
        <v>299</v>
      </c>
      <c r="G71" s="5" t="s">
        <v>48</v>
      </c>
      <c r="H71" s="5"/>
      <c r="I71" s="5" t="s">
        <v>49</v>
      </c>
      <c r="J71" s="53">
        <v>41450</v>
      </c>
      <c r="K71" s="5" t="s">
        <v>50</v>
      </c>
      <c r="L71" s="29">
        <v>7.15</v>
      </c>
      <c r="M71" s="30"/>
      <c r="N71" s="30"/>
      <c r="O71" s="30"/>
      <c r="P71" s="30"/>
      <c r="Q71" s="5"/>
      <c r="R71" s="5"/>
      <c r="S71" s="5"/>
      <c r="T71" s="5"/>
      <c r="U71" s="5"/>
      <c r="V71" s="5"/>
      <c r="W71" s="31"/>
      <c r="X71" s="31"/>
      <c r="Y71" s="31"/>
      <c r="Z71" s="31"/>
      <c r="AA71" s="30" t="s">
        <v>51</v>
      </c>
      <c r="AB71" s="30" t="s">
        <v>49</v>
      </c>
      <c r="AC71" s="30" t="s">
        <v>49</v>
      </c>
      <c r="AD71" s="32">
        <f>IF(OR(ISBLANK(#REF!),$E71="ΌΧΙ"),"",IF(L71&gt;5,0.5*(L71-5),0))</f>
        <v>1.0750000000000002</v>
      </c>
      <c r="AE71" s="32">
        <f>IF(OR(ISBLANK(#REF!),$E71="ΌΧΙ"),"",IF(M71="ΝΑΙ",6,(IF(O71="ΝΑΙ",4,0))))</f>
        <v>0</v>
      </c>
      <c r="AF71" s="32">
        <f>IF(OR(ISBLANK(#REF!),$E71="ΌΧΙ"),"",IF(AND(F71="ΠΕ23",H71="ΚΥΡΙΟΣ"),IF(N71="ΝΑΙ",6,(IF(P71="ΝΑΙ",2,0))),IF(N71="ΝΑΙ",3,(IF(P71="ΝΑΙ",2,0)))))</f>
        <v>0</v>
      </c>
      <c r="AG71" s="32">
        <f>IF(OR(ISBLANK(#REF!),$E71="ΌΧΙ"),"",MAX(AE71:AF71))</f>
        <v>0</v>
      </c>
      <c r="AH71" s="32">
        <f>IF(OR(ISBLANK(#REF!),$E71="ΌΧΙ"),"",MIN(3,0.5*INT((Q71*12+R71+ROUND(S71/30,0))/6)))</f>
        <v>0</v>
      </c>
      <c r="AI71" s="32">
        <f>IF(OR(ISBLANK(#REF!),$E71="ΌΧΙ"),"",0.2*(T71*12+U71+ROUND(V71/30,0)))</f>
        <v>0</v>
      </c>
      <c r="AJ71" s="33">
        <f>IF(OR(ISBLANK(#REF!),$E71="ΌΧΙ"),"",IF(W71&gt;80%,4,IF(AND(W71&gt;=67%,W71&lt;=80%),3,0)))</f>
        <v>0</v>
      </c>
      <c r="AK71" s="33">
        <f>IF(OR(ISBLANK(#REF!),$E71="ΌΧΙ"),"",IF(COUNTIFS(X71:Z71,"&gt;=67%")=1,2,IF(COUNTIFS(X71:Z71,"&gt;=67%")=2,5,IF(COUNTIFS(X71:Z71,"&gt;=67%")=3,10,0))))</f>
        <v>0</v>
      </c>
      <c r="AL71" s="33">
        <f>IF(OR(ISBLANK(#REF!),$E71="ΌΧΙ"),"",IF(AA71="ΠΟΛΥΤΕΚΝΟΣ",2,IF(AA71="ΤΡΙΤΕΚΝΟΣ",1,0)))</f>
        <v>0</v>
      </c>
      <c r="AM71" s="33">
        <f>IF(OR(ISBLANK(#REF!),$E71="ΌΧΙ"),"",AD71+SUM(AG71:AL71))</f>
        <v>1.0750000000000002</v>
      </c>
    </row>
    <row r="72" spans="1:39" x14ac:dyDescent="0.25">
      <c r="A72" s="26">
        <f>IF(ISBLANK(#REF!),"",IF(ISNUMBER(A71),A71+1,1))</f>
        <v>62</v>
      </c>
      <c r="B72" s="5" t="s">
        <v>338</v>
      </c>
      <c r="C72" s="5" t="s">
        <v>61</v>
      </c>
      <c r="D72" s="5" t="s">
        <v>54</v>
      </c>
      <c r="E72" s="27" t="s">
        <v>55</v>
      </c>
      <c r="F72" s="5" t="s">
        <v>299</v>
      </c>
      <c r="G72" s="5" t="s">
        <v>48</v>
      </c>
      <c r="H72" s="5"/>
      <c r="I72" s="5" t="s">
        <v>49</v>
      </c>
      <c r="J72" s="53">
        <v>41737</v>
      </c>
      <c r="K72" s="5" t="s">
        <v>50</v>
      </c>
      <c r="L72" s="29">
        <v>7.09</v>
      </c>
      <c r="M72" s="30"/>
      <c r="N72" s="30"/>
      <c r="O72" s="30"/>
      <c r="P72" s="30"/>
      <c r="Q72" s="5"/>
      <c r="R72" s="5"/>
      <c r="S72" s="5"/>
      <c r="T72" s="5"/>
      <c r="U72" s="5"/>
      <c r="V72" s="5"/>
      <c r="W72" s="31"/>
      <c r="X72" s="31"/>
      <c r="Y72" s="31"/>
      <c r="Z72" s="31"/>
      <c r="AA72" s="30" t="s">
        <v>51</v>
      </c>
      <c r="AB72" s="30" t="s">
        <v>49</v>
      </c>
      <c r="AC72" s="30" t="s">
        <v>49</v>
      </c>
      <c r="AD72" s="32">
        <f>IF(OR(ISBLANK(#REF!),$E72="ΌΧΙ"),"",IF(L72&gt;5,0.5*(L72-5),0))</f>
        <v>1.0449999999999999</v>
      </c>
      <c r="AE72" s="32">
        <f>IF(OR(ISBLANK(#REF!),$E72="ΌΧΙ"),"",IF(M72="ΝΑΙ",6,(IF(O72="ΝΑΙ",4,0))))</f>
        <v>0</v>
      </c>
      <c r="AF72" s="32">
        <f>IF(OR(ISBLANK(#REF!),$E72="ΌΧΙ"),"",IF(AND(F72="ΠΕ23",H72="ΚΥΡΙΟΣ"),IF(N72="ΝΑΙ",6,(IF(P72="ΝΑΙ",2,0))),IF(N72="ΝΑΙ",3,(IF(P72="ΝΑΙ",2,0)))))</f>
        <v>0</v>
      </c>
      <c r="AG72" s="32">
        <f>IF(OR(ISBLANK(#REF!),$E72="ΌΧΙ"),"",MAX(AE72:AF72))</f>
        <v>0</v>
      </c>
      <c r="AH72" s="32">
        <f>IF(OR(ISBLANK(#REF!),$E72="ΌΧΙ"),"",MIN(3,0.5*INT((Q72*12+R72+ROUND(S72/30,0))/6)))</f>
        <v>0</v>
      </c>
      <c r="AI72" s="32">
        <f>IF(OR(ISBLANK(#REF!),$E72="ΌΧΙ"),"",0.2*(T72*12+U72+ROUND(V72/30,0)))</f>
        <v>0</v>
      </c>
      <c r="AJ72" s="33">
        <f>IF(OR(ISBLANK(#REF!),$E72="ΌΧΙ"),"",IF(W72&gt;80%,4,IF(AND(W72&gt;=67%,W72&lt;=80%),3,0)))</f>
        <v>0</v>
      </c>
      <c r="AK72" s="33">
        <f>IF(OR(ISBLANK(#REF!),$E72="ΌΧΙ"),"",IF(COUNTIFS(X72:Z72,"&gt;=67%")=1,2,IF(COUNTIFS(X72:Z72,"&gt;=67%")=2,5,IF(COUNTIFS(X72:Z72,"&gt;=67%")=3,10,0))))</f>
        <v>0</v>
      </c>
      <c r="AL72" s="33">
        <f>IF(OR(ISBLANK(#REF!),$E72="ΌΧΙ"),"",IF(AA72="ΠΟΛΥΤΕΚΝΟΣ",2,IF(AA72="ΤΡΙΤΕΚΝΟΣ",1,0)))</f>
        <v>0</v>
      </c>
      <c r="AM72" s="33">
        <f>IF(OR(ISBLANK(#REF!),$E72="ΌΧΙ"),"",AD72+SUM(AG72:AL72))</f>
        <v>1.0449999999999999</v>
      </c>
    </row>
    <row r="73" spans="1:39" x14ac:dyDescent="0.25">
      <c r="A73" s="26">
        <f>IF(ISBLANK(#REF!),"",IF(ISNUMBER(A72),A72+1,1))</f>
        <v>63</v>
      </c>
      <c r="B73" s="5" t="s">
        <v>297</v>
      </c>
      <c r="C73" s="5" t="s">
        <v>86</v>
      </c>
      <c r="D73" s="5" t="s">
        <v>298</v>
      </c>
      <c r="E73" s="27" t="s">
        <v>55</v>
      </c>
      <c r="F73" s="5" t="s">
        <v>299</v>
      </c>
      <c r="G73" s="5" t="s">
        <v>48</v>
      </c>
      <c r="H73" s="5"/>
      <c r="I73" s="5" t="s">
        <v>49</v>
      </c>
      <c r="J73" s="53">
        <v>41603</v>
      </c>
      <c r="K73" s="5" t="s">
        <v>50</v>
      </c>
      <c r="L73" s="29">
        <v>7.05</v>
      </c>
      <c r="M73" s="30"/>
      <c r="N73" s="30"/>
      <c r="O73" s="30"/>
      <c r="P73" s="30"/>
      <c r="Q73" s="5"/>
      <c r="R73" s="5"/>
      <c r="S73" s="5"/>
      <c r="T73" s="5"/>
      <c r="U73" s="5"/>
      <c r="V73" s="5"/>
      <c r="W73" s="31"/>
      <c r="X73" s="31"/>
      <c r="Y73" s="31"/>
      <c r="Z73" s="31"/>
      <c r="AA73" s="30" t="s">
        <v>51</v>
      </c>
      <c r="AB73" s="30" t="s">
        <v>49</v>
      </c>
      <c r="AC73" s="30" t="s">
        <v>49</v>
      </c>
      <c r="AD73" s="32">
        <f>IF(OR(ISBLANK(#REF!),$E73="ΌΧΙ"),"",IF(L73&gt;5,0.5*(L73-5),0))</f>
        <v>1.0249999999999999</v>
      </c>
      <c r="AE73" s="32">
        <f>IF(OR(ISBLANK(#REF!),$E73="ΌΧΙ"),"",IF(M73="ΝΑΙ",6,(IF(O73="ΝΑΙ",4,0))))</f>
        <v>0</v>
      </c>
      <c r="AF73" s="32">
        <f>IF(OR(ISBLANK(#REF!),$E73="ΌΧΙ"),"",IF(AND(F73="ΠΕ23",H73="ΚΥΡΙΟΣ"),IF(N73="ΝΑΙ",6,(IF(P73="ΝΑΙ",2,0))),IF(N73="ΝΑΙ",3,(IF(P73="ΝΑΙ",2,0)))))</f>
        <v>0</v>
      </c>
      <c r="AG73" s="32">
        <f>IF(OR(ISBLANK(#REF!),$E73="ΌΧΙ"),"",MAX(AE73:AF73))</f>
        <v>0</v>
      </c>
      <c r="AH73" s="32">
        <f>IF(OR(ISBLANK(#REF!),$E73="ΌΧΙ"),"",MIN(3,0.5*INT((Q73*12+R73+ROUND(S73/30,0))/6)))</f>
        <v>0</v>
      </c>
      <c r="AI73" s="32">
        <f>IF(OR(ISBLANK(#REF!),$E73="ΌΧΙ"),"",0.2*(T73*12+U73+ROUND(V73/30,0)))</f>
        <v>0</v>
      </c>
      <c r="AJ73" s="33">
        <f>IF(OR(ISBLANK(#REF!),$E73="ΌΧΙ"),"",IF(W73&gt;80%,4,IF(AND(W73&gt;=67%,W73&lt;=80%),3,0)))</f>
        <v>0</v>
      </c>
      <c r="AK73" s="33">
        <f>IF(OR(ISBLANK(#REF!),$E73="ΌΧΙ"),"",IF(COUNTIFS(X73:Z73,"&gt;=67%")=1,2,IF(COUNTIFS(X73:Z73,"&gt;=67%")=2,5,IF(COUNTIFS(X73:Z73,"&gt;=67%")=3,10,0))))</f>
        <v>0</v>
      </c>
      <c r="AL73" s="33">
        <f>IF(OR(ISBLANK(#REF!),$E73="ΌΧΙ"),"",IF(AA73="ΠΟΛΥΤΕΚΝΟΣ",2,IF(AA73="ΤΡΙΤΕΚΝΟΣ",1,0)))</f>
        <v>0</v>
      </c>
      <c r="AM73" s="33">
        <f>IF(OR(ISBLANK(#REF!),$E73="ΌΧΙ"),"",AD73+SUM(AG73:AL73))</f>
        <v>1.0249999999999999</v>
      </c>
    </row>
    <row r="74" spans="1:39" x14ac:dyDescent="0.25">
      <c r="A74" s="26">
        <f>IF(ISBLANK(#REF!),"",IF(ISNUMBER(A73),A73+1,1))</f>
        <v>64</v>
      </c>
      <c r="B74" s="5" t="s">
        <v>354</v>
      </c>
      <c r="C74" s="5" t="s">
        <v>88</v>
      </c>
      <c r="D74" s="5" t="s">
        <v>115</v>
      </c>
      <c r="E74" s="27" t="s">
        <v>55</v>
      </c>
      <c r="F74" s="5" t="s">
        <v>299</v>
      </c>
      <c r="G74" s="5" t="s">
        <v>48</v>
      </c>
      <c r="H74" s="5"/>
      <c r="I74" s="5" t="s">
        <v>49</v>
      </c>
      <c r="J74" s="53">
        <v>39590</v>
      </c>
      <c r="K74" s="5" t="s">
        <v>50</v>
      </c>
      <c r="L74" s="29">
        <v>7.01</v>
      </c>
      <c r="M74" s="30"/>
      <c r="N74" s="30"/>
      <c r="O74" s="30"/>
      <c r="P74" s="30"/>
      <c r="Q74" s="5"/>
      <c r="R74" s="5"/>
      <c r="S74" s="5"/>
      <c r="T74" s="5"/>
      <c r="U74" s="5"/>
      <c r="V74" s="5"/>
      <c r="W74" s="31"/>
      <c r="X74" s="31"/>
      <c r="Y74" s="31"/>
      <c r="Z74" s="31"/>
      <c r="AA74" s="30" t="s">
        <v>51</v>
      </c>
      <c r="AB74" s="30" t="s">
        <v>49</v>
      </c>
      <c r="AC74" s="30" t="s">
        <v>49</v>
      </c>
      <c r="AD74" s="32">
        <f>IF(OR(ISBLANK(#REF!),$E74="ΌΧΙ"),"",IF(L74&gt;5,0.5*(L74-5),0))</f>
        <v>1.0049999999999999</v>
      </c>
      <c r="AE74" s="32">
        <f>IF(OR(ISBLANK(#REF!),$E74="ΌΧΙ"),"",IF(M74="ΝΑΙ",6,(IF(O74="ΝΑΙ",4,0))))</f>
        <v>0</v>
      </c>
      <c r="AF74" s="32">
        <f>IF(OR(ISBLANK(#REF!),$E74="ΌΧΙ"),"",IF(AND(F74="ΠΕ23",H74="ΚΥΡΙΟΣ"),IF(N74="ΝΑΙ",6,(IF(P74="ΝΑΙ",2,0))),IF(N74="ΝΑΙ",3,(IF(P74="ΝΑΙ",2,0)))))</f>
        <v>0</v>
      </c>
      <c r="AG74" s="32">
        <f>IF(OR(ISBLANK(#REF!),$E74="ΌΧΙ"),"",MAX(AE74:AF74))</f>
        <v>0</v>
      </c>
      <c r="AH74" s="32">
        <f>IF(OR(ISBLANK(#REF!),$E74="ΌΧΙ"),"",MIN(3,0.5*INT((Q74*12+R74+ROUND(S74/30,0))/6)))</f>
        <v>0</v>
      </c>
      <c r="AI74" s="32">
        <f>IF(OR(ISBLANK(#REF!),$E74="ΌΧΙ"),"",0.2*(T74*12+U74+ROUND(V74/30,0)))</f>
        <v>0</v>
      </c>
      <c r="AJ74" s="33">
        <f>IF(OR(ISBLANK(#REF!),$E74="ΌΧΙ"),"",IF(W74&gt;80%,4,IF(AND(W74&gt;=67%,W74&lt;=80%),3,0)))</f>
        <v>0</v>
      </c>
      <c r="AK74" s="33">
        <f>IF(OR(ISBLANK(#REF!),$E74="ΌΧΙ"),"",IF(COUNTIFS(X74:Z74,"&gt;=67%")=1,2,IF(COUNTIFS(X74:Z74,"&gt;=67%")=2,5,IF(COUNTIFS(X74:Z74,"&gt;=67%")=3,10,0))))</f>
        <v>0</v>
      </c>
      <c r="AL74" s="33">
        <f>IF(OR(ISBLANK(#REF!),$E74="ΌΧΙ"),"",IF(AA74="ΠΟΛΥΤΕΚΝΟΣ",2,IF(AA74="ΤΡΙΤΕΚΝΟΣ",1,0)))</f>
        <v>0</v>
      </c>
      <c r="AM74" s="33">
        <f>IF(OR(ISBLANK(#REF!),$E74="ΌΧΙ"),"",AD74+SUM(AG74:AL74))</f>
        <v>1.0049999999999999</v>
      </c>
    </row>
    <row r="75" spans="1:39" x14ac:dyDescent="0.25">
      <c r="A75" s="26">
        <f>IF(ISBLANK(#REF!),"",IF(ISNUMBER(A74),A74+1,1))</f>
        <v>65</v>
      </c>
      <c r="B75" s="5" t="s">
        <v>390</v>
      </c>
      <c r="C75" s="5" t="s">
        <v>139</v>
      </c>
      <c r="D75" s="5" t="s">
        <v>182</v>
      </c>
      <c r="E75" s="27" t="s">
        <v>55</v>
      </c>
      <c r="F75" s="5" t="s">
        <v>299</v>
      </c>
      <c r="G75" s="5" t="s">
        <v>48</v>
      </c>
      <c r="H75" s="5"/>
      <c r="I75" s="5" t="s">
        <v>49</v>
      </c>
      <c r="J75" s="53">
        <v>42299</v>
      </c>
      <c r="K75" s="5" t="s">
        <v>50</v>
      </c>
      <c r="L75" s="29">
        <v>6.96</v>
      </c>
      <c r="M75" s="30"/>
      <c r="N75" s="30"/>
      <c r="O75" s="30"/>
      <c r="P75" s="30"/>
      <c r="Q75" s="5"/>
      <c r="R75" s="5"/>
      <c r="S75" s="5"/>
      <c r="T75" s="5"/>
      <c r="U75" s="5"/>
      <c r="V75" s="5"/>
      <c r="W75" s="31"/>
      <c r="X75" s="31"/>
      <c r="Y75" s="31"/>
      <c r="Z75" s="31"/>
      <c r="AA75" s="30" t="s">
        <v>51</v>
      </c>
      <c r="AB75" s="30" t="s">
        <v>49</v>
      </c>
      <c r="AC75" s="30" t="s">
        <v>49</v>
      </c>
      <c r="AD75" s="32">
        <f>IF(OR(ISBLANK(#REF!),$E75="ΌΧΙ"),"",IF(L75&gt;5,0.5*(L75-5),0))</f>
        <v>0.98</v>
      </c>
      <c r="AE75" s="32">
        <f>IF(OR(ISBLANK(#REF!),$E75="ΌΧΙ"),"",IF(M75="ΝΑΙ",6,(IF(O75="ΝΑΙ",4,0))))</f>
        <v>0</v>
      </c>
      <c r="AF75" s="32">
        <f>IF(OR(ISBLANK(#REF!),$E75="ΌΧΙ"),"",IF(AND(F75="ΠΕ23",H75="ΚΥΡΙΟΣ"),IF(N75="ΝΑΙ",6,(IF(P75="ΝΑΙ",2,0))),IF(N75="ΝΑΙ",3,(IF(P75="ΝΑΙ",2,0)))))</f>
        <v>0</v>
      </c>
      <c r="AG75" s="32">
        <f>IF(OR(ISBLANK(#REF!),$E75="ΌΧΙ"),"",MAX(AE75:AF75))</f>
        <v>0</v>
      </c>
      <c r="AH75" s="32">
        <f>IF(OR(ISBLANK(#REF!),$E75="ΌΧΙ"),"",MIN(3,0.5*INT((Q75*12+R75+ROUND(S75/30,0))/6)))</f>
        <v>0</v>
      </c>
      <c r="AI75" s="32">
        <f>IF(OR(ISBLANK(#REF!),$E75="ΌΧΙ"),"",0.2*(T75*12+U75+ROUND(V75/30,0)))</f>
        <v>0</v>
      </c>
      <c r="AJ75" s="33">
        <f>IF(OR(ISBLANK(#REF!),$E75="ΌΧΙ"),"",IF(W75&gt;80%,4,IF(AND(W75&gt;=67%,W75&lt;=80%),3,0)))</f>
        <v>0</v>
      </c>
      <c r="AK75" s="33">
        <f>IF(OR(ISBLANK(#REF!),$E75="ΌΧΙ"),"",IF(COUNTIFS(X75:Z75,"&gt;=67%")=1,2,IF(COUNTIFS(X75:Z75,"&gt;=67%")=2,5,IF(COUNTIFS(X75:Z75,"&gt;=67%")=3,10,0))))</f>
        <v>0</v>
      </c>
      <c r="AL75" s="33">
        <f>IF(OR(ISBLANK(#REF!),$E75="ΌΧΙ"),"",IF(AA75="ΠΟΛΥΤΕΚΝΟΣ",2,IF(AA75="ΤΡΙΤΕΚΝΟΣ",1,0)))</f>
        <v>0</v>
      </c>
      <c r="AM75" s="33">
        <f>IF(OR(ISBLANK(#REF!),$E75="ΌΧΙ"),"",AD75+SUM(AG75:AL75))</f>
        <v>0.98</v>
      </c>
    </row>
    <row r="76" spans="1:39" x14ac:dyDescent="0.25">
      <c r="A76" s="26">
        <f>IF(ISBLANK(#REF!),"",IF(ISNUMBER(A75),A75+1,1))</f>
        <v>66</v>
      </c>
      <c r="B76" s="5" t="s">
        <v>326</v>
      </c>
      <c r="C76" s="5" t="s">
        <v>327</v>
      </c>
      <c r="D76" s="5" t="s">
        <v>328</v>
      </c>
      <c r="E76" s="27" t="s">
        <v>55</v>
      </c>
      <c r="F76" s="5" t="s">
        <v>299</v>
      </c>
      <c r="G76" s="5" t="s">
        <v>48</v>
      </c>
      <c r="H76" s="5"/>
      <c r="I76" s="5" t="s">
        <v>49</v>
      </c>
      <c r="J76" s="53">
        <v>39728</v>
      </c>
      <c r="K76" s="5" t="s">
        <v>50</v>
      </c>
      <c r="L76" s="29">
        <v>6.93</v>
      </c>
      <c r="M76" s="30"/>
      <c r="N76" s="30"/>
      <c r="O76" s="30"/>
      <c r="P76" s="30"/>
      <c r="Q76" s="5"/>
      <c r="R76" s="5"/>
      <c r="S76" s="5"/>
      <c r="T76" s="5"/>
      <c r="U76" s="5"/>
      <c r="V76" s="5"/>
      <c r="W76" s="31"/>
      <c r="X76" s="31"/>
      <c r="Y76" s="31"/>
      <c r="Z76" s="31"/>
      <c r="AA76" s="30" t="s">
        <v>51</v>
      </c>
      <c r="AB76" s="30" t="s">
        <v>55</v>
      </c>
      <c r="AC76" s="30" t="s">
        <v>49</v>
      </c>
      <c r="AD76" s="32">
        <f>IF(OR(ISBLANK(#REF!),$E76="ΌΧΙ"),"",IF(L76&gt;5,0.5*(L76-5),0))</f>
        <v>0.96499999999999986</v>
      </c>
      <c r="AE76" s="32">
        <f>IF(OR(ISBLANK(#REF!),$E76="ΌΧΙ"),"",IF(M76="ΝΑΙ",6,(IF(O76="ΝΑΙ",4,0))))</f>
        <v>0</v>
      </c>
      <c r="AF76" s="32">
        <f>IF(OR(ISBLANK(#REF!),$E76="ΌΧΙ"),"",IF(AND(F76="ΠΕ23",H76="ΚΥΡΙΟΣ"),IF(N76="ΝΑΙ",6,(IF(P76="ΝΑΙ",2,0))),IF(N76="ΝΑΙ",3,(IF(P76="ΝΑΙ",2,0)))))</f>
        <v>0</v>
      </c>
      <c r="AG76" s="32">
        <f>IF(OR(ISBLANK(#REF!),$E76="ΌΧΙ"),"",MAX(AE76:AF76))</f>
        <v>0</v>
      </c>
      <c r="AH76" s="32">
        <f>IF(OR(ISBLANK(#REF!),$E76="ΌΧΙ"),"",MIN(3,0.5*INT((Q76*12+R76+ROUND(S76/30,0))/6)))</f>
        <v>0</v>
      </c>
      <c r="AI76" s="32">
        <f>IF(OR(ISBLANK(#REF!),$E76="ΌΧΙ"),"",0.2*(T76*12+U76+ROUND(V76/30,0)))</f>
        <v>0</v>
      </c>
      <c r="AJ76" s="33">
        <f>IF(OR(ISBLANK(#REF!),$E76="ΌΧΙ"),"",IF(W76&gt;80%,4,IF(AND(W76&gt;=67%,W76&lt;=80%),3,0)))</f>
        <v>0</v>
      </c>
      <c r="AK76" s="33">
        <f>IF(OR(ISBLANK(#REF!),$E76="ΌΧΙ"),"",IF(COUNTIFS(X76:Z76,"&gt;=67%")=1,2,IF(COUNTIFS(X76:Z76,"&gt;=67%")=2,5,IF(COUNTIFS(X76:Z76,"&gt;=67%")=3,10,0))))</f>
        <v>0</v>
      </c>
      <c r="AL76" s="33">
        <f>IF(OR(ISBLANK(#REF!),$E76="ΌΧΙ"),"",IF(AA76="ΠΟΛΥΤΕΚΝΟΣ",2,IF(AA76="ΤΡΙΤΕΚΝΟΣ",1,0)))</f>
        <v>0</v>
      </c>
      <c r="AM76" s="33">
        <f>IF(OR(ISBLANK(#REF!),$E76="ΌΧΙ"),"",AD76+SUM(AG76:AL76))</f>
        <v>0.96499999999999986</v>
      </c>
    </row>
    <row r="77" spans="1:39" ht="30" x14ac:dyDescent="0.25">
      <c r="A77" s="26">
        <f>IF(ISBLANK(#REF!),"",IF(ISNUMBER(A76),A76+1,1))</f>
        <v>67</v>
      </c>
      <c r="B77" s="5" t="s">
        <v>371</v>
      </c>
      <c r="C77" s="5" t="s">
        <v>86</v>
      </c>
      <c r="D77" s="34" t="s">
        <v>644</v>
      </c>
      <c r="E77" s="27" t="s">
        <v>55</v>
      </c>
      <c r="F77" s="5" t="s">
        <v>299</v>
      </c>
      <c r="G77" s="5" t="s">
        <v>48</v>
      </c>
      <c r="H77" s="5"/>
      <c r="I77" s="5" t="s">
        <v>49</v>
      </c>
      <c r="J77" s="53">
        <v>42080</v>
      </c>
      <c r="K77" s="5" t="s">
        <v>50</v>
      </c>
      <c r="L77" s="29">
        <v>6.82</v>
      </c>
      <c r="M77" s="30"/>
      <c r="N77" s="30"/>
      <c r="O77" s="30"/>
      <c r="P77" s="30"/>
      <c r="Q77" s="5"/>
      <c r="R77" s="5"/>
      <c r="S77" s="5"/>
      <c r="T77" s="5"/>
      <c r="U77" s="5"/>
      <c r="V77" s="5"/>
      <c r="W77" s="31"/>
      <c r="X77" s="31"/>
      <c r="Y77" s="31"/>
      <c r="Z77" s="31"/>
      <c r="AA77" s="30" t="s">
        <v>51</v>
      </c>
      <c r="AB77" s="30" t="s">
        <v>49</v>
      </c>
      <c r="AC77" s="30" t="s">
        <v>49</v>
      </c>
      <c r="AD77" s="32">
        <f>IF(OR(ISBLANK(#REF!),$E77="ΌΧΙ"),"",IF(L77&gt;5,0.5*(L77-5),0))</f>
        <v>0.91000000000000014</v>
      </c>
      <c r="AE77" s="32">
        <f>IF(OR(ISBLANK(#REF!),$E77="ΌΧΙ"),"",IF(M77="ΝΑΙ",6,(IF(O77="ΝΑΙ",4,0))))</f>
        <v>0</v>
      </c>
      <c r="AF77" s="32">
        <f>IF(OR(ISBLANK(#REF!),$E77="ΌΧΙ"),"",IF(AND(F77="ΠΕ23",H77="ΚΥΡΙΟΣ"),IF(N77="ΝΑΙ",6,(IF(P77="ΝΑΙ",2,0))),IF(N77="ΝΑΙ",3,(IF(P77="ΝΑΙ",2,0)))))</f>
        <v>0</v>
      </c>
      <c r="AG77" s="32">
        <f>IF(OR(ISBLANK(#REF!),$E77="ΌΧΙ"),"",MAX(AE77:AF77))</f>
        <v>0</v>
      </c>
      <c r="AH77" s="32">
        <f>IF(OR(ISBLANK(#REF!),$E77="ΌΧΙ"),"",MIN(3,0.5*INT((Q77*12+R77+ROUND(S77/30,0))/6)))</f>
        <v>0</v>
      </c>
      <c r="AI77" s="32">
        <f>IF(OR(ISBLANK(#REF!),$E77="ΌΧΙ"),"",0.2*(T77*12+U77+ROUND(V77/30,0)))</f>
        <v>0</v>
      </c>
      <c r="AJ77" s="33">
        <f>IF(OR(ISBLANK(#REF!),$E77="ΌΧΙ"),"",IF(W77&gt;80%,4,IF(AND(W77&gt;=67%,W77&lt;=80%),3,0)))</f>
        <v>0</v>
      </c>
      <c r="AK77" s="33">
        <f>IF(OR(ISBLANK(#REF!),$E77="ΌΧΙ"),"",IF(COUNTIFS(X77:Z77,"&gt;=67%")=1,2,IF(COUNTIFS(X77:Z77,"&gt;=67%")=2,5,IF(COUNTIFS(X77:Z77,"&gt;=67%")=3,10,0))))</f>
        <v>0</v>
      </c>
      <c r="AL77" s="33">
        <f>IF(OR(ISBLANK(#REF!),$E77="ΌΧΙ"),"",IF(AA77="ΠΟΛΥΤΕΚΝΟΣ",2,IF(AA77="ΤΡΙΤΕΚΝΟΣ",1,0)))</f>
        <v>0</v>
      </c>
      <c r="AM77" s="33">
        <f>IF(OR(ISBLANK(#REF!),$E77="ΌΧΙ"),"",AD77+SUM(AG77:AL77))</f>
        <v>0.91000000000000014</v>
      </c>
    </row>
    <row r="78" spans="1:39" x14ac:dyDescent="0.25">
      <c r="A78" s="26">
        <f>IF(ISBLANK(#REF!),"",IF(ISNUMBER(A77),A77+1,1))</f>
        <v>68</v>
      </c>
      <c r="B78" s="5" t="s">
        <v>349</v>
      </c>
      <c r="C78" s="5" t="s">
        <v>201</v>
      </c>
      <c r="D78" s="5" t="s">
        <v>66</v>
      </c>
      <c r="E78" s="27" t="s">
        <v>55</v>
      </c>
      <c r="F78" s="5" t="s">
        <v>299</v>
      </c>
      <c r="G78" s="5" t="s">
        <v>48</v>
      </c>
      <c r="H78" s="5"/>
      <c r="I78" s="5" t="s">
        <v>49</v>
      </c>
      <c r="J78" s="53">
        <v>41778</v>
      </c>
      <c r="K78" s="5" t="s">
        <v>50</v>
      </c>
      <c r="L78" s="29">
        <v>6.77</v>
      </c>
      <c r="M78" s="30"/>
      <c r="N78" s="30"/>
      <c r="O78" s="30"/>
      <c r="P78" s="30"/>
      <c r="Q78" s="5"/>
      <c r="R78" s="5"/>
      <c r="S78" s="5"/>
      <c r="T78" s="5"/>
      <c r="U78" s="5"/>
      <c r="V78" s="5"/>
      <c r="W78" s="31"/>
      <c r="X78" s="31"/>
      <c r="Y78" s="31"/>
      <c r="Z78" s="31"/>
      <c r="AA78" s="30" t="s">
        <v>51</v>
      </c>
      <c r="AB78" s="30" t="s">
        <v>49</v>
      </c>
      <c r="AC78" s="30" t="s">
        <v>49</v>
      </c>
      <c r="AD78" s="32">
        <f>IF(OR(ISBLANK(#REF!),$E78="ΌΧΙ"),"",IF(L78&gt;5,0.5*(L78-5),0))</f>
        <v>0.88499999999999979</v>
      </c>
      <c r="AE78" s="32">
        <f>IF(OR(ISBLANK(#REF!),$E78="ΌΧΙ"),"",IF(M78="ΝΑΙ",6,(IF(O78="ΝΑΙ",4,0))))</f>
        <v>0</v>
      </c>
      <c r="AF78" s="32">
        <f>IF(OR(ISBLANK(#REF!),$E78="ΌΧΙ"),"",IF(AND(F78="ΠΕ23",H78="ΚΥΡΙΟΣ"),IF(N78="ΝΑΙ",6,(IF(P78="ΝΑΙ",2,0))),IF(N78="ΝΑΙ",3,(IF(P78="ΝΑΙ",2,0)))))</f>
        <v>0</v>
      </c>
      <c r="AG78" s="32">
        <f>IF(OR(ISBLANK(#REF!),$E78="ΌΧΙ"),"",MAX(AE78:AF78))</f>
        <v>0</v>
      </c>
      <c r="AH78" s="32">
        <f>IF(OR(ISBLANK(#REF!),$E78="ΌΧΙ"),"",MIN(3,0.5*INT((Q78*12+R78+ROUND(S78/30,0))/6)))</f>
        <v>0</v>
      </c>
      <c r="AI78" s="32">
        <f>IF(OR(ISBLANK(#REF!),$E78="ΌΧΙ"),"",0.2*(T78*12+U78+ROUND(V78/30,0)))</f>
        <v>0</v>
      </c>
      <c r="AJ78" s="33">
        <f>IF(OR(ISBLANK(#REF!),$E78="ΌΧΙ"),"",IF(W78&gt;80%,4,IF(AND(W78&gt;=67%,W78&lt;=80%),3,0)))</f>
        <v>0</v>
      </c>
      <c r="AK78" s="33">
        <f>IF(OR(ISBLANK(#REF!),$E78="ΌΧΙ"),"",IF(COUNTIFS(X78:Z78,"&gt;=67%")=1,2,IF(COUNTIFS(X78:Z78,"&gt;=67%")=2,5,IF(COUNTIFS(X78:Z78,"&gt;=67%")=3,10,0))))</f>
        <v>0</v>
      </c>
      <c r="AL78" s="33">
        <f>IF(OR(ISBLANK(#REF!),$E78="ΌΧΙ"),"",IF(AA78="ΠΟΛΥΤΕΚΝΟΣ",2,IF(AA78="ΤΡΙΤΕΚΝΟΣ",1,0)))</f>
        <v>0</v>
      </c>
      <c r="AM78" s="33">
        <f>IF(OR(ISBLANK(#REF!),$E78="ΌΧΙ"),"",AD78+SUM(AG78:AL78))</f>
        <v>0.88499999999999979</v>
      </c>
    </row>
    <row r="79" spans="1:39" x14ac:dyDescent="0.25">
      <c r="A79" s="26">
        <f>IF(ISBLANK(#REF!),"",IF(ISNUMBER(A78),A78+1,1))</f>
        <v>69</v>
      </c>
      <c r="B79" s="5" t="s">
        <v>329</v>
      </c>
      <c r="C79" s="5" t="s">
        <v>330</v>
      </c>
      <c r="D79" s="5" t="s">
        <v>66</v>
      </c>
      <c r="E79" s="27" t="s">
        <v>55</v>
      </c>
      <c r="F79" s="5" t="s">
        <v>299</v>
      </c>
      <c r="G79" s="5" t="s">
        <v>48</v>
      </c>
      <c r="H79" s="5"/>
      <c r="I79" s="5" t="s">
        <v>49</v>
      </c>
      <c r="J79" s="53">
        <v>41603</v>
      </c>
      <c r="K79" s="5" t="s">
        <v>50</v>
      </c>
      <c r="L79" s="29">
        <v>6.65</v>
      </c>
      <c r="M79" s="30"/>
      <c r="N79" s="30"/>
      <c r="O79" s="30"/>
      <c r="P79" s="30"/>
      <c r="Q79" s="5"/>
      <c r="R79" s="5"/>
      <c r="S79" s="5"/>
      <c r="T79" s="5"/>
      <c r="U79" s="5"/>
      <c r="V79" s="5"/>
      <c r="W79" s="31"/>
      <c r="X79" s="31"/>
      <c r="Y79" s="31"/>
      <c r="Z79" s="31"/>
      <c r="AA79" s="30" t="s">
        <v>51</v>
      </c>
      <c r="AB79" s="30" t="s">
        <v>49</v>
      </c>
      <c r="AC79" s="30" t="s">
        <v>49</v>
      </c>
      <c r="AD79" s="32">
        <f>IF(OR(ISBLANK(#REF!),$E79="ΌΧΙ"),"",IF(L79&gt;5,0.5*(L79-5),0))</f>
        <v>0.82500000000000018</v>
      </c>
      <c r="AE79" s="32">
        <f>IF(OR(ISBLANK(#REF!),$E79="ΌΧΙ"),"",IF(M79="ΝΑΙ",6,(IF(O79="ΝΑΙ",4,0))))</f>
        <v>0</v>
      </c>
      <c r="AF79" s="32">
        <f>IF(OR(ISBLANK(#REF!),$E79="ΌΧΙ"),"",IF(AND(F79="ΠΕ23",H79="ΚΥΡΙΟΣ"),IF(N79="ΝΑΙ",6,(IF(P79="ΝΑΙ",2,0))),IF(N79="ΝΑΙ",3,(IF(P79="ΝΑΙ",2,0)))))</f>
        <v>0</v>
      </c>
      <c r="AG79" s="32">
        <f>IF(OR(ISBLANK(#REF!),$E79="ΌΧΙ"),"",MAX(AE79:AF79))</f>
        <v>0</v>
      </c>
      <c r="AH79" s="32">
        <f>IF(OR(ISBLANK(#REF!),$E79="ΌΧΙ"),"",MIN(3,0.5*INT((Q79*12+R79+ROUND(S79/30,0))/6)))</f>
        <v>0</v>
      </c>
      <c r="AI79" s="32">
        <f>IF(OR(ISBLANK(#REF!),$E79="ΌΧΙ"),"",0.2*(T79*12+U79+ROUND(V79/30,0)))</f>
        <v>0</v>
      </c>
      <c r="AJ79" s="33">
        <f>IF(OR(ISBLANK(#REF!),$E79="ΌΧΙ"),"",IF(W79&gt;80%,4,IF(AND(W79&gt;=67%,W79&lt;=80%),3,0)))</f>
        <v>0</v>
      </c>
      <c r="AK79" s="33">
        <f>IF(OR(ISBLANK(#REF!),$E79="ΌΧΙ"),"",IF(COUNTIFS(X79:Z79,"&gt;=67%")=1,2,IF(COUNTIFS(X79:Z79,"&gt;=67%")=2,5,IF(COUNTIFS(X79:Z79,"&gt;=67%")=3,10,0))))</f>
        <v>0</v>
      </c>
      <c r="AL79" s="33">
        <f>IF(OR(ISBLANK(#REF!),$E79="ΌΧΙ"),"",IF(AA79="ΠΟΛΥΤΕΚΝΟΣ",2,IF(AA79="ΤΡΙΤΕΚΝΟΣ",1,0)))</f>
        <v>0</v>
      </c>
      <c r="AM79" s="33">
        <f>IF(OR(ISBLANK(#REF!),$E79="ΌΧΙ"),"",AD79+SUM(AG79:AL79))</f>
        <v>0.82500000000000018</v>
      </c>
    </row>
    <row r="80" spans="1:39" x14ac:dyDescent="0.25">
      <c r="A80" s="26">
        <f>IF(ISBLANK(#REF!),"",IF(ISNUMBER(A79),A79+1,1))</f>
        <v>70</v>
      </c>
      <c r="B80" s="5" t="s">
        <v>356</v>
      </c>
      <c r="C80" s="5" t="s">
        <v>78</v>
      </c>
      <c r="D80" s="5" t="s">
        <v>89</v>
      </c>
      <c r="E80" s="27" t="s">
        <v>55</v>
      </c>
      <c r="F80" s="5" t="s">
        <v>299</v>
      </c>
      <c r="G80" s="5" t="s">
        <v>48</v>
      </c>
      <c r="H80" s="5"/>
      <c r="I80" s="5" t="s">
        <v>49</v>
      </c>
      <c r="J80" s="53">
        <v>42319</v>
      </c>
      <c r="K80" s="5" t="s">
        <v>50</v>
      </c>
      <c r="L80" s="29">
        <v>6.52</v>
      </c>
      <c r="M80" s="30"/>
      <c r="N80" s="30"/>
      <c r="O80" s="30"/>
      <c r="P80" s="30"/>
      <c r="Q80" s="5"/>
      <c r="R80" s="5"/>
      <c r="S80" s="5"/>
      <c r="T80" s="5"/>
      <c r="U80" s="5"/>
      <c r="V80" s="5"/>
      <c r="W80" s="31"/>
      <c r="X80" s="31"/>
      <c r="Y80" s="31"/>
      <c r="Z80" s="31"/>
      <c r="AA80" s="30" t="s">
        <v>51</v>
      </c>
      <c r="AB80" s="30" t="s">
        <v>49</v>
      </c>
      <c r="AC80" s="30" t="s">
        <v>49</v>
      </c>
      <c r="AD80" s="32">
        <f>IF(OR(ISBLANK(#REF!),$E80="ΌΧΙ"),"",IF(L80&gt;5,0.5*(L80-5),0))</f>
        <v>0.75999999999999979</v>
      </c>
      <c r="AE80" s="32">
        <f>IF(OR(ISBLANK(#REF!),$E80="ΌΧΙ"),"",IF(M80="ΝΑΙ",6,(IF(O80="ΝΑΙ",4,0))))</f>
        <v>0</v>
      </c>
      <c r="AF80" s="32">
        <f>IF(OR(ISBLANK(#REF!),$E80="ΌΧΙ"),"",IF(AND(F80="ΠΕ23",H80="ΚΥΡΙΟΣ"),IF(N80="ΝΑΙ",6,(IF(P80="ΝΑΙ",2,0))),IF(N80="ΝΑΙ",3,(IF(P80="ΝΑΙ",2,0)))))</f>
        <v>0</v>
      </c>
      <c r="AG80" s="32">
        <f>IF(OR(ISBLANK(#REF!),$E80="ΌΧΙ"),"",MAX(AE80:AF80))</f>
        <v>0</v>
      </c>
      <c r="AH80" s="32">
        <f>IF(OR(ISBLANK(#REF!),$E80="ΌΧΙ"),"",MIN(3,0.5*INT((Q80*12+R80+ROUND(S80/30,0))/6)))</f>
        <v>0</v>
      </c>
      <c r="AI80" s="32">
        <f>IF(OR(ISBLANK(#REF!),$E80="ΌΧΙ"),"",0.2*(T80*12+U80+ROUND(V80/30,0)))</f>
        <v>0</v>
      </c>
      <c r="AJ80" s="33">
        <f>IF(OR(ISBLANK(#REF!),$E80="ΌΧΙ"),"",IF(W80&gt;80%,4,IF(AND(W80&gt;=67%,W80&lt;=80%),3,0)))</f>
        <v>0</v>
      </c>
      <c r="AK80" s="33">
        <f>IF(OR(ISBLANK(#REF!),$E80="ΌΧΙ"),"",IF(COUNTIFS(X80:Z80,"&gt;=67%")=1,2,IF(COUNTIFS(X80:Z80,"&gt;=67%")=2,5,IF(COUNTIFS(X80:Z80,"&gt;=67%")=3,10,0))))</f>
        <v>0</v>
      </c>
      <c r="AL80" s="33">
        <f>IF(OR(ISBLANK(#REF!),$E80="ΌΧΙ"),"",IF(AA80="ΠΟΛΥΤΕΚΝΟΣ",2,IF(AA80="ΤΡΙΤΕΚΝΟΣ",1,0)))</f>
        <v>0</v>
      </c>
      <c r="AM80" s="33">
        <f>IF(OR(ISBLANK(#REF!),$E80="ΌΧΙ"),"",AD80+SUM(AG80:AL80))</f>
        <v>0.75999999999999979</v>
      </c>
    </row>
    <row r="81" spans="1:39" x14ac:dyDescent="0.25">
      <c r="A81" s="26">
        <f>IF(ISBLANK(#REF!),"",IF(ISNUMBER(A80),A80+1,1))</f>
        <v>71</v>
      </c>
      <c r="B81" s="5" t="s">
        <v>346</v>
      </c>
      <c r="C81" s="5" t="s">
        <v>65</v>
      </c>
      <c r="D81" s="5" t="s">
        <v>69</v>
      </c>
      <c r="E81" s="27" t="s">
        <v>55</v>
      </c>
      <c r="F81" s="5" t="s">
        <v>299</v>
      </c>
      <c r="G81" s="5" t="s">
        <v>48</v>
      </c>
      <c r="H81" s="5"/>
      <c r="I81" s="5" t="s">
        <v>49</v>
      </c>
      <c r="J81" s="53">
        <v>42145</v>
      </c>
      <c r="K81" s="5" t="s">
        <v>50</v>
      </c>
      <c r="L81" s="29">
        <v>6.5</v>
      </c>
      <c r="M81" s="30"/>
      <c r="N81" s="30"/>
      <c r="O81" s="30"/>
      <c r="P81" s="30"/>
      <c r="Q81" s="5"/>
      <c r="R81" s="5"/>
      <c r="S81" s="5"/>
      <c r="T81" s="5"/>
      <c r="U81" s="5"/>
      <c r="V81" s="5"/>
      <c r="W81" s="31"/>
      <c r="X81" s="31"/>
      <c r="Y81" s="31"/>
      <c r="Z81" s="31"/>
      <c r="AA81" s="30" t="s">
        <v>51</v>
      </c>
      <c r="AB81" s="30" t="s">
        <v>49</v>
      </c>
      <c r="AC81" s="30" t="s">
        <v>49</v>
      </c>
      <c r="AD81" s="32">
        <f>IF(OR(ISBLANK(#REF!),$E81="ΌΧΙ"),"",IF(L81&gt;5,0.5*(L81-5),0))</f>
        <v>0.75</v>
      </c>
      <c r="AE81" s="32">
        <f>IF(OR(ISBLANK(#REF!),$E81="ΌΧΙ"),"",IF(M81="ΝΑΙ",6,(IF(O81="ΝΑΙ",4,0))))</f>
        <v>0</v>
      </c>
      <c r="AF81" s="32">
        <f>IF(OR(ISBLANK(#REF!),$E81="ΌΧΙ"),"",IF(AND(F81="ΠΕ23",H81="ΚΥΡΙΟΣ"),IF(N81="ΝΑΙ",6,(IF(P81="ΝΑΙ",2,0))),IF(N81="ΝΑΙ",3,(IF(P81="ΝΑΙ",2,0)))))</f>
        <v>0</v>
      </c>
      <c r="AG81" s="32">
        <f>IF(OR(ISBLANK(#REF!),$E81="ΌΧΙ"),"",MAX(AE81:AF81))</f>
        <v>0</v>
      </c>
      <c r="AH81" s="32">
        <f>IF(OR(ISBLANK(#REF!),$E81="ΌΧΙ"),"",MIN(3,0.5*INT((Q81*12+R81+ROUND(S81/30,0))/6)))</f>
        <v>0</v>
      </c>
      <c r="AI81" s="32">
        <f>IF(OR(ISBLANK(#REF!),$E81="ΌΧΙ"),"",0.2*(T81*12+U81+ROUND(V81/30,0)))</f>
        <v>0</v>
      </c>
      <c r="AJ81" s="33">
        <f>IF(OR(ISBLANK(#REF!),$E81="ΌΧΙ"),"",IF(W81&gt;80%,4,IF(AND(W81&gt;=67%,W81&lt;=80%),3,0)))</f>
        <v>0</v>
      </c>
      <c r="AK81" s="33">
        <f>IF(OR(ISBLANK(#REF!),$E81="ΌΧΙ"),"",IF(COUNTIFS(X81:Z81,"&gt;=67%")=1,2,IF(COUNTIFS(X81:Z81,"&gt;=67%")=2,5,IF(COUNTIFS(X81:Z81,"&gt;=67%")=3,10,0))))</f>
        <v>0</v>
      </c>
      <c r="AL81" s="33">
        <f>IF(OR(ISBLANK(#REF!),$E81="ΌΧΙ"),"",IF(AA81="ΠΟΛΥΤΕΚΝΟΣ",2,IF(AA81="ΤΡΙΤΕΚΝΟΣ",1,0)))</f>
        <v>0</v>
      </c>
      <c r="AM81" s="33">
        <f>IF(OR(ISBLANK(#REF!),$E81="ΌΧΙ"),"",AD81+SUM(AG81:AL81))</f>
        <v>0.75</v>
      </c>
    </row>
    <row r="82" spans="1:39" x14ac:dyDescent="0.25">
      <c r="A82" s="26">
        <f>IF(ISBLANK(#REF!),"",IF(ISNUMBER(A81),A81+1,1))</f>
        <v>72</v>
      </c>
      <c r="B82" s="5" t="s">
        <v>302</v>
      </c>
      <c r="C82" s="5" t="s">
        <v>101</v>
      </c>
      <c r="D82" s="5" t="s">
        <v>53</v>
      </c>
      <c r="E82" s="27" t="s">
        <v>55</v>
      </c>
      <c r="F82" s="5" t="s">
        <v>299</v>
      </c>
      <c r="G82" s="5" t="s">
        <v>48</v>
      </c>
      <c r="H82" s="5"/>
      <c r="I82" s="5" t="s">
        <v>49</v>
      </c>
      <c r="J82" s="53">
        <v>39268</v>
      </c>
      <c r="K82" s="5" t="s">
        <v>50</v>
      </c>
      <c r="L82" s="29">
        <v>6.32</v>
      </c>
      <c r="M82" s="30"/>
      <c r="N82" s="30"/>
      <c r="O82" s="30"/>
      <c r="P82" s="30"/>
      <c r="Q82" s="5"/>
      <c r="R82" s="5"/>
      <c r="S82" s="5"/>
      <c r="T82" s="5"/>
      <c r="U82" s="5"/>
      <c r="V82" s="5"/>
      <c r="W82" s="31"/>
      <c r="X82" s="31"/>
      <c r="Y82" s="31"/>
      <c r="Z82" s="31"/>
      <c r="AA82" s="30" t="s">
        <v>51</v>
      </c>
      <c r="AB82" s="30" t="s">
        <v>49</v>
      </c>
      <c r="AC82" s="30" t="s">
        <v>49</v>
      </c>
      <c r="AD82" s="32">
        <f>IF(OR(ISBLANK(#REF!),$E82="ΌΧΙ"),"",IF(L82&gt;5,0.5*(L82-5),0))</f>
        <v>0.66000000000000014</v>
      </c>
      <c r="AE82" s="32">
        <f>IF(OR(ISBLANK(#REF!),$E82="ΌΧΙ"),"",IF(M82="ΝΑΙ",6,(IF(O82="ΝΑΙ",4,0))))</f>
        <v>0</v>
      </c>
      <c r="AF82" s="32">
        <f>IF(OR(ISBLANK(#REF!),$E82="ΌΧΙ"),"",IF(AND(F82="ΠΕ23",H82="ΚΥΡΙΟΣ"),IF(N82="ΝΑΙ",6,(IF(P82="ΝΑΙ",2,0))),IF(N82="ΝΑΙ",3,(IF(P82="ΝΑΙ",2,0)))))</f>
        <v>0</v>
      </c>
      <c r="AG82" s="32">
        <f>IF(OR(ISBLANK(#REF!),$E82="ΌΧΙ"),"",MAX(AE82:AF82))</f>
        <v>0</v>
      </c>
      <c r="AH82" s="32">
        <f>IF(OR(ISBLANK(#REF!),$E82="ΌΧΙ"),"",MIN(3,0.5*INT((Q82*12+R82+ROUND(S82/30,0))/6)))</f>
        <v>0</v>
      </c>
      <c r="AI82" s="32">
        <f>IF(OR(ISBLANK(#REF!),$E82="ΌΧΙ"),"",0.2*(T82*12+U82+ROUND(V82/30,0)))</f>
        <v>0</v>
      </c>
      <c r="AJ82" s="33">
        <f>IF(OR(ISBLANK(#REF!),$E82="ΌΧΙ"),"",IF(W82&gt;80%,4,IF(AND(W82&gt;=67%,W82&lt;=80%),3,0)))</f>
        <v>0</v>
      </c>
      <c r="AK82" s="33">
        <f>IF(OR(ISBLANK(#REF!),$E82="ΌΧΙ"),"",IF(COUNTIFS(X82:Z82,"&gt;=67%")=1,2,IF(COUNTIFS(X82:Z82,"&gt;=67%")=2,5,IF(COUNTIFS(X82:Z82,"&gt;=67%")=3,10,0))))</f>
        <v>0</v>
      </c>
      <c r="AL82" s="33">
        <f>IF(OR(ISBLANK(#REF!),$E82="ΌΧΙ"),"",IF(AA82="ΠΟΛΥΤΕΚΝΟΣ",2,IF(AA82="ΤΡΙΤΕΚΝΟΣ",1,0)))</f>
        <v>0</v>
      </c>
      <c r="AM82" s="33">
        <f>IF(OR(ISBLANK(#REF!),$E82="ΌΧΙ"),"",AD82+SUM(AG82:AL82))</f>
        <v>0.66000000000000014</v>
      </c>
    </row>
  </sheetData>
  <sortState ref="A11:AM82">
    <sortCondition ref="I11:I82"/>
    <sortCondition descending="1" ref="AM11:AM82"/>
    <sortCondition ref="J11:J82"/>
    <sortCondition descending="1" ref="L11:L82"/>
  </sortState>
  <mergeCells count="6">
    <mergeCell ref="J9:K9"/>
    <mergeCell ref="F2:L2"/>
    <mergeCell ref="A4:C4"/>
    <mergeCell ref="A5:C5"/>
    <mergeCell ref="A6:C6"/>
    <mergeCell ref="A7:C7"/>
  </mergeCells>
  <dataValidations count="11">
    <dataValidation type="list" allowBlank="1" showInputMessage="1" showErrorMessage="1" sqref="AB11:AC82 M11:P82 I11:I82 E11:E82">
      <formula1>NAI_OXI</formula1>
    </dataValidation>
    <dataValidation type="whole" allowBlank="1" showInputMessage="1" showErrorMessage="1" sqref="T11:T82 Q11:Q82">
      <formula1>0</formula1>
      <formula2>40</formula2>
    </dataValidation>
    <dataValidation type="whole" allowBlank="1" showInputMessage="1" showErrorMessage="1" sqref="U11:U82 R11:R82">
      <formula1>0</formula1>
      <formula2>11</formula2>
    </dataValidation>
    <dataValidation type="whole" allowBlank="1" showInputMessage="1" showErrorMessage="1" sqref="V11:V82 S11:S82">
      <formula1>0</formula1>
      <formula2>29</formula2>
    </dataValidation>
    <dataValidation type="decimal" allowBlank="1" showInputMessage="1" showErrorMessage="1" sqref="W11:Z82">
      <formula1>0</formula1>
      <formula2>1</formula2>
    </dataValidation>
    <dataValidation type="list" allowBlank="1" showInputMessage="1" showErrorMessage="1" sqref="AA11:AA82">
      <formula1>ΠΟΛΥΤΕΚΝΟΣ_ΤΡΙΤΕΚΝΟΣ</formula1>
    </dataValidation>
    <dataValidation type="decimal" allowBlank="1" showInputMessage="1" showErrorMessage="1" sqref="L11:L82">
      <formula1>0</formula1>
      <formula2>10</formula2>
    </dataValidation>
    <dataValidation type="list" allowBlank="1" showInputMessage="1" showErrorMessage="1" sqref="K11:K82">
      <formula1>ΑΠΑΙΤΟΥΜΕΝΟΣ_ΤΙΤΛΟΣ</formula1>
    </dataValidation>
    <dataValidation type="list" allowBlank="1" showInputMessage="1" showErrorMessage="1" sqref="H11:H82">
      <formula1>ΚΑΤΗΓΟΡΙΑ_ΠΙΝΑΚΑ</formula1>
    </dataValidation>
    <dataValidation type="list" allowBlank="1" showInputMessage="1" showErrorMessage="1" sqref="F11:F82">
      <formula1>ΚΛΑΔΟΣ_ΕΕΠ</formula1>
    </dataValidation>
    <dataValidation type="list" allowBlank="1" showInputMessage="1" showErrorMessage="1" sqref="G11:G82">
      <formula1>ΑΠΑΙΤΕΙΤΑΙ_ΔΕΝ_ΑΠΑΙΤΕΙΤΑΙ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42"/>
  <sheetViews>
    <sheetView topLeftCell="A20" workbookViewId="0">
      <selection activeCell="H19" sqref="H19"/>
    </sheetView>
  </sheetViews>
  <sheetFormatPr defaultRowHeight="15" x14ac:dyDescent="0.25"/>
  <cols>
    <col min="2" max="2" width="22.42578125" customWidth="1"/>
    <col min="3" max="3" width="18" customWidth="1"/>
    <col min="4" max="4" width="17" customWidth="1"/>
    <col min="10" max="10" width="13.7109375" customWidth="1"/>
  </cols>
  <sheetData>
    <row r="1" spans="1:39" x14ac:dyDescent="0.25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4"/>
      <c r="AB1" s="4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2"/>
      <c r="C2" s="2"/>
      <c r="D2" s="2"/>
      <c r="E2" s="1"/>
      <c r="F2" s="61" t="s">
        <v>0</v>
      </c>
      <c r="G2" s="61"/>
      <c r="H2" s="61"/>
      <c r="I2" s="61"/>
      <c r="J2" s="61"/>
      <c r="K2" s="61"/>
      <c r="L2" s="61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4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/>
      <c r="B3" s="2"/>
      <c r="C3" s="2"/>
      <c r="D3" s="2"/>
      <c r="E3" s="1"/>
      <c r="F3" s="6"/>
      <c r="G3" s="1"/>
      <c r="H3" s="1"/>
      <c r="I3" s="1"/>
      <c r="J3" s="1"/>
      <c r="K3" s="1"/>
      <c r="L3" s="1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4"/>
      <c r="AB3" s="4"/>
      <c r="AC3" s="4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60" t="s">
        <v>1</v>
      </c>
      <c r="B4" s="60"/>
      <c r="C4" s="60"/>
      <c r="D4" s="2"/>
      <c r="E4" s="1"/>
      <c r="F4" s="1"/>
      <c r="G4" s="1"/>
      <c r="H4" s="1"/>
      <c r="I4" s="1"/>
      <c r="J4" s="1"/>
      <c r="K4" s="1"/>
      <c r="L4" s="1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62" t="s">
        <v>2</v>
      </c>
      <c r="B5" s="62"/>
      <c r="C5" s="62"/>
      <c r="D5" s="2"/>
      <c r="E5" s="1"/>
      <c r="F5" s="1"/>
      <c r="G5" s="6" t="s">
        <v>648</v>
      </c>
      <c r="H5" s="1"/>
      <c r="I5" s="1"/>
      <c r="J5" s="1"/>
      <c r="K5" s="1"/>
      <c r="L5" s="1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4"/>
      <c r="AB5" s="4"/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62" t="s">
        <v>3</v>
      </c>
      <c r="B6" s="62"/>
      <c r="C6" s="62"/>
      <c r="D6" s="2"/>
      <c r="E6" s="1"/>
      <c r="F6" s="1"/>
      <c r="G6" s="1"/>
      <c r="H6" s="1"/>
      <c r="I6" s="1"/>
      <c r="J6" s="1"/>
      <c r="K6" s="1"/>
      <c r="L6" s="1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4"/>
      <c r="AB6" s="4"/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62" t="s">
        <v>643</v>
      </c>
      <c r="B7" s="62"/>
      <c r="C7" s="62"/>
      <c r="D7" s="2"/>
      <c r="E7" s="1"/>
      <c r="F7" s="1"/>
      <c r="G7" s="1"/>
      <c r="H7" s="1"/>
      <c r="I7" s="1"/>
      <c r="J7" s="1"/>
      <c r="K7" s="1"/>
      <c r="L7" s="1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4"/>
      <c r="AB7" s="4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52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4"/>
      <c r="O8" s="4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4"/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7"/>
      <c r="B9" s="8"/>
      <c r="C9" s="8"/>
      <c r="D9" s="8"/>
      <c r="E9" s="9"/>
      <c r="F9" s="10"/>
      <c r="G9" s="10"/>
      <c r="H9" s="10"/>
      <c r="I9" s="11"/>
      <c r="J9" s="58" t="s">
        <v>4</v>
      </c>
      <c r="K9" s="5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4"/>
      <c r="AF9" s="14"/>
      <c r="AG9" s="13"/>
      <c r="AH9" s="13"/>
      <c r="AI9" s="13"/>
      <c r="AJ9" s="13"/>
      <c r="AK9" s="13"/>
      <c r="AL9" s="13"/>
      <c r="AM9" s="15"/>
    </row>
    <row r="10" spans="1:39" ht="375.75" x14ac:dyDescent="0.25">
      <c r="A10" s="16" t="s">
        <v>5</v>
      </c>
      <c r="B10" s="17" t="s">
        <v>6</v>
      </c>
      <c r="C10" s="17" t="s">
        <v>7</v>
      </c>
      <c r="D10" s="17" t="s">
        <v>8</v>
      </c>
      <c r="E10" s="18" t="s">
        <v>9</v>
      </c>
      <c r="F10" s="19" t="s">
        <v>10</v>
      </c>
      <c r="G10" s="19" t="s">
        <v>11</v>
      </c>
      <c r="H10" s="19" t="s">
        <v>12</v>
      </c>
      <c r="I10" s="20" t="s">
        <v>13</v>
      </c>
      <c r="J10" s="21" t="s">
        <v>14</v>
      </c>
      <c r="K10" s="21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  <c r="P10" s="22" t="s">
        <v>20</v>
      </c>
      <c r="Q10" s="22" t="s">
        <v>21</v>
      </c>
      <c r="R10" s="22" t="s">
        <v>22</v>
      </c>
      <c r="S10" s="22" t="s">
        <v>23</v>
      </c>
      <c r="T10" s="22" t="s">
        <v>24</v>
      </c>
      <c r="U10" s="22" t="s">
        <v>25</v>
      </c>
      <c r="V10" s="22" t="s">
        <v>26</v>
      </c>
      <c r="W10" s="22" t="s">
        <v>27</v>
      </c>
      <c r="X10" s="22" t="s">
        <v>28</v>
      </c>
      <c r="Y10" s="22" t="s">
        <v>29</v>
      </c>
      <c r="Z10" s="22" t="s">
        <v>30</v>
      </c>
      <c r="AA10" s="22" t="s">
        <v>31</v>
      </c>
      <c r="AB10" s="22" t="s">
        <v>32</v>
      </c>
      <c r="AC10" s="22" t="s">
        <v>33</v>
      </c>
      <c r="AD10" s="23" t="s">
        <v>34</v>
      </c>
      <c r="AE10" s="24" t="s">
        <v>35</v>
      </c>
      <c r="AF10" s="24" t="s">
        <v>36</v>
      </c>
      <c r="AG10" s="23" t="s">
        <v>37</v>
      </c>
      <c r="AH10" s="23" t="s">
        <v>38</v>
      </c>
      <c r="AI10" s="23" t="s">
        <v>39</v>
      </c>
      <c r="AJ10" s="23" t="s">
        <v>40</v>
      </c>
      <c r="AK10" s="23" t="s">
        <v>41</v>
      </c>
      <c r="AL10" s="23" t="s">
        <v>42</v>
      </c>
      <c r="AM10" s="25" t="s">
        <v>43</v>
      </c>
    </row>
    <row r="11" spans="1:39" x14ac:dyDescent="0.25">
      <c r="A11" s="26">
        <f>IF(ISBLANK(#REF!),"",IF(ISNUMBER(#REF!),#REF!+1,1))</f>
        <v>1</v>
      </c>
      <c r="B11" s="5" t="s">
        <v>424</v>
      </c>
      <c r="C11" s="5" t="s">
        <v>112</v>
      </c>
      <c r="D11" s="5" t="s">
        <v>53</v>
      </c>
      <c r="E11" s="27" t="s">
        <v>55</v>
      </c>
      <c r="F11" s="5" t="s">
        <v>393</v>
      </c>
      <c r="G11" s="5" t="s">
        <v>48</v>
      </c>
      <c r="H11" s="5"/>
      <c r="I11" s="5" t="s">
        <v>55</v>
      </c>
      <c r="J11" s="53">
        <v>38139</v>
      </c>
      <c r="K11" s="5" t="s">
        <v>50</v>
      </c>
      <c r="L11" s="29">
        <v>7.2</v>
      </c>
      <c r="M11" s="30"/>
      <c r="N11" s="30"/>
      <c r="O11" s="30"/>
      <c r="P11" s="30"/>
      <c r="Q11" s="5">
        <v>1</v>
      </c>
      <c r="R11" s="5">
        <v>10</v>
      </c>
      <c r="S11" s="5">
        <v>20</v>
      </c>
      <c r="T11" s="5">
        <v>3</v>
      </c>
      <c r="U11" s="5">
        <v>6</v>
      </c>
      <c r="V11" s="5">
        <v>24</v>
      </c>
      <c r="W11" s="31"/>
      <c r="X11" s="31"/>
      <c r="Y11" s="31"/>
      <c r="Z11" s="31"/>
      <c r="AA11" s="30" t="s">
        <v>51</v>
      </c>
      <c r="AB11" s="30" t="s">
        <v>55</v>
      </c>
      <c r="AC11" s="30" t="s">
        <v>49</v>
      </c>
      <c r="AD11" s="32">
        <f>IF(OR(ISBLANK(#REF!),$E11="ΌΧΙ"),"",IF(L11&gt;5,0.5*(L11-5),0))</f>
        <v>1.1000000000000001</v>
      </c>
      <c r="AE11" s="32">
        <f>IF(OR(ISBLANK(#REF!),$E11="ΌΧΙ"),"",IF(M11="ΝΑΙ",6,(IF(O11="ΝΑΙ",4,0))))</f>
        <v>0</v>
      </c>
      <c r="AF11" s="32">
        <f>IF(OR(ISBLANK(#REF!),$E11="ΌΧΙ"),"",IF(AND(F11="ΠΕ23",H11="ΚΥΡΙΟΣ"),IF(N11="ΝΑΙ",6,(IF(P11="ΝΑΙ",2,0))),IF(N11="ΝΑΙ",3,(IF(P11="ΝΑΙ",2,0)))))</f>
        <v>0</v>
      </c>
      <c r="AG11" s="32">
        <f>IF(OR(ISBLANK(#REF!),$E11="ΌΧΙ"),"",MAX(AE11:AF11))</f>
        <v>0</v>
      </c>
      <c r="AH11" s="32">
        <f>IF(OR(ISBLANK(#REF!),$E11="ΌΧΙ"),"",MIN(3,0.5*INT((Q11*12+R11+ROUND(S11/30,0))/6)))</f>
        <v>1.5</v>
      </c>
      <c r="AI11" s="32">
        <f>IF(OR(ISBLANK(#REF!),$E11="ΌΧΙ"),"",0.2*(T11*12+U11+ROUND(V11/30,0)))</f>
        <v>8.6</v>
      </c>
      <c r="AJ11" s="33">
        <f>IF(OR(ISBLANK(#REF!),$E11="ΌΧΙ"),"",IF(W11&gt;80%,4,IF(AND(W11&gt;=67%,W11&lt;=80%),3,0)))</f>
        <v>0</v>
      </c>
      <c r="AK11" s="33">
        <f>IF(OR(ISBLANK(#REF!),$E11="ΌΧΙ"),"",IF(COUNTIFS(X11:Z11,"&gt;=67%")=1,2,IF(COUNTIFS(X11:Z11,"&gt;=67%")=2,5,IF(COUNTIFS(X11:Z11,"&gt;=67%")=3,10,0))))</f>
        <v>0</v>
      </c>
      <c r="AL11" s="33">
        <f>IF(OR(ISBLANK(#REF!),$E11="ΌΧΙ"),"",IF(AA11="ΠΟΛΥΤΕΚΝΟΣ",2,IF(AA11="ΤΡΙΤΕΚΝΟΣ",1,0)))</f>
        <v>0</v>
      </c>
      <c r="AM11" s="33">
        <f>IF(OR(ISBLANK(#REF!),$E11="ΌΧΙ"),"",AD11+SUM(AG11:AL11))</f>
        <v>11.2</v>
      </c>
    </row>
    <row r="12" spans="1:39" x14ac:dyDescent="0.25">
      <c r="A12" s="26">
        <f>IF(ISBLANK(#REF!),"",IF(ISNUMBER(A11),A11+1,1))</f>
        <v>2</v>
      </c>
      <c r="B12" s="5" t="s">
        <v>425</v>
      </c>
      <c r="C12" s="5" t="s">
        <v>327</v>
      </c>
      <c r="D12" s="5" t="s">
        <v>129</v>
      </c>
      <c r="E12" s="27" t="s">
        <v>55</v>
      </c>
      <c r="F12" s="5" t="s">
        <v>393</v>
      </c>
      <c r="G12" s="5" t="s">
        <v>48</v>
      </c>
      <c r="H12" s="5"/>
      <c r="I12" s="5" t="s">
        <v>55</v>
      </c>
      <c r="J12" s="53">
        <v>38672</v>
      </c>
      <c r="K12" s="5" t="s">
        <v>50</v>
      </c>
      <c r="L12" s="29">
        <v>7.81</v>
      </c>
      <c r="M12" s="30"/>
      <c r="N12" s="30"/>
      <c r="O12" s="30"/>
      <c r="P12" s="30"/>
      <c r="Q12" s="5"/>
      <c r="R12" s="5"/>
      <c r="S12" s="5"/>
      <c r="T12" s="5">
        <v>3</v>
      </c>
      <c r="U12" s="5"/>
      <c r="V12" s="5"/>
      <c r="W12" s="31"/>
      <c r="X12" s="31"/>
      <c r="Y12" s="31"/>
      <c r="Z12" s="31"/>
      <c r="AA12" s="30" t="s">
        <v>51</v>
      </c>
      <c r="AB12" s="30" t="s">
        <v>49</v>
      </c>
      <c r="AC12" s="30" t="s">
        <v>49</v>
      </c>
      <c r="AD12" s="32">
        <f>IF(OR(ISBLANK(#REF!),$E12="ΌΧΙ"),"",IF(L12&gt;5,0.5*(L12-5),0))</f>
        <v>1.4049999999999998</v>
      </c>
      <c r="AE12" s="32">
        <f>IF(OR(ISBLANK(#REF!),$E12="ΌΧΙ"),"",IF(M12="ΝΑΙ",6,(IF(O12="ΝΑΙ",4,0))))</f>
        <v>0</v>
      </c>
      <c r="AF12" s="32">
        <f>IF(OR(ISBLANK(#REF!),$E12="ΌΧΙ"),"",IF(AND(F12="ΠΕ23",H12="ΚΥΡΙΟΣ"),IF(N12="ΝΑΙ",6,(IF(P12="ΝΑΙ",2,0))),IF(N12="ΝΑΙ",3,(IF(P12="ΝΑΙ",2,0)))))</f>
        <v>0</v>
      </c>
      <c r="AG12" s="32">
        <f>IF(OR(ISBLANK(#REF!),$E12="ΌΧΙ"),"",MAX(AE12:AF12))</f>
        <v>0</v>
      </c>
      <c r="AH12" s="32">
        <f>IF(OR(ISBLANK(#REF!),$E12="ΌΧΙ"),"",MIN(3,0.5*INT((Q12*12+R12+ROUND(S12/30,0))/6)))</f>
        <v>0</v>
      </c>
      <c r="AI12" s="32">
        <f>IF(OR(ISBLANK(#REF!),$E12="ΌΧΙ"),"",0.2*(T12*12+U12+ROUND(V12/30,0)))</f>
        <v>7.2</v>
      </c>
      <c r="AJ12" s="33">
        <f>IF(OR(ISBLANK(#REF!),$E12="ΌΧΙ"),"",IF(W12&gt;80%,4,IF(AND(W12&gt;=67%,W12&lt;=80%),3,0)))</f>
        <v>0</v>
      </c>
      <c r="AK12" s="33">
        <f>IF(OR(ISBLANK(#REF!),$E12="ΌΧΙ"),"",IF(COUNTIFS(X12:Z12,"&gt;=67%")=1,2,IF(COUNTIFS(X12:Z12,"&gt;=67%")=2,5,IF(COUNTIFS(X12:Z12,"&gt;=67%")=3,10,0))))</f>
        <v>0</v>
      </c>
      <c r="AL12" s="33">
        <f>IF(OR(ISBLANK(#REF!),$E12="ΌΧΙ"),"",IF(AA12="ΠΟΛΥΤΕΚΝΟΣ",2,IF(AA12="ΤΡΙΤΕΚΝΟΣ",1,0)))</f>
        <v>0</v>
      </c>
      <c r="AM12" s="33">
        <f>IF(OR(ISBLANK(#REF!),$E12="ΌΧΙ"),"",AD12+SUM(AG12:AL12))</f>
        <v>8.6050000000000004</v>
      </c>
    </row>
    <row r="13" spans="1:39" x14ac:dyDescent="0.25">
      <c r="A13" s="26">
        <f>IF(ISBLANK(#REF!),"",IF(ISNUMBER(A12),A12+1,1))</f>
        <v>3</v>
      </c>
      <c r="B13" s="5" t="s">
        <v>403</v>
      </c>
      <c r="C13" s="5" t="s">
        <v>301</v>
      </c>
      <c r="D13" s="5" t="s">
        <v>54</v>
      </c>
      <c r="E13" s="27" t="s">
        <v>55</v>
      </c>
      <c r="F13" s="5" t="s">
        <v>393</v>
      </c>
      <c r="G13" s="5" t="s">
        <v>48</v>
      </c>
      <c r="H13" s="5"/>
      <c r="I13" s="5" t="s">
        <v>55</v>
      </c>
      <c r="J13" s="53">
        <v>37057</v>
      </c>
      <c r="K13" s="5" t="s">
        <v>50</v>
      </c>
      <c r="L13" s="29">
        <v>7.7</v>
      </c>
      <c r="M13" s="30"/>
      <c r="N13" s="30"/>
      <c r="O13" s="30"/>
      <c r="P13" s="30" t="s">
        <v>55</v>
      </c>
      <c r="Q13" s="5">
        <v>2</v>
      </c>
      <c r="R13" s="5">
        <v>7</v>
      </c>
      <c r="S13" s="5">
        <v>12</v>
      </c>
      <c r="T13" s="5"/>
      <c r="U13" s="5">
        <v>8</v>
      </c>
      <c r="V13" s="5">
        <v>8</v>
      </c>
      <c r="W13" s="31"/>
      <c r="X13" s="31"/>
      <c r="Y13" s="31"/>
      <c r="Z13" s="31"/>
      <c r="AA13" s="30" t="s">
        <v>51</v>
      </c>
      <c r="AB13" s="30" t="s">
        <v>49</v>
      </c>
      <c r="AC13" s="30" t="s">
        <v>49</v>
      </c>
      <c r="AD13" s="32">
        <f>IF(OR(ISBLANK(#REF!),$E13="ΌΧΙ"),"",IF(L13&gt;5,0.5*(L13-5),0))</f>
        <v>1.35</v>
      </c>
      <c r="AE13" s="32">
        <f>IF(OR(ISBLANK(#REF!),$E13="ΌΧΙ"),"",IF(M13="ΝΑΙ",6,(IF(O13="ΝΑΙ",4,0))))</f>
        <v>0</v>
      </c>
      <c r="AF13" s="32">
        <f>IF(OR(ISBLANK(#REF!),$E13="ΌΧΙ"),"",IF(AND(F13="ΠΕ23",H13="ΚΥΡΙΟΣ"),IF(N13="ΝΑΙ",6,(IF(P13="ΝΑΙ",2,0))),IF(N13="ΝΑΙ",3,(IF(P13="ΝΑΙ",2,0)))))</f>
        <v>2</v>
      </c>
      <c r="AG13" s="32">
        <f>IF(OR(ISBLANK(#REF!),$E13="ΌΧΙ"),"",MAX(AE13:AF13))</f>
        <v>2</v>
      </c>
      <c r="AH13" s="32">
        <f>IF(OR(ISBLANK(#REF!),$E13="ΌΧΙ"),"",MIN(3,0.5*INT((Q13*12+R13+ROUND(S13/30,0))/6)))</f>
        <v>2.5</v>
      </c>
      <c r="AI13" s="32">
        <f>IF(OR(ISBLANK(#REF!),$E13="ΌΧΙ"),"",0.2*(T13*12+U13+ROUND(V13/30,0)))</f>
        <v>1.6</v>
      </c>
      <c r="AJ13" s="33">
        <f>IF(OR(ISBLANK(#REF!),$E13="ΌΧΙ"),"",IF(W13&gt;80%,4,IF(AND(W13&gt;=67%,W13&lt;=80%),3,0)))</f>
        <v>0</v>
      </c>
      <c r="AK13" s="33">
        <f>IF(OR(ISBLANK(#REF!),$E13="ΌΧΙ"),"",IF(COUNTIFS(X13:Z13,"&gt;=67%")=1,2,IF(COUNTIFS(X13:Z13,"&gt;=67%")=2,5,IF(COUNTIFS(X13:Z13,"&gt;=67%")=3,10,0))))</f>
        <v>0</v>
      </c>
      <c r="AL13" s="33">
        <f>IF(OR(ISBLANK(#REF!),$E13="ΌΧΙ"),"",IF(AA13="ΠΟΛΥΤΕΚΝΟΣ",2,IF(AA13="ΤΡΙΤΕΚΝΟΣ",1,0)))</f>
        <v>0</v>
      </c>
      <c r="AM13" s="33">
        <f>IF(OR(ISBLANK(#REF!),$E13="ΌΧΙ"),"",AD13+SUM(AG13:AL13))</f>
        <v>7.4499999999999993</v>
      </c>
    </row>
    <row r="14" spans="1:39" x14ac:dyDescent="0.25">
      <c r="A14" s="26">
        <f>IF(ISBLANK(#REF!),"",IF(ISNUMBER(A13),A13+1,1))</f>
        <v>4</v>
      </c>
      <c r="B14" s="5" t="s">
        <v>64</v>
      </c>
      <c r="C14" s="5" t="s">
        <v>63</v>
      </c>
      <c r="D14" s="5" t="s">
        <v>97</v>
      </c>
      <c r="E14" s="27" t="s">
        <v>55</v>
      </c>
      <c r="F14" s="5" t="s">
        <v>393</v>
      </c>
      <c r="G14" s="5" t="s">
        <v>48</v>
      </c>
      <c r="H14" s="5"/>
      <c r="I14" s="5" t="s">
        <v>55</v>
      </c>
      <c r="J14" s="53">
        <v>40305</v>
      </c>
      <c r="K14" s="5" t="s">
        <v>50</v>
      </c>
      <c r="L14" s="29">
        <v>7.05</v>
      </c>
      <c r="M14" s="30"/>
      <c r="N14" s="30"/>
      <c r="O14" s="30"/>
      <c r="P14" s="30"/>
      <c r="Q14" s="5">
        <v>3</v>
      </c>
      <c r="R14" s="5"/>
      <c r="S14" s="5"/>
      <c r="T14" s="5"/>
      <c r="U14" s="5">
        <v>8</v>
      </c>
      <c r="V14" s="5">
        <v>8</v>
      </c>
      <c r="W14" s="31"/>
      <c r="X14" s="31"/>
      <c r="Y14" s="31"/>
      <c r="Z14" s="31"/>
      <c r="AA14" s="30" t="s">
        <v>51</v>
      </c>
      <c r="AB14" s="30" t="s">
        <v>55</v>
      </c>
      <c r="AC14" s="30" t="s">
        <v>49</v>
      </c>
      <c r="AD14" s="32">
        <f>IF(OR(ISBLANK(#REF!),$E14="ΌΧΙ"),"",IF(L14&gt;5,0.5*(L14-5),0))</f>
        <v>1.0249999999999999</v>
      </c>
      <c r="AE14" s="32">
        <f>IF(OR(ISBLANK(#REF!),$E14="ΌΧΙ"),"",IF(M14="ΝΑΙ",6,(IF(O14="ΝΑΙ",4,0))))</f>
        <v>0</v>
      </c>
      <c r="AF14" s="32">
        <f>IF(OR(ISBLANK(#REF!),$E14="ΌΧΙ"),"",IF(AND(F14="ΠΕ23",H14="ΚΥΡΙΟΣ"),IF(N14="ΝΑΙ",6,(IF(P14="ΝΑΙ",2,0))),IF(N14="ΝΑΙ",3,(IF(P14="ΝΑΙ",2,0)))))</f>
        <v>0</v>
      </c>
      <c r="AG14" s="32">
        <f>IF(OR(ISBLANK(#REF!),$E14="ΌΧΙ"),"",MAX(AE14:AF14))</f>
        <v>0</v>
      </c>
      <c r="AH14" s="32">
        <f>IF(OR(ISBLANK(#REF!),$E14="ΌΧΙ"),"",MIN(3,0.5*INT((Q14*12+R14+ROUND(S14/30,0))/6)))</f>
        <v>3</v>
      </c>
      <c r="AI14" s="32">
        <f>IF(OR(ISBLANK(#REF!),$E14="ΌΧΙ"),"",0.2*(T14*12+U14+ROUND(V14/30,0)))</f>
        <v>1.6</v>
      </c>
      <c r="AJ14" s="33">
        <f>IF(OR(ISBLANK(#REF!),$E14="ΌΧΙ"),"",IF(W14&gt;80%,4,IF(AND(W14&gt;=67%,W14&lt;=80%),3,0)))</f>
        <v>0</v>
      </c>
      <c r="AK14" s="33">
        <f>IF(OR(ISBLANK(#REF!),$E14="ΌΧΙ"),"",IF(COUNTIFS(X14:Z14,"&gt;=67%")=1,2,IF(COUNTIFS(X14:Z14,"&gt;=67%")=2,5,IF(COUNTIFS(X14:Z14,"&gt;=67%")=3,10,0))))</f>
        <v>0</v>
      </c>
      <c r="AL14" s="33">
        <f>IF(OR(ISBLANK(#REF!),$E14="ΌΧΙ"),"",IF(AA14="ΠΟΛΥΤΕΚΝΟΣ",2,IF(AA14="ΤΡΙΤΕΚΝΟΣ",1,0)))</f>
        <v>0</v>
      </c>
      <c r="AM14" s="33">
        <f>IF(OR(ISBLANK(#REF!),$E14="ΌΧΙ"),"",AD14+SUM(AG14:AL14))</f>
        <v>5.625</v>
      </c>
    </row>
    <row r="15" spans="1:39" x14ac:dyDescent="0.25">
      <c r="A15" s="26">
        <f>IF(ISBLANK(#REF!),"",IF(ISNUMBER(A14),A14+1,1))</f>
        <v>5</v>
      </c>
      <c r="B15" s="5" t="s">
        <v>432</v>
      </c>
      <c r="C15" s="5" t="s">
        <v>336</v>
      </c>
      <c r="D15" s="5" t="s">
        <v>278</v>
      </c>
      <c r="E15" s="27" t="s">
        <v>55</v>
      </c>
      <c r="F15" s="5" t="s">
        <v>393</v>
      </c>
      <c r="G15" s="5" t="s">
        <v>48</v>
      </c>
      <c r="H15" s="5"/>
      <c r="I15" s="5" t="s">
        <v>55</v>
      </c>
      <c r="J15" s="53">
        <v>38538</v>
      </c>
      <c r="K15" s="5" t="s">
        <v>50</v>
      </c>
      <c r="L15" s="29">
        <v>7.13</v>
      </c>
      <c r="M15" s="30"/>
      <c r="N15" s="30"/>
      <c r="O15" s="30"/>
      <c r="P15" s="30"/>
      <c r="Q15" s="5">
        <v>1</v>
      </c>
      <c r="R15" s="5">
        <v>5</v>
      </c>
      <c r="S15" s="5">
        <v>16</v>
      </c>
      <c r="T15" s="5"/>
      <c r="U15" s="5">
        <v>8</v>
      </c>
      <c r="V15" s="5">
        <v>8</v>
      </c>
      <c r="W15" s="31"/>
      <c r="X15" s="31"/>
      <c r="Y15" s="31"/>
      <c r="Z15" s="31"/>
      <c r="AA15" s="30" t="s">
        <v>51</v>
      </c>
      <c r="AB15" s="30" t="s">
        <v>55</v>
      </c>
      <c r="AC15" s="30" t="s">
        <v>49</v>
      </c>
      <c r="AD15" s="32">
        <f>IF(OR(ISBLANK(#REF!),$E15="ΌΧΙ"),"",IF(L15&gt;5,0.5*(L15-5),0))</f>
        <v>1.0649999999999999</v>
      </c>
      <c r="AE15" s="32">
        <f>IF(OR(ISBLANK(#REF!),$E15="ΌΧΙ"),"",IF(M15="ΝΑΙ",6,(IF(O15="ΝΑΙ",4,0))))</f>
        <v>0</v>
      </c>
      <c r="AF15" s="32">
        <f>IF(OR(ISBLANK(#REF!),$E15="ΌΧΙ"),"",IF(AND(F15="ΠΕ23",H15="ΚΥΡΙΟΣ"),IF(N15="ΝΑΙ",6,(IF(P15="ΝΑΙ",2,0))),IF(N15="ΝΑΙ",3,(IF(P15="ΝΑΙ",2,0)))))</f>
        <v>0</v>
      </c>
      <c r="AG15" s="32">
        <f>IF(OR(ISBLANK(#REF!),$E15="ΌΧΙ"),"",MAX(AE15:AF15))</f>
        <v>0</v>
      </c>
      <c r="AH15" s="32">
        <f>IF(OR(ISBLANK(#REF!),$E15="ΌΧΙ"),"",MIN(3,0.5*INT((Q15*12+R15+ROUND(S15/30,0))/6)))</f>
        <v>1.5</v>
      </c>
      <c r="AI15" s="32">
        <f>IF(OR(ISBLANK(#REF!),$E15="ΌΧΙ"),"",0.2*(T15*12+U15+ROUND(V15/30,0)))</f>
        <v>1.6</v>
      </c>
      <c r="AJ15" s="33">
        <f>IF(OR(ISBLANK(#REF!),$E15="ΌΧΙ"),"",IF(W15&gt;80%,4,IF(AND(W15&gt;=67%,W15&lt;=80%),3,0)))</f>
        <v>0</v>
      </c>
      <c r="AK15" s="33">
        <f>IF(OR(ISBLANK(#REF!),$E15="ΌΧΙ"),"",IF(COUNTIFS(X15:Z15,"&gt;=67%")=1,2,IF(COUNTIFS(X15:Z15,"&gt;=67%")=2,5,IF(COUNTIFS(X15:Z15,"&gt;=67%")=3,10,0))))</f>
        <v>0</v>
      </c>
      <c r="AL15" s="33">
        <f>IF(OR(ISBLANK(#REF!),$E15="ΌΧΙ"),"",IF(AA15="ΠΟΛΥΤΕΚΝΟΣ",2,IF(AA15="ΤΡΙΤΕΚΝΟΣ",1,0)))</f>
        <v>0</v>
      </c>
      <c r="AM15" s="33">
        <f>IF(OR(ISBLANK(#REF!),$E15="ΌΧΙ"),"",AD15+SUM(AG15:AL15))</f>
        <v>4.165</v>
      </c>
    </row>
    <row r="16" spans="1:39" x14ac:dyDescent="0.25">
      <c r="A16" s="26">
        <f>IF(ISBLANK(#REF!),"",IF(ISNUMBER(A15),A15+1,1))</f>
        <v>6</v>
      </c>
      <c r="B16" s="5" t="s">
        <v>426</v>
      </c>
      <c r="C16" s="5" t="s">
        <v>427</v>
      </c>
      <c r="D16" s="5" t="s">
        <v>86</v>
      </c>
      <c r="E16" s="27" t="s">
        <v>55</v>
      </c>
      <c r="F16" s="5" t="s">
        <v>393</v>
      </c>
      <c r="G16" s="5" t="s">
        <v>48</v>
      </c>
      <c r="H16" s="5"/>
      <c r="I16" s="5" t="s">
        <v>55</v>
      </c>
      <c r="J16" s="53">
        <v>40296</v>
      </c>
      <c r="K16" s="5" t="s">
        <v>50</v>
      </c>
      <c r="L16" s="29">
        <v>6.48</v>
      </c>
      <c r="M16" s="30"/>
      <c r="N16" s="30"/>
      <c r="O16" s="30"/>
      <c r="P16" s="30"/>
      <c r="Q16" s="5">
        <v>1</v>
      </c>
      <c r="R16" s="5">
        <v>5</v>
      </c>
      <c r="S16" s="5"/>
      <c r="T16" s="5"/>
      <c r="U16" s="5">
        <v>7</v>
      </c>
      <c r="V16" s="5">
        <v>29</v>
      </c>
      <c r="W16" s="31"/>
      <c r="X16" s="31"/>
      <c r="Y16" s="31"/>
      <c r="Z16" s="31"/>
      <c r="AA16" s="30" t="s">
        <v>51</v>
      </c>
      <c r="AB16" s="30" t="s">
        <v>49</v>
      </c>
      <c r="AC16" s="30" t="s">
        <v>49</v>
      </c>
      <c r="AD16" s="32">
        <f>IF(OR(ISBLANK(#REF!),$E16="ΌΧΙ"),"",IF(L16&gt;5,0.5*(L16-5),0))</f>
        <v>0.74000000000000021</v>
      </c>
      <c r="AE16" s="32">
        <f>IF(OR(ISBLANK(#REF!),$E16="ΌΧΙ"),"",IF(M16="ΝΑΙ",6,(IF(O16="ΝΑΙ",4,0))))</f>
        <v>0</v>
      </c>
      <c r="AF16" s="32">
        <f>IF(OR(ISBLANK(#REF!),$E16="ΌΧΙ"),"",IF(AND(F16="ΠΕ23",H16="ΚΥΡΙΟΣ"),IF(N16="ΝΑΙ",6,(IF(P16="ΝΑΙ",2,0))),IF(N16="ΝΑΙ",3,(IF(P16="ΝΑΙ",2,0)))))</f>
        <v>0</v>
      </c>
      <c r="AG16" s="32">
        <f>IF(OR(ISBLANK(#REF!),$E16="ΌΧΙ"),"",MAX(AE16:AF16))</f>
        <v>0</v>
      </c>
      <c r="AH16" s="32">
        <f>IF(OR(ISBLANK(#REF!),$E16="ΌΧΙ"),"",MIN(3,0.5*INT((Q16*12+R16+ROUND(S16/30,0))/6)))</f>
        <v>1</v>
      </c>
      <c r="AI16" s="32">
        <f>IF(OR(ISBLANK(#REF!),$E16="ΌΧΙ"),"",0.2*(T16*12+U16+ROUND(V16/30,0)))</f>
        <v>1.6</v>
      </c>
      <c r="AJ16" s="33">
        <f>IF(OR(ISBLANK(#REF!),$E16="ΌΧΙ"),"",IF(W16&gt;80%,4,IF(AND(W16&gt;=67%,W16&lt;=80%),3,0)))</f>
        <v>0</v>
      </c>
      <c r="AK16" s="33">
        <f>IF(OR(ISBLANK(#REF!),$E16="ΌΧΙ"),"",IF(COUNTIFS(X16:Z16,"&gt;=67%")=1,2,IF(COUNTIFS(X16:Z16,"&gt;=67%")=2,5,IF(COUNTIFS(X16:Z16,"&gt;=67%")=3,10,0))))</f>
        <v>0</v>
      </c>
      <c r="AL16" s="33">
        <f>IF(OR(ISBLANK(#REF!),$E16="ΌΧΙ"),"",IF(AA16="ΠΟΛΥΤΕΚΝΟΣ",2,IF(AA16="ΤΡΙΤΕΚΝΟΣ",1,0)))</f>
        <v>0</v>
      </c>
      <c r="AM16" s="33">
        <f>IF(OR(ISBLANK(#REF!),$E16="ΌΧΙ"),"",AD16+SUM(AG16:AL16))</f>
        <v>3.3400000000000003</v>
      </c>
    </row>
    <row r="17" spans="1:39" x14ac:dyDescent="0.25">
      <c r="A17" s="26">
        <f>IF(ISBLANK(#REF!),"",IF(ISNUMBER(A16),A16+1,1))</f>
        <v>7</v>
      </c>
      <c r="B17" s="5" t="s">
        <v>392</v>
      </c>
      <c r="C17" s="5" t="s">
        <v>89</v>
      </c>
      <c r="D17" s="5" t="s">
        <v>292</v>
      </c>
      <c r="E17" s="27" t="s">
        <v>55</v>
      </c>
      <c r="F17" s="5" t="s">
        <v>393</v>
      </c>
      <c r="G17" s="5" t="s">
        <v>48</v>
      </c>
      <c r="H17" s="5"/>
      <c r="I17" s="5" t="s">
        <v>55</v>
      </c>
      <c r="J17" s="53">
        <v>41214</v>
      </c>
      <c r="K17" s="5" t="s">
        <v>50</v>
      </c>
      <c r="L17" s="29">
        <v>7.4</v>
      </c>
      <c r="M17" s="30"/>
      <c r="N17" s="30"/>
      <c r="O17" s="30"/>
      <c r="P17" s="30"/>
      <c r="Q17" s="5"/>
      <c r="R17" s="5"/>
      <c r="S17" s="5"/>
      <c r="T17" s="5"/>
      <c r="U17" s="5"/>
      <c r="V17" s="5"/>
      <c r="W17" s="31"/>
      <c r="X17" s="31"/>
      <c r="Y17" s="31"/>
      <c r="Z17" s="31"/>
      <c r="AA17" s="30" t="s">
        <v>51</v>
      </c>
      <c r="AB17" s="30" t="s">
        <v>49</v>
      </c>
      <c r="AC17" s="30" t="s">
        <v>49</v>
      </c>
      <c r="AD17" s="32">
        <f>IF(OR(ISBLANK(#REF!),$E17="ΌΧΙ"),"",IF(L17&gt;5,0.5*(L17-5),0))</f>
        <v>1.2000000000000002</v>
      </c>
      <c r="AE17" s="32">
        <f>IF(OR(ISBLANK(#REF!),$E17="ΌΧΙ"),"",IF(M17="ΝΑΙ",6,(IF(O17="ΝΑΙ",4,0))))</f>
        <v>0</v>
      </c>
      <c r="AF17" s="32">
        <f>IF(OR(ISBLANK(#REF!),$E17="ΌΧΙ"),"",IF(AND(F17="ΠΕ23",H17="ΚΥΡΙΟΣ"),IF(N17="ΝΑΙ",6,(IF(P17="ΝΑΙ",2,0))),IF(N17="ΝΑΙ",3,(IF(P17="ΝΑΙ",2,0)))))</f>
        <v>0</v>
      </c>
      <c r="AG17" s="32">
        <f>IF(OR(ISBLANK(#REF!),$E17="ΌΧΙ"),"",MAX(AE17:AF17))</f>
        <v>0</v>
      </c>
      <c r="AH17" s="32">
        <f>IF(OR(ISBLANK(#REF!),$E17="ΌΧΙ"),"",MIN(3,0.5*INT((Q17*12+R17+ROUND(S17/30,0))/6)))</f>
        <v>0</v>
      </c>
      <c r="AI17" s="32">
        <f>IF(OR(ISBLANK(#REF!),$E17="ΌΧΙ"),"",0.2*(T17*12+U17+ROUND(V17/30,0)))</f>
        <v>0</v>
      </c>
      <c r="AJ17" s="33">
        <f>IF(OR(ISBLANK(#REF!),$E17="ΌΧΙ"),"",IF(W17&gt;80%,4,IF(AND(W17&gt;=67%,W17&lt;=80%),3,0)))</f>
        <v>0</v>
      </c>
      <c r="AK17" s="33">
        <f>IF(OR(ISBLANK(#REF!),$E17="ΌΧΙ"),"",IF(COUNTIFS(X17:Z17,"&gt;=67%")=1,2,IF(COUNTIFS(X17:Z17,"&gt;=67%")=2,5,IF(COUNTIFS(X17:Z17,"&gt;=67%")=3,10,0))))</f>
        <v>0</v>
      </c>
      <c r="AL17" s="33">
        <f>IF(OR(ISBLANK(#REF!),$E17="ΌΧΙ"),"",IF(AA17="ΠΟΛΥΤΕΚΝΟΣ",2,IF(AA17="ΤΡΙΤΕΚΝΟΣ",1,0)))</f>
        <v>0</v>
      </c>
      <c r="AM17" s="33">
        <f>IF(OR(ISBLANK(#REF!),$E17="ΌΧΙ"),"",AD17+SUM(AG17:AL17))</f>
        <v>1.2000000000000002</v>
      </c>
    </row>
    <row r="18" spans="1:39" x14ac:dyDescent="0.25">
      <c r="A18" s="26">
        <f>IF(ISBLANK(#REF!),"",IF(ISNUMBER(A17),A17+1,1))</f>
        <v>8</v>
      </c>
      <c r="B18" s="5" t="s">
        <v>401</v>
      </c>
      <c r="C18" s="5" t="s">
        <v>402</v>
      </c>
      <c r="D18" s="5" t="s">
        <v>86</v>
      </c>
      <c r="E18" s="27" t="s">
        <v>55</v>
      </c>
      <c r="F18" s="5" t="s">
        <v>393</v>
      </c>
      <c r="G18" s="5" t="s">
        <v>48</v>
      </c>
      <c r="H18" s="5"/>
      <c r="I18" s="5" t="s">
        <v>55</v>
      </c>
      <c r="J18" s="53">
        <v>38098</v>
      </c>
      <c r="K18" s="5" t="s">
        <v>50</v>
      </c>
      <c r="L18" s="29">
        <v>7.1</v>
      </c>
      <c r="M18" s="30"/>
      <c r="N18" s="30"/>
      <c r="O18" s="30"/>
      <c r="P18" s="30"/>
      <c r="Q18" s="5"/>
      <c r="R18" s="5"/>
      <c r="S18" s="5"/>
      <c r="T18" s="5"/>
      <c r="U18" s="5"/>
      <c r="V18" s="5"/>
      <c r="W18" s="31"/>
      <c r="X18" s="31"/>
      <c r="Y18" s="31"/>
      <c r="Z18" s="31"/>
      <c r="AA18" s="30" t="s">
        <v>51</v>
      </c>
      <c r="AB18" s="30" t="s">
        <v>49</v>
      </c>
      <c r="AC18" s="30" t="s">
        <v>49</v>
      </c>
      <c r="AD18" s="32">
        <f>IF(OR(ISBLANK(#REF!),$E18="ΌΧΙ"),"",IF(L18&gt;5,0.5*(L18-5),0))</f>
        <v>1.0499999999999998</v>
      </c>
      <c r="AE18" s="32">
        <f>IF(OR(ISBLANK(#REF!),$E18="ΌΧΙ"),"",IF(M18="ΝΑΙ",6,(IF(O18="ΝΑΙ",4,0))))</f>
        <v>0</v>
      </c>
      <c r="AF18" s="32">
        <f>IF(OR(ISBLANK(#REF!),$E18="ΌΧΙ"),"",IF(AND(F18="ΠΕ23",H18="ΚΥΡΙΟΣ"),IF(N18="ΝΑΙ",6,(IF(P18="ΝΑΙ",2,0))),IF(N18="ΝΑΙ",3,(IF(P18="ΝΑΙ",2,0)))))</f>
        <v>0</v>
      </c>
      <c r="AG18" s="32">
        <f>IF(OR(ISBLANK(#REF!),$E18="ΌΧΙ"),"",MAX(AE18:AF18))</f>
        <v>0</v>
      </c>
      <c r="AH18" s="32">
        <f>IF(OR(ISBLANK(#REF!),$E18="ΌΧΙ"),"",MIN(3,0.5*INT((Q18*12+R18+ROUND(S18/30,0))/6)))</f>
        <v>0</v>
      </c>
      <c r="AI18" s="32">
        <f>IF(OR(ISBLANK(#REF!),$E18="ΌΧΙ"),"",0.2*(T18*12+U18+ROUND(V18/30,0)))</f>
        <v>0</v>
      </c>
      <c r="AJ18" s="33">
        <f>IF(OR(ISBLANK(#REF!),$E18="ΌΧΙ"),"",IF(W18&gt;80%,4,IF(AND(W18&gt;=67%,W18&lt;=80%),3,0)))</f>
        <v>0</v>
      </c>
      <c r="AK18" s="33">
        <f>IF(OR(ISBLANK(#REF!),$E18="ΌΧΙ"),"",IF(COUNTIFS(X18:Z18,"&gt;=67%")=1,2,IF(COUNTIFS(X18:Z18,"&gt;=67%")=2,5,IF(COUNTIFS(X18:Z18,"&gt;=67%")=3,10,0))))</f>
        <v>0</v>
      </c>
      <c r="AL18" s="33">
        <f>IF(OR(ISBLANK(#REF!),$E18="ΌΧΙ"),"",IF(AA18="ΠΟΛΥΤΕΚΝΟΣ",2,IF(AA18="ΤΡΙΤΕΚΝΟΣ",1,0)))</f>
        <v>0</v>
      </c>
      <c r="AM18" s="33">
        <f>IF(OR(ISBLANK(#REF!),$E18="ΌΧΙ"),"",AD18+SUM(AG18:AL18))</f>
        <v>1.0499999999999998</v>
      </c>
    </row>
    <row r="19" spans="1:39" x14ac:dyDescent="0.25">
      <c r="A19" s="26">
        <f>IF(ISBLANK(#REF!),"",IF(ISNUMBER(A18),A18+1,1))</f>
        <v>9</v>
      </c>
      <c r="B19" s="5" t="s">
        <v>310</v>
      </c>
      <c r="C19" s="5" t="s">
        <v>311</v>
      </c>
      <c r="D19" s="5" t="s">
        <v>207</v>
      </c>
      <c r="E19" s="27" t="s">
        <v>55</v>
      </c>
      <c r="F19" s="5" t="s">
        <v>393</v>
      </c>
      <c r="G19" s="5" t="s">
        <v>48</v>
      </c>
      <c r="H19" s="5"/>
      <c r="I19" s="5" t="s">
        <v>55</v>
      </c>
      <c r="J19" s="53">
        <v>38505</v>
      </c>
      <c r="K19" s="5" t="s">
        <v>50</v>
      </c>
      <c r="L19" s="29">
        <v>7</v>
      </c>
      <c r="M19" s="30"/>
      <c r="N19" s="30"/>
      <c r="O19" s="30"/>
      <c r="P19" s="30"/>
      <c r="Q19" s="5"/>
      <c r="R19" s="5"/>
      <c r="S19" s="5"/>
      <c r="T19" s="5"/>
      <c r="U19" s="5"/>
      <c r="V19" s="5"/>
      <c r="W19" s="31"/>
      <c r="X19" s="31"/>
      <c r="Y19" s="31"/>
      <c r="Z19" s="31"/>
      <c r="AA19" s="30" t="s">
        <v>51</v>
      </c>
      <c r="AB19" s="30" t="s">
        <v>49</v>
      </c>
      <c r="AC19" s="30" t="s">
        <v>49</v>
      </c>
      <c r="AD19" s="32">
        <f>IF(OR(ISBLANK(#REF!),$E19="ΌΧΙ"),"",IF(L19&gt;5,0.5*(L19-5),0))</f>
        <v>1</v>
      </c>
      <c r="AE19" s="32">
        <f>IF(OR(ISBLANK(#REF!),$E19="ΌΧΙ"),"",IF(M19="ΝΑΙ",6,(IF(O19="ΝΑΙ",4,0))))</f>
        <v>0</v>
      </c>
      <c r="AF19" s="32">
        <f>IF(OR(ISBLANK(#REF!),$E19="ΌΧΙ"),"",IF(AND(F19="ΠΕ23",H19="ΚΥΡΙΟΣ"),IF(N19="ΝΑΙ",6,(IF(P19="ΝΑΙ",2,0))),IF(N19="ΝΑΙ",3,(IF(P19="ΝΑΙ",2,0)))))</f>
        <v>0</v>
      </c>
      <c r="AG19" s="32">
        <f>IF(OR(ISBLANK(#REF!),$E19="ΌΧΙ"),"",MAX(AE19:AF19))</f>
        <v>0</v>
      </c>
      <c r="AH19" s="32">
        <f>IF(OR(ISBLANK(#REF!),$E19="ΌΧΙ"),"",MIN(3,0.5*INT((Q19*12+R19+ROUND(S19/30,0))/6)))</f>
        <v>0</v>
      </c>
      <c r="AI19" s="32">
        <f>IF(OR(ISBLANK(#REF!),$E19="ΌΧΙ"),"",0.2*(T19*12+U19+ROUND(V19/30,0)))</f>
        <v>0</v>
      </c>
      <c r="AJ19" s="33">
        <f>IF(OR(ISBLANK(#REF!),$E19="ΌΧΙ"),"",IF(W19&gt;80%,4,IF(AND(W19&gt;=67%,W19&lt;=80%),3,0)))</f>
        <v>0</v>
      </c>
      <c r="AK19" s="33">
        <f>IF(OR(ISBLANK(#REF!),$E19="ΌΧΙ"),"",IF(COUNTIFS(X19:Z19,"&gt;=67%")=1,2,IF(COUNTIFS(X19:Z19,"&gt;=67%")=2,5,IF(COUNTIFS(X19:Z19,"&gt;=67%")=3,10,0))))</f>
        <v>0</v>
      </c>
      <c r="AL19" s="33">
        <f>IF(OR(ISBLANK(#REF!),$E19="ΌΧΙ"),"",IF(AA19="ΠΟΛΥΤΕΚΝΟΣ",2,IF(AA19="ΤΡΙΤΕΚΝΟΣ",1,0)))</f>
        <v>0</v>
      </c>
      <c r="AM19" s="33">
        <f>IF(OR(ISBLANK(#REF!),$E19="ΌΧΙ"),"",AD19+SUM(AG19:AL19))</f>
        <v>1</v>
      </c>
    </row>
    <row r="20" spans="1:39" x14ac:dyDescent="0.25">
      <c r="A20" s="26">
        <f>IF(ISBLANK(#REF!),"",IF(ISNUMBER(A19),A19+1,1))</f>
        <v>10</v>
      </c>
      <c r="B20" s="5" t="s">
        <v>400</v>
      </c>
      <c r="C20" s="5" t="s">
        <v>61</v>
      </c>
      <c r="D20" s="5" t="s">
        <v>78</v>
      </c>
      <c r="E20" s="27" t="s">
        <v>55</v>
      </c>
      <c r="F20" s="5" t="s">
        <v>393</v>
      </c>
      <c r="G20" s="5" t="s">
        <v>48</v>
      </c>
      <c r="H20" s="5"/>
      <c r="I20" s="5" t="s">
        <v>49</v>
      </c>
      <c r="J20" s="53">
        <v>41126</v>
      </c>
      <c r="K20" s="5" t="s">
        <v>50</v>
      </c>
      <c r="L20" s="29">
        <v>6.68</v>
      </c>
      <c r="M20" s="30"/>
      <c r="N20" s="30"/>
      <c r="O20" s="30" t="s">
        <v>55</v>
      </c>
      <c r="P20" s="30"/>
      <c r="Q20" s="5"/>
      <c r="R20" s="5"/>
      <c r="S20" s="5"/>
      <c r="T20" s="5"/>
      <c r="U20" s="5"/>
      <c r="V20" s="5"/>
      <c r="W20" s="31"/>
      <c r="X20" s="31"/>
      <c r="Y20" s="31"/>
      <c r="Z20" s="31"/>
      <c r="AA20" s="30" t="s">
        <v>51</v>
      </c>
      <c r="AB20" s="30" t="s">
        <v>49</v>
      </c>
      <c r="AC20" s="30" t="s">
        <v>49</v>
      </c>
      <c r="AD20" s="32">
        <f>IF(OR(ISBLANK(#REF!),$E20="ΌΧΙ"),"",IF(L20&gt;5,0.5*(L20-5),0))</f>
        <v>0.83999999999999986</v>
      </c>
      <c r="AE20" s="32">
        <f>IF(OR(ISBLANK(#REF!),$E20="ΌΧΙ"),"",IF(M20="ΝΑΙ",6,(IF(O20="ΝΑΙ",4,0))))</f>
        <v>4</v>
      </c>
      <c r="AF20" s="32">
        <f>IF(OR(ISBLANK(#REF!),$E20="ΌΧΙ"),"",IF(AND(F20="ΠΕ23",H20="ΚΥΡΙΟΣ"),IF(N20="ΝΑΙ",6,(IF(P20="ΝΑΙ",2,0))),IF(N20="ΝΑΙ",3,(IF(P20="ΝΑΙ",2,0)))))</f>
        <v>0</v>
      </c>
      <c r="AG20" s="32">
        <f>IF(OR(ISBLANK(#REF!),$E20="ΌΧΙ"),"",MAX(AE20:AF20))</f>
        <v>4</v>
      </c>
      <c r="AH20" s="32">
        <f>IF(OR(ISBLANK(#REF!),$E20="ΌΧΙ"),"",MIN(3,0.5*INT((Q20*12+R20+ROUND(S20/30,0))/6)))</f>
        <v>0</v>
      </c>
      <c r="AI20" s="32">
        <f>IF(OR(ISBLANK(#REF!),$E20="ΌΧΙ"),"",0.2*(T20*12+U20+ROUND(V20/30,0)))</f>
        <v>0</v>
      </c>
      <c r="AJ20" s="33">
        <f>IF(OR(ISBLANK(#REF!),$E20="ΌΧΙ"),"",IF(W20&gt;80%,4,IF(AND(W20&gt;=67%,W20&lt;=80%),3,0)))</f>
        <v>0</v>
      </c>
      <c r="AK20" s="33">
        <f>IF(OR(ISBLANK(#REF!),$E20="ΌΧΙ"),"",IF(COUNTIFS(X20:Z20,"&gt;=67%")=1,2,IF(COUNTIFS(X20:Z20,"&gt;=67%")=2,5,IF(COUNTIFS(X20:Z20,"&gt;=67%")=3,10,0))))</f>
        <v>0</v>
      </c>
      <c r="AL20" s="33">
        <f>IF(OR(ISBLANK(#REF!),$E20="ΌΧΙ"),"",IF(AA20="ΠΟΛΥΤΕΚΝΟΣ",2,IF(AA20="ΤΡΙΤΕΚΝΟΣ",1,0)))</f>
        <v>0</v>
      </c>
      <c r="AM20" s="33">
        <f>IF(OR(ISBLANK(#REF!),$E20="ΌΧΙ"),"",AD20+SUM(AG20:AL20))</f>
        <v>4.84</v>
      </c>
    </row>
    <row r="21" spans="1:39" x14ac:dyDescent="0.25">
      <c r="A21" s="26">
        <f>IF(ISBLANK(#REF!),"",IF(ISNUMBER(A20),A20+1,1))</f>
        <v>11</v>
      </c>
      <c r="B21" s="5" t="s">
        <v>187</v>
      </c>
      <c r="C21" s="5" t="s">
        <v>72</v>
      </c>
      <c r="D21" s="5" t="s">
        <v>78</v>
      </c>
      <c r="E21" s="27" t="s">
        <v>55</v>
      </c>
      <c r="F21" s="5" t="s">
        <v>393</v>
      </c>
      <c r="G21" s="5" t="s">
        <v>48</v>
      </c>
      <c r="H21" s="5"/>
      <c r="I21" s="5" t="s">
        <v>49</v>
      </c>
      <c r="J21" s="53">
        <v>38979</v>
      </c>
      <c r="K21" s="5" t="s">
        <v>50</v>
      </c>
      <c r="L21" s="29">
        <v>6.16</v>
      </c>
      <c r="M21" s="30"/>
      <c r="N21" s="30"/>
      <c r="O21" s="30"/>
      <c r="P21" s="30"/>
      <c r="Q21" s="5">
        <v>1</v>
      </c>
      <c r="R21" s="5"/>
      <c r="S21" s="5"/>
      <c r="T21" s="5">
        <v>1</v>
      </c>
      <c r="U21" s="5">
        <v>4</v>
      </c>
      <c r="V21" s="5">
        <v>10</v>
      </c>
      <c r="W21" s="31"/>
      <c r="X21" s="31"/>
      <c r="Y21" s="31"/>
      <c r="Z21" s="31"/>
      <c r="AA21" s="30" t="s">
        <v>51</v>
      </c>
      <c r="AB21" s="30" t="s">
        <v>49</v>
      </c>
      <c r="AC21" s="30" t="s">
        <v>49</v>
      </c>
      <c r="AD21" s="32">
        <f>IF(OR(ISBLANK(#REF!),$E21="ΌΧΙ"),"",IF(L21&gt;5,0.5*(L21-5),0))</f>
        <v>0.58000000000000007</v>
      </c>
      <c r="AE21" s="32">
        <f>IF(OR(ISBLANK(#REF!),$E21="ΌΧΙ"),"",IF(M21="ΝΑΙ",6,(IF(O21="ΝΑΙ",4,0))))</f>
        <v>0</v>
      </c>
      <c r="AF21" s="32">
        <f>IF(OR(ISBLANK(#REF!),$E21="ΌΧΙ"),"",IF(AND(F21="ΠΕ23",H21="ΚΥΡΙΟΣ"),IF(N21="ΝΑΙ",6,(IF(P21="ΝΑΙ",2,0))),IF(N21="ΝΑΙ",3,(IF(P21="ΝΑΙ",2,0)))))</f>
        <v>0</v>
      </c>
      <c r="AG21" s="32">
        <f>IF(OR(ISBLANK(#REF!),$E21="ΌΧΙ"),"",MAX(AE21:AF21))</f>
        <v>0</v>
      </c>
      <c r="AH21" s="32">
        <f>IF(OR(ISBLANK(#REF!),$E21="ΌΧΙ"),"",MIN(3,0.5*INT((Q21*12+R21+ROUND(S21/30,0))/6)))</f>
        <v>1</v>
      </c>
      <c r="AI21" s="32">
        <f>IF(OR(ISBLANK(#REF!),$E21="ΌΧΙ"),"",0.2*(T21*12+U21+ROUND(V21/30,0)))</f>
        <v>3.2</v>
      </c>
      <c r="AJ21" s="33">
        <f>IF(OR(ISBLANK(#REF!),$E21="ΌΧΙ"),"",IF(W21&gt;80%,4,IF(AND(W21&gt;=67%,W21&lt;=80%),3,0)))</f>
        <v>0</v>
      </c>
      <c r="AK21" s="33">
        <f>IF(OR(ISBLANK(#REF!),$E21="ΌΧΙ"),"",IF(COUNTIFS(X21:Z21,"&gt;=67%")=1,2,IF(COUNTIFS(X21:Z21,"&gt;=67%")=2,5,IF(COUNTIFS(X21:Z21,"&gt;=67%")=3,10,0))))</f>
        <v>0</v>
      </c>
      <c r="AL21" s="33">
        <f>IF(OR(ISBLANK(#REF!),$E21="ΌΧΙ"),"",IF(AA21="ΠΟΛΥΤΕΚΝΟΣ",2,IF(AA21="ΤΡΙΤΕΚΝΟΣ",1,0)))</f>
        <v>0</v>
      </c>
      <c r="AM21" s="33">
        <f>IF(OR(ISBLANK(#REF!),$E21="ΌΧΙ"),"",AD21+SUM(AG21:AL21))</f>
        <v>4.78</v>
      </c>
    </row>
    <row r="22" spans="1:39" x14ac:dyDescent="0.25">
      <c r="A22" s="26">
        <f>IF(ISBLANK(#REF!),"",IF(ISNUMBER(A21),A21+1,1))</f>
        <v>12</v>
      </c>
      <c r="B22" s="5" t="s">
        <v>409</v>
      </c>
      <c r="C22" s="5" t="s">
        <v>402</v>
      </c>
      <c r="D22" s="5" t="s">
        <v>72</v>
      </c>
      <c r="E22" s="27" t="s">
        <v>55</v>
      </c>
      <c r="F22" s="5" t="s">
        <v>393</v>
      </c>
      <c r="G22" s="5" t="s">
        <v>48</v>
      </c>
      <c r="H22" s="5"/>
      <c r="I22" s="5" t="s">
        <v>49</v>
      </c>
      <c r="J22" s="53">
        <v>39930</v>
      </c>
      <c r="K22" s="5" t="s">
        <v>50</v>
      </c>
      <c r="L22" s="29">
        <v>8.0299999999999994</v>
      </c>
      <c r="M22" s="30"/>
      <c r="N22" s="30"/>
      <c r="O22" s="30"/>
      <c r="P22" s="30"/>
      <c r="Q22" s="5">
        <v>3</v>
      </c>
      <c r="R22" s="5"/>
      <c r="S22" s="5"/>
      <c r="T22" s="5"/>
      <c r="U22" s="5"/>
      <c r="V22" s="5"/>
      <c r="W22" s="31"/>
      <c r="X22" s="31"/>
      <c r="Y22" s="31"/>
      <c r="Z22" s="31"/>
      <c r="AA22" s="30" t="s">
        <v>51</v>
      </c>
      <c r="AB22" s="30" t="s">
        <v>55</v>
      </c>
      <c r="AC22" s="30" t="s">
        <v>49</v>
      </c>
      <c r="AD22" s="32">
        <f>IF(OR(ISBLANK(#REF!),$E22="ΌΧΙ"),"",IF(L22&gt;5,0.5*(L22-5),0))</f>
        <v>1.5149999999999997</v>
      </c>
      <c r="AE22" s="32">
        <f>IF(OR(ISBLANK(#REF!),$E22="ΌΧΙ"),"",IF(M22="ΝΑΙ",6,(IF(O22="ΝΑΙ",4,0))))</f>
        <v>0</v>
      </c>
      <c r="AF22" s="32">
        <f>IF(OR(ISBLANK(#REF!),$E22="ΌΧΙ"),"",IF(AND(F22="ΠΕ23",H22="ΚΥΡΙΟΣ"),IF(N22="ΝΑΙ",6,(IF(P22="ΝΑΙ",2,0))),IF(N22="ΝΑΙ",3,(IF(P22="ΝΑΙ",2,0)))))</f>
        <v>0</v>
      </c>
      <c r="AG22" s="32">
        <f>IF(OR(ISBLANK(#REF!),$E22="ΌΧΙ"),"",MAX(AE22:AF22))</f>
        <v>0</v>
      </c>
      <c r="AH22" s="32">
        <f>IF(OR(ISBLANK(#REF!),$E22="ΌΧΙ"),"",MIN(3,0.5*INT((Q22*12+R22+ROUND(S22/30,0))/6)))</f>
        <v>3</v>
      </c>
      <c r="AI22" s="32">
        <f>IF(OR(ISBLANK(#REF!),$E22="ΌΧΙ"),"",0.2*(T22*12+U22+ROUND(V22/30,0)))</f>
        <v>0</v>
      </c>
      <c r="AJ22" s="33">
        <f>IF(OR(ISBLANK(#REF!),$E22="ΌΧΙ"),"",IF(W22&gt;80%,4,IF(AND(W22&gt;=67%,W22&lt;=80%),3,0)))</f>
        <v>0</v>
      </c>
      <c r="AK22" s="33">
        <f>IF(OR(ISBLANK(#REF!),$E22="ΌΧΙ"),"",IF(COUNTIFS(X22:Z22,"&gt;=67%")=1,2,IF(COUNTIFS(X22:Z22,"&gt;=67%")=2,5,IF(COUNTIFS(X22:Z22,"&gt;=67%")=3,10,0))))</f>
        <v>0</v>
      </c>
      <c r="AL22" s="33">
        <f>IF(OR(ISBLANK(#REF!),$E22="ΌΧΙ"),"",IF(AA22="ΠΟΛΥΤΕΚΝΟΣ",2,IF(AA22="ΤΡΙΤΕΚΝΟΣ",1,0)))</f>
        <v>0</v>
      </c>
      <c r="AM22" s="33">
        <f>IF(OR(ISBLANK(#REF!),$E22="ΌΧΙ"),"",AD22+SUM(AG22:AL22))</f>
        <v>4.5149999999999997</v>
      </c>
    </row>
    <row r="23" spans="1:39" x14ac:dyDescent="0.25">
      <c r="A23" s="26">
        <f>IF(ISBLANK(#REF!),"",IF(ISNUMBER(A22),A22+1,1))</f>
        <v>13</v>
      </c>
      <c r="B23" s="5" t="s">
        <v>396</v>
      </c>
      <c r="C23" s="5" t="s">
        <v>397</v>
      </c>
      <c r="D23" s="5" t="s">
        <v>219</v>
      </c>
      <c r="E23" s="27" t="s">
        <v>55</v>
      </c>
      <c r="F23" s="5" t="s">
        <v>393</v>
      </c>
      <c r="G23" s="5" t="s">
        <v>48</v>
      </c>
      <c r="H23" s="5"/>
      <c r="I23" s="5" t="s">
        <v>49</v>
      </c>
      <c r="J23" s="53">
        <v>40471</v>
      </c>
      <c r="K23" s="5" t="s">
        <v>50</v>
      </c>
      <c r="L23" s="29">
        <v>6.7</v>
      </c>
      <c r="M23" s="30"/>
      <c r="N23" s="30"/>
      <c r="O23" s="30"/>
      <c r="P23" s="30"/>
      <c r="Q23" s="5">
        <v>2</v>
      </c>
      <c r="R23" s="5"/>
      <c r="S23" s="5">
        <v>15</v>
      </c>
      <c r="T23" s="5"/>
      <c r="U23" s="5">
        <v>3</v>
      </c>
      <c r="V23" s="5">
        <v>27</v>
      </c>
      <c r="W23" s="31"/>
      <c r="X23" s="31"/>
      <c r="Y23" s="31"/>
      <c r="Z23" s="31"/>
      <c r="AA23" s="30" t="s">
        <v>51</v>
      </c>
      <c r="AB23" s="30" t="s">
        <v>49</v>
      </c>
      <c r="AC23" s="30" t="s">
        <v>49</v>
      </c>
      <c r="AD23" s="32">
        <f>IF(OR(ISBLANK(#REF!),$E23="ΌΧΙ"),"",IF(L23&gt;5,0.5*(L23-5),0))</f>
        <v>0.85000000000000009</v>
      </c>
      <c r="AE23" s="32">
        <f>IF(OR(ISBLANK(#REF!),$E23="ΌΧΙ"),"",IF(M23="ΝΑΙ",6,(IF(O23="ΝΑΙ",4,0))))</f>
        <v>0</v>
      </c>
      <c r="AF23" s="32">
        <f>IF(OR(ISBLANK(#REF!),$E23="ΌΧΙ"),"",IF(AND(F23="ΠΕ23",H23="ΚΥΡΙΟΣ"),IF(N23="ΝΑΙ",6,(IF(P23="ΝΑΙ",2,0))),IF(N23="ΝΑΙ",3,(IF(P23="ΝΑΙ",2,0)))))</f>
        <v>0</v>
      </c>
      <c r="AG23" s="32">
        <f>IF(OR(ISBLANK(#REF!),$E23="ΌΧΙ"),"",MAX(AE23:AF23))</f>
        <v>0</v>
      </c>
      <c r="AH23" s="32">
        <f>IF(OR(ISBLANK(#REF!),$E23="ΌΧΙ"),"",MIN(3,0.5*INT((Q23*12+R23+ROUND(S23/30,0))/6)))</f>
        <v>2</v>
      </c>
      <c r="AI23" s="32">
        <f>IF(OR(ISBLANK(#REF!),$E23="ΌΧΙ"),"",0.2*(T23*12+U23+ROUND(V23/30,0)))</f>
        <v>0.8</v>
      </c>
      <c r="AJ23" s="33">
        <f>IF(OR(ISBLANK(#REF!),$E23="ΌΧΙ"),"",IF(W23&gt;80%,4,IF(AND(W23&gt;=67%,W23&lt;=80%),3,0)))</f>
        <v>0</v>
      </c>
      <c r="AK23" s="33">
        <f>IF(OR(ISBLANK(#REF!),$E23="ΌΧΙ"),"",IF(COUNTIFS(X23:Z23,"&gt;=67%")=1,2,IF(COUNTIFS(X23:Z23,"&gt;=67%")=2,5,IF(COUNTIFS(X23:Z23,"&gt;=67%")=3,10,0))))</f>
        <v>0</v>
      </c>
      <c r="AL23" s="33">
        <f>IF(OR(ISBLANK(#REF!),$E23="ΌΧΙ"),"",IF(AA23="ΠΟΛΥΤΕΚΝΟΣ",2,IF(AA23="ΤΡΙΤΕΚΝΟΣ",1,0)))</f>
        <v>0</v>
      </c>
      <c r="AM23" s="33">
        <f>IF(OR(ISBLANK(#REF!),$E23="ΌΧΙ"),"",AD23+SUM(AG23:AL23))</f>
        <v>3.65</v>
      </c>
    </row>
    <row r="24" spans="1:39" x14ac:dyDescent="0.25">
      <c r="A24" s="26">
        <f>IF(ISBLANK(#REF!),"",IF(ISNUMBER(A23),A23+1,1))</f>
        <v>14</v>
      </c>
      <c r="B24" s="5" t="s">
        <v>404</v>
      </c>
      <c r="C24" s="5" t="s">
        <v>405</v>
      </c>
      <c r="D24" s="5" t="s">
        <v>54</v>
      </c>
      <c r="E24" s="27" t="s">
        <v>55</v>
      </c>
      <c r="F24" s="5" t="s">
        <v>393</v>
      </c>
      <c r="G24" s="5" t="s">
        <v>48</v>
      </c>
      <c r="H24" s="5"/>
      <c r="I24" s="5" t="s">
        <v>49</v>
      </c>
      <c r="J24" s="53">
        <v>39388</v>
      </c>
      <c r="K24" s="5" t="s">
        <v>50</v>
      </c>
      <c r="L24" s="29">
        <v>7.11</v>
      </c>
      <c r="M24" s="30"/>
      <c r="N24" s="30"/>
      <c r="O24" s="30"/>
      <c r="P24" s="30"/>
      <c r="Q24" s="5">
        <v>2</v>
      </c>
      <c r="R24" s="5">
        <v>6</v>
      </c>
      <c r="S24" s="5">
        <v>13</v>
      </c>
      <c r="T24" s="5"/>
      <c r="U24" s="5"/>
      <c r="V24" s="5"/>
      <c r="W24" s="31"/>
      <c r="X24" s="31"/>
      <c r="Y24" s="31"/>
      <c r="Z24" s="31"/>
      <c r="AA24" s="30" t="s">
        <v>51</v>
      </c>
      <c r="AB24" s="30" t="s">
        <v>49</v>
      </c>
      <c r="AC24" s="30" t="s">
        <v>49</v>
      </c>
      <c r="AD24" s="32">
        <f>IF(OR(ISBLANK(#REF!),$E24="ΌΧΙ"),"",IF(L24&gt;5,0.5*(L24-5),0))</f>
        <v>1.0550000000000002</v>
      </c>
      <c r="AE24" s="32">
        <f>IF(OR(ISBLANK(#REF!),$E24="ΌΧΙ"),"",IF(M24="ΝΑΙ",6,(IF(O24="ΝΑΙ",4,0))))</f>
        <v>0</v>
      </c>
      <c r="AF24" s="32">
        <f>IF(OR(ISBLANK(#REF!),$E24="ΌΧΙ"),"",IF(AND(F24="ΠΕ23",H24="ΚΥΡΙΟΣ"),IF(N24="ΝΑΙ",6,(IF(P24="ΝΑΙ",2,0))),IF(N24="ΝΑΙ",3,(IF(P24="ΝΑΙ",2,0)))))</f>
        <v>0</v>
      </c>
      <c r="AG24" s="32">
        <f>IF(OR(ISBLANK(#REF!),$E24="ΌΧΙ"),"",MAX(AE24:AF24))</f>
        <v>0</v>
      </c>
      <c r="AH24" s="32">
        <f>IF(OR(ISBLANK(#REF!),$E24="ΌΧΙ"),"",MIN(3,0.5*INT((Q24*12+R24+ROUND(S24/30,0))/6)))</f>
        <v>2.5</v>
      </c>
      <c r="AI24" s="32">
        <f>IF(OR(ISBLANK(#REF!),$E24="ΌΧΙ"),"",0.2*(T24*12+U24+ROUND(V24/30,0)))</f>
        <v>0</v>
      </c>
      <c r="AJ24" s="33">
        <f>IF(OR(ISBLANK(#REF!),$E24="ΌΧΙ"),"",IF(W24&gt;80%,4,IF(AND(W24&gt;=67%,W24&lt;=80%),3,0)))</f>
        <v>0</v>
      </c>
      <c r="AK24" s="33">
        <f>IF(OR(ISBLANK(#REF!),$E24="ΌΧΙ"),"",IF(COUNTIFS(X24:Z24,"&gt;=67%")=1,2,IF(COUNTIFS(X24:Z24,"&gt;=67%")=2,5,IF(COUNTIFS(X24:Z24,"&gt;=67%")=3,10,0))))</f>
        <v>0</v>
      </c>
      <c r="AL24" s="33">
        <f>IF(OR(ISBLANK(#REF!),$E24="ΌΧΙ"),"",IF(AA24="ΠΟΛΥΤΕΚΝΟΣ",2,IF(AA24="ΤΡΙΤΕΚΝΟΣ",1,0)))</f>
        <v>0</v>
      </c>
      <c r="AM24" s="33">
        <f>IF(OR(ISBLANK(#REF!),$E24="ΌΧΙ"),"",AD24+SUM(AG24:AL24))</f>
        <v>3.5550000000000002</v>
      </c>
    </row>
    <row r="25" spans="1:39" x14ac:dyDescent="0.25">
      <c r="A25" s="26">
        <f>IF(ISBLANK(#REF!),"",IF(ISNUMBER(A24),A24+1,1))</f>
        <v>15</v>
      </c>
      <c r="B25" s="5" t="s">
        <v>407</v>
      </c>
      <c r="C25" s="5" t="s">
        <v>408</v>
      </c>
      <c r="D25" s="5" t="s">
        <v>86</v>
      </c>
      <c r="E25" s="27" t="s">
        <v>55</v>
      </c>
      <c r="F25" s="5" t="s">
        <v>393</v>
      </c>
      <c r="G25" s="5" t="s">
        <v>48</v>
      </c>
      <c r="H25" s="5"/>
      <c r="I25" s="5" t="s">
        <v>49</v>
      </c>
      <c r="J25" s="53">
        <v>40673</v>
      </c>
      <c r="K25" s="5" t="s">
        <v>50</v>
      </c>
      <c r="L25" s="29">
        <v>6.82</v>
      </c>
      <c r="M25" s="30"/>
      <c r="N25" s="30"/>
      <c r="O25" s="30"/>
      <c r="P25" s="30"/>
      <c r="Q25" s="5"/>
      <c r="R25" s="5"/>
      <c r="S25" s="5"/>
      <c r="T25" s="5"/>
      <c r="U25" s="5">
        <v>8</v>
      </c>
      <c r="V25" s="5">
        <v>8</v>
      </c>
      <c r="W25" s="31"/>
      <c r="X25" s="31"/>
      <c r="Y25" s="31"/>
      <c r="Z25" s="31"/>
      <c r="AA25" s="30" t="s">
        <v>51</v>
      </c>
      <c r="AB25" s="30" t="s">
        <v>49</v>
      </c>
      <c r="AC25" s="30" t="s">
        <v>49</v>
      </c>
      <c r="AD25" s="32">
        <f>IF(OR(ISBLANK(#REF!),$E25="ΌΧΙ"),"",IF(L25&gt;5,0.5*(L25-5),0))</f>
        <v>0.91000000000000014</v>
      </c>
      <c r="AE25" s="32">
        <f>IF(OR(ISBLANK(#REF!),$E25="ΌΧΙ"),"",IF(M25="ΝΑΙ",6,(IF(O25="ΝΑΙ",4,0))))</f>
        <v>0</v>
      </c>
      <c r="AF25" s="32">
        <f>IF(OR(ISBLANK(#REF!),$E25="ΌΧΙ"),"",IF(AND(F25="ΠΕ23",H25="ΚΥΡΙΟΣ"),IF(N25="ΝΑΙ",6,(IF(P25="ΝΑΙ",2,0))),IF(N25="ΝΑΙ",3,(IF(P25="ΝΑΙ",2,0)))))</f>
        <v>0</v>
      </c>
      <c r="AG25" s="32">
        <f>IF(OR(ISBLANK(#REF!),$E25="ΌΧΙ"),"",MAX(AE25:AF25))</f>
        <v>0</v>
      </c>
      <c r="AH25" s="32">
        <f>IF(OR(ISBLANK(#REF!),$E25="ΌΧΙ"),"",MIN(3,0.5*INT((Q25*12+R25+ROUND(S25/30,0))/6)))</f>
        <v>0</v>
      </c>
      <c r="AI25" s="32">
        <f>IF(OR(ISBLANK(#REF!),$E25="ΌΧΙ"),"",0.2*(T25*12+U25+ROUND(V25/30,0)))</f>
        <v>1.6</v>
      </c>
      <c r="AJ25" s="33">
        <f>IF(OR(ISBLANK(#REF!),$E25="ΌΧΙ"),"",IF(W25&gt;80%,4,IF(AND(W25&gt;=67%,W25&lt;=80%),3,0)))</f>
        <v>0</v>
      </c>
      <c r="AK25" s="33">
        <f>IF(OR(ISBLANK(#REF!),$E25="ΌΧΙ"),"",IF(COUNTIFS(X25:Z25,"&gt;=67%")=1,2,IF(COUNTIFS(X25:Z25,"&gt;=67%")=2,5,IF(COUNTIFS(X25:Z25,"&gt;=67%")=3,10,0))))</f>
        <v>0</v>
      </c>
      <c r="AL25" s="33">
        <f>IF(OR(ISBLANK(#REF!),$E25="ΌΧΙ"),"",IF(AA25="ΠΟΛΥΤΕΚΝΟΣ",2,IF(AA25="ΤΡΙΤΕΚΝΟΣ",1,0)))</f>
        <v>0</v>
      </c>
      <c r="AM25" s="33">
        <f>IF(OR(ISBLANK(#REF!),$E25="ΌΧΙ"),"",AD25+SUM(AG25:AL25))</f>
        <v>2.5100000000000002</v>
      </c>
    </row>
    <row r="26" spans="1:39" x14ac:dyDescent="0.25">
      <c r="A26" s="26">
        <f>IF(ISBLANK(#REF!),"",IF(ISNUMBER(A25),A25+1,1))</f>
        <v>16</v>
      </c>
      <c r="B26" s="5" t="s">
        <v>365</v>
      </c>
      <c r="C26" s="5" t="s">
        <v>54</v>
      </c>
      <c r="D26" s="5" t="s">
        <v>429</v>
      </c>
      <c r="E26" s="27" t="s">
        <v>55</v>
      </c>
      <c r="F26" s="5" t="s">
        <v>393</v>
      </c>
      <c r="G26" s="5" t="s">
        <v>48</v>
      </c>
      <c r="H26" s="5"/>
      <c r="I26" s="5" t="s">
        <v>49</v>
      </c>
      <c r="J26" s="53">
        <v>37670</v>
      </c>
      <c r="K26" s="5" t="s">
        <v>50</v>
      </c>
      <c r="L26" s="29">
        <v>6.17</v>
      </c>
      <c r="M26" s="30"/>
      <c r="N26" s="30"/>
      <c r="O26" s="30"/>
      <c r="P26" s="30"/>
      <c r="Q26" s="5">
        <v>1</v>
      </c>
      <c r="R26" s="5">
        <v>8</v>
      </c>
      <c r="S26" s="5">
        <v>5</v>
      </c>
      <c r="T26" s="5"/>
      <c r="U26" s="5"/>
      <c r="V26" s="5"/>
      <c r="W26" s="31"/>
      <c r="X26" s="31"/>
      <c r="Y26" s="31"/>
      <c r="Z26" s="31"/>
      <c r="AA26" s="30" t="s">
        <v>51</v>
      </c>
      <c r="AB26" s="30" t="s">
        <v>49</v>
      </c>
      <c r="AC26" s="30" t="s">
        <v>49</v>
      </c>
      <c r="AD26" s="32">
        <f>IF(OR(ISBLANK(#REF!),$E26="ΌΧΙ"),"",IF(L26&gt;5,0.5*(L26-5),0))</f>
        <v>0.58499999999999996</v>
      </c>
      <c r="AE26" s="32">
        <f>IF(OR(ISBLANK(#REF!),$E26="ΌΧΙ"),"",IF(M26="ΝΑΙ",6,(IF(O26="ΝΑΙ",4,0))))</f>
        <v>0</v>
      </c>
      <c r="AF26" s="32">
        <f>IF(OR(ISBLANK(#REF!),$E26="ΌΧΙ"),"",IF(AND(F26="ΠΕ23",H26="ΚΥΡΙΟΣ"),IF(N26="ΝΑΙ",6,(IF(P26="ΝΑΙ",2,0))),IF(N26="ΝΑΙ",3,(IF(P26="ΝΑΙ",2,0)))))</f>
        <v>0</v>
      </c>
      <c r="AG26" s="32">
        <f>IF(OR(ISBLANK(#REF!),$E26="ΌΧΙ"),"",MAX(AE26:AF26))</f>
        <v>0</v>
      </c>
      <c r="AH26" s="32">
        <f>IF(OR(ISBLANK(#REF!),$E26="ΌΧΙ"),"",MIN(3,0.5*INT((Q26*12+R26+ROUND(S26/30,0))/6)))</f>
        <v>1.5</v>
      </c>
      <c r="AI26" s="32">
        <f>IF(OR(ISBLANK(#REF!),$E26="ΌΧΙ"),"",0.2*(T26*12+U26+ROUND(V26/30,0)))</f>
        <v>0</v>
      </c>
      <c r="AJ26" s="33">
        <f>IF(OR(ISBLANK(#REF!),$E26="ΌΧΙ"),"",IF(W26&gt;80%,4,IF(AND(W26&gt;=67%,W26&lt;=80%),3,0)))</f>
        <v>0</v>
      </c>
      <c r="AK26" s="33">
        <f>IF(OR(ISBLANK(#REF!),$E26="ΌΧΙ"),"",IF(COUNTIFS(X26:Z26,"&gt;=67%")=1,2,IF(COUNTIFS(X26:Z26,"&gt;=67%")=2,5,IF(COUNTIFS(X26:Z26,"&gt;=67%")=3,10,0))))</f>
        <v>0</v>
      </c>
      <c r="AL26" s="33">
        <f>IF(OR(ISBLANK(#REF!),$E26="ΌΧΙ"),"",IF(AA26="ΠΟΛΥΤΕΚΝΟΣ",2,IF(AA26="ΤΡΙΤΕΚΝΟΣ",1,0)))</f>
        <v>0</v>
      </c>
      <c r="AM26" s="33">
        <f>IF(OR(ISBLANK(#REF!),$E26="ΌΧΙ"),"",AD26+SUM(AG26:AL26))</f>
        <v>2.085</v>
      </c>
    </row>
    <row r="27" spans="1:39" x14ac:dyDescent="0.25">
      <c r="A27" s="26">
        <f>IF(ISBLANK(#REF!),"",IF(ISNUMBER(A26),A26+1,1))</f>
        <v>17</v>
      </c>
      <c r="B27" s="5" t="s">
        <v>431</v>
      </c>
      <c r="C27" s="5" t="s">
        <v>58</v>
      </c>
      <c r="D27" s="5" t="s">
        <v>117</v>
      </c>
      <c r="E27" s="27" t="s">
        <v>55</v>
      </c>
      <c r="F27" s="5" t="s">
        <v>393</v>
      </c>
      <c r="G27" s="5" t="s">
        <v>48</v>
      </c>
      <c r="H27" s="5"/>
      <c r="I27" s="5" t="s">
        <v>49</v>
      </c>
      <c r="J27" s="53">
        <v>36447</v>
      </c>
      <c r="K27" s="5" t="s">
        <v>50</v>
      </c>
      <c r="L27" s="29">
        <v>6.5</v>
      </c>
      <c r="M27" s="30"/>
      <c r="N27" s="30"/>
      <c r="O27" s="30"/>
      <c r="P27" s="30"/>
      <c r="Q27" s="5"/>
      <c r="R27" s="5">
        <v>5</v>
      </c>
      <c r="S27" s="5"/>
      <c r="T27" s="5"/>
      <c r="U27" s="5">
        <v>6</v>
      </c>
      <c r="V27" s="5">
        <v>13</v>
      </c>
      <c r="W27" s="31"/>
      <c r="X27" s="31"/>
      <c r="Y27" s="31"/>
      <c r="Z27" s="31"/>
      <c r="AA27" s="30" t="s">
        <v>51</v>
      </c>
      <c r="AB27" s="30" t="s">
        <v>49</v>
      </c>
      <c r="AC27" s="30" t="s">
        <v>49</v>
      </c>
      <c r="AD27" s="32">
        <f>IF(OR(ISBLANK(#REF!),$E27="ΌΧΙ"),"",IF(L27&gt;5,0.5*(L27-5),0))</f>
        <v>0.75</v>
      </c>
      <c r="AE27" s="32">
        <f>IF(OR(ISBLANK(#REF!),$E27="ΌΧΙ"),"",IF(M27="ΝΑΙ",6,(IF(O27="ΝΑΙ",4,0))))</f>
        <v>0</v>
      </c>
      <c r="AF27" s="32">
        <f>IF(OR(ISBLANK(#REF!),$E27="ΌΧΙ"),"",IF(AND(F27="ΠΕ23",H27="ΚΥΡΙΟΣ"),IF(N27="ΝΑΙ",6,(IF(P27="ΝΑΙ",2,0))),IF(N27="ΝΑΙ",3,(IF(P27="ΝΑΙ",2,0)))))</f>
        <v>0</v>
      </c>
      <c r="AG27" s="32">
        <f>IF(OR(ISBLANK(#REF!),$E27="ΌΧΙ"),"",MAX(AE27:AF27))</f>
        <v>0</v>
      </c>
      <c r="AH27" s="32">
        <f>IF(OR(ISBLANK(#REF!),$E27="ΌΧΙ"),"",MIN(3,0.5*INT((Q27*12+R27+ROUND(S27/30,0))/6)))</f>
        <v>0</v>
      </c>
      <c r="AI27" s="32">
        <f>IF(OR(ISBLANK(#REF!),$E27="ΌΧΙ"),"",0.2*(T27*12+U27+ROUND(V27/30,0)))</f>
        <v>1.2000000000000002</v>
      </c>
      <c r="AJ27" s="33">
        <f>IF(OR(ISBLANK(#REF!),$E27="ΌΧΙ"),"",IF(W27&gt;80%,4,IF(AND(W27&gt;=67%,W27&lt;=80%),3,0)))</f>
        <v>0</v>
      </c>
      <c r="AK27" s="33">
        <f>IF(OR(ISBLANK(#REF!),$E27="ΌΧΙ"),"",IF(COUNTIFS(X27:Z27,"&gt;=67%")=1,2,IF(COUNTIFS(X27:Z27,"&gt;=67%")=2,5,IF(COUNTIFS(X27:Z27,"&gt;=67%")=3,10,0))))</f>
        <v>0</v>
      </c>
      <c r="AL27" s="33">
        <f>IF(OR(ISBLANK(#REF!),$E27="ΌΧΙ"),"",IF(AA27="ΠΟΛΥΤΕΚΝΟΣ",2,IF(AA27="ΤΡΙΤΕΚΝΟΣ",1,0)))</f>
        <v>0</v>
      </c>
      <c r="AM27" s="33">
        <f>IF(OR(ISBLANK(#REF!),$E27="ΌΧΙ"),"",AD27+SUM(AG27:AL27))</f>
        <v>1.9500000000000002</v>
      </c>
    </row>
    <row r="28" spans="1:39" x14ac:dyDescent="0.25">
      <c r="A28" s="26">
        <f>IF(ISBLANK(#REF!),"",IF(ISNUMBER(A27),A27+1,1))</f>
        <v>18</v>
      </c>
      <c r="B28" s="5" t="s">
        <v>418</v>
      </c>
      <c r="C28" s="5" t="s">
        <v>146</v>
      </c>
      <c r="D28" s="5" t="s">
        <v>292</v>
      </c>
      <c r="E28" s="27" t="s">
        <v>55</v>
      </c>
      <c r="F28" s="5" t="s">
        <v>393</v>
      </c>
      <c r="G28" s="5" t="s">
        <v>48</v>
      </c>
      <c r="H28" s="5"/>
      <c r="I28" s="5" t="s">
        <v>49</v>
      </c>
      <c r="J28" s="53">
        <v>40640</v>
      </c>
      <c r="K28" s="5" t="s">
        <v>50</v>
      </c>
      <c r="L28" s="29">
        <v>7.74</v>
      </c>
      <c r="M28" s="30"/>
      <c r="N28" s="30"/>
      <c r="O28" s="30"/>
      <c r="P28" s="30"/>
      <c r="Q28" s="5"/>
      <c r="R28" s="5">
        <v>10</v>
      </c>
      <c r="S28" s="5"/>
      <c r="T28" s="5"/>
      <c r="U28" s="5"/>
      <c r="V28" s="5"/>
      <c r="W28" s="31"/>
      <c r="X28" s="31"/>
      <c r="Y28" s="31"/>
      <c r="Z28" s="31"/>
      <c r="AA28" s="30" t="s">
        <v>51</v>
      </c>
      <c r="AB28" s="30" t="s">
        <v>49</v>
      </c>
      <c r="AC28" s="30" t="s">
        <v>49</v>
      </c>
      <c r="AD28" s="32">
        <f>IF(OR(ISBLANK(#REF!),$E28="ΌΧΙ"),"",IF(L28&gt;5,0.5*(L28-5),0))</f>
        <v>1.37</v>
      </c>
      <c r="AE28" s="32">
        <f>IF(OR(ISBLANK(#REF!),$E28="ΌΧΙ"),"",IF(M28="ΝΑΙ",6,(IF(O28="ΝΑΙ",4,0))))</f>
        <v>0</v>
      </c>
      <c r="AF28" s="32">
        <f>IF(OR(ISBLANK(#REF!),$E28="ΌΧΙ"),"",IF(AND(F28="ΠΕ23",H28="ΚΥΡΙΟΣ"),IF(N28="ΝΑΙ",6,(IF(P28="ΝΑΙ",2,0))),IF(N28="ΝΑΙ",3,(IF(P28="ΝΑΙ",2,0)))))</f>
        <v>0</v>
      </c>
      <c r="AG28" s="32">
        <f>IF(OR(ISBLANK(#REF!),$E28="ΌΧΙ"),"",MAX(AE28:AF28))</f>
        <v>0</v>
      </c>
      <c r="AH28" s="32">
        <f>IF(OR(ISBLANK(#REF!),$E28="ΌΧΙ"),"",MIN(3,0.5*INT((Q28*12+R28+ROUND(S28/30,0))/6)))</f>
        <v>0.5</v>
      </c>
      <c r="AI28" s="32">
        <f>IF(OR(ISBLANK(#REF!),$E28="ΌΧΙ"),"",0.2*(T28*12+U28+ROUND(V28/30,0)))</f>
        <v>0</v>
      </c>
      <c r="AJ28" s="33">
        <f>IF(OR(ISBLANK(#REF!),$E28="ΌΧΙ"),"",IF(W28&gt;80%,4,IF(AND(W28&gt;=67%,W28&lt;=80%),3,0)))</f>
        <v>0</v>
      </c>
      <c r="AK28" s="33">
        <f>IF(OR(ISBLANK(#REF!),$E28="ΌΧΙ"),"",IF(COUNTIFS(X28:Z28,"&gt;=67%")=1,2,IF(COUNTIFS(X28:Z28,"&gt;=67%")=2,5,IF(COUNTIFS(X28:Z28,"&gt;=67%")=3,10,0))))</f>
        <v>0</v>
      </c>
      <c r="AL28" s="33">
        <f>IF(OR(ISBLANK(#REF!),$E28="ΌΧΙ"),"",IF(AA28="ΠΟΛΥΤΕΚΝΟΣ",2,IF(AA28="ΤΡΙΤΕΚΝΟΣ",1,0)))</f>
        <v>0</v>
      </c>
      <c r="AM28" s="33">
        <f>IF(OR(ISBLANK(#REF!),$E28="ΌΧΙ"),"",AD28+SUM(AG28:AL28))</f>
        <v>1.87</v>
      </c>
    </row>
    <row r="29" spans="1:39" x14ac:dyDescent="0.25">
      <c r="A29" s="26">
        <f>IF(ISBLANK(#REF!),"",IF(ISNUMBER(A28),A28+1,1))</f>
        <v>19</v>
      </c>
      <c r="B29" s="5" t="s">
        <v>108</v>
      </c>
      <c r="C29" s="5" t="s">
        <v>247</v>
      </c>
      <c r="D29" s="5" t="s">
        <v>86</v>
      </c>
      <c r="E29" s="27" t="s">
        <v>55</v>
      </c>
      <c r="F29" s="5" t="s">
        <v>393</v>
      </c>
      <c r="G29" s="5" t="s">
        <v>48</v>
      </c>
      <c r="H29" s="5"/>
      <c r="I29" s="5" t="s">
        <v>49</v>
      </c>
      <c r="J29" s="53">
        <v>41585</v>
      </c>
      <c r="K29" s="5" t="s">
        <v>50</v>
      </c>
      <c r="L29" s="29">
        <v>7.37</v>
      </c>
      <c r="M29" s="30"/>
      <c r="N29" s="30"/>
      <c r="O29" s="30"/>
      <c r="P29" s="30"/>
      <c r="Q29" s="5"/>
      <c r="R29" s="5">
        <v>5</v>
      </c>
      <c r="S29" s="5"/>
      <c r="T29" s="5"/>
      <c r="U29" s="5"/>
      <c r="V29" s="5"/>
      <c r="W29" s="31"/>
      <c r="X29" s="31"/>
      <c r="Y29" s="31"/>
      <c r="Z29" s="31"/>
      <c r="AA29" s="30" t="s">
        <v>51</v>
      </c>
      <c r="AB29" s="30" t="s">
        <v>49</v>
      </c>
      <c r="AC29" s="30" t="s">
        <v>49</v>
      </c>
      <c r="AD29" s="32">
        <f>IF(OR(ISBLANK(#REF!),$E29="ΌΧΙ"),"",IF(L29&gt;5,0.5*(L29-5),0))</f>
        <v>1.1850000000000001</v>
      </c>
      <c r="AE29" s="32">
        <f>IF(OR(ISBLANK(#REF!),$E29="ΌΧΙ"),"",IF(M29="ΝΑΙ",6,(IF(O29="ΝΑΙ",4,0))))</f>
        <v>0</v>
      </c>
      <c r="AF29" s="32">
        <f>IF(OR(ISBLANK(#REF!),$E29="ΌΧΙ"),"",IF(AND(F29="ΠΕ23",H29="ΚΥΡΙΟΣ"),IF(N29="ΝΑΙ",6,(IF(P29="ΝΑΙ",2,0))),IF(N29="ΝΑΙ",3,(IF(P29="ΝΑΙ",2,0)))))</f>
        <v>0</v>
      </c>
      <c r="AG29" s="32">
        <f>IF(OR(ISBLANK(#REF!),$E29="ΌΧΙ"),"",MAX(AE29:AF29))</f>
        <v>0</v>
      </c>
      <c r="AH29" s="32">
        <f>IF(OR(ISBLANK(#REF!),$E29="ΌΧΙ"),"",MIN(3,0.5*INT((Q29*12+R29+ROUND(S29/30,0))/6)))</f>
        <v>0</v>
      </c>
      <c r="AI29" s="32">
        <f>IF(OR(ISBLANK(#REF!),$E29="ΌΧΙ"),"",0.2*(T29*12+U29+ROUND(V29/30,0)))</f>
        <v>0</v>
      </c>
      <c r="AJ29" s="33">
        <f>IF(OR(ISBLANK(#REF!),$E29="ΌΧΙ"),"",IF(W29&gt;80%,4,IF(AND(W29&gt;=67%,W29&lt;=80%),3,0)))</f>
        <v>0</v>
      </c>
      <c r="AK29" s="33">
        <f>IF(OR(ISBLANK(#REF!),$E29="ΌΧΙ"),"",IF(COUNTIFS(X29:Z29,"&gt;=67%")=1,2,IF(COUNTIFS(X29:Z29,"&gt;=67%")=2,5,IF(COUNTIFS(X29:Z29,"&gt;=67%")=3,10,0))))</f>
        <v>0</v>
      </c>
      <c r="AL29" s="33">
        <f>IF(OR(ISBLANK(#REF!),$E29="ΌΧΙ"),"",IF(AA29="ΠΟΛΥΤΕΚΝΟΣ",2,IF(AA29="ΤΡΙΤΕΚΝΟΣ",1,0)))</f>
        <v>0</v>
      </c>
      <c r="AM29" s="33">
        <f>IF(OR(ISBLANK(#REF!),$E29="ΌΧΙ"),"",AD29+SUM(AG29:AL29))</f>
        <v>1.1850000000000001</v>
      </c>
    </row>
    <row r="30" spans="1:39" x14ac:dyDescent="0.25">
      <c r="A30" s="26">
        <f>IF(ISBLANK(#REF!),"",IF(ISNUMBER(A29),A29+1,1))</f>
        <v>20</v>
      </c>
      <c r="B30" s="5" t="s">
        <v>398</v>
      </c>
      <c r="C30" s="5" t="s">
        <v>68</v>
      </c>
      <c r="D30" s="5" t="s">
        <v>399</v>
      </c>
      <c r="E30" s="27" t="s">
        <v>55</v>
      </c>
      <c r="F30" s="5" t="s">
        <v>393</v>
      </c>
      <c r="G30" s="5" t="s">
        <v>48</v>
      </c>
      <c r="H30" s="5"/>
      <c r="I30" s="5" t="s">
        <v>49</v>
      </c>
      <c r="J30" s="53">
        <v>41815</v>
      </c>
      <c r="K30" s="5" t="s">
        <v>50</v>
      </c>
      <c r="L30" s="29">
        <v>7.1</v>
      </c>
      <c r="M30" s="30"/>
      <c r="N30" s="30"/>
      <c r="O30" s="30"/>
      <c r="P30" s="30"/>
      <c r="Q30" s="5"/>
      <c r="R30" s="5">
        <v>2</v>
      </c>
      <c r="S30" s="5">
        <v>13</v>
      </c>
      <c r="T30" s="5"/>
      <c r="U30" s="5"/>
      <c r="V30" s="5"/>
      <c r="W30" s="31"/>
      <c r="X30" s="31"/>
      <c r="Y30" s="31"/>
      <c r="Z30" s="31"/>
      <c r="AA30" s="30" t="s">
        <v>51</v>
      </c>
      <c r="AB30" s="30" t="s">
        <v>49</v>
      </c>
      <c r="AC30" s="30" t="s">
        <v>49</v>
      </c>
      <c r="AD30" s="32">
        <f>IF(OR(ISBLANK(#REF!),$E30="ΌΧΙ"),"",IF(L30&gt;5,0.5*(L30-5),0))</f>
        <v>1.0499999999999998</v>
      </c>
      <c r="AE30" s="32">
        <f>IF(OR(ISBLANK(#REF!),$E30="ΌΧΙ"),"",IF(M30="ΝΑΙ",6,(IF(O30="ΝΑΙ",4,0))))</f>
        <v>0</v>
      </c>
      <c r="AF30" s="32">
        <f>IF(OR(ISBLANK(#REF!),$E30="ΌΧΙ"),"",IF(AND(F30="ΠΕ23",H30="ΚΥΡΙΟΣ"),IF(N30="ΝΑΙ",6,(IF(P30="ΝΑΙ",2,0))),IF(N30="ΝΑΙ",3,(IF(P30="ΝΑΙ",2,0)))))</f>
        <v>0</v>
      </c>
      <c r="AG30" s="32">
        <f>IF(OR(ISBLANK(#REF!),$E30="ΌΧΙ"),"",MAX(AE30:AF30))</f>
        <v>0</v>
      </c>
      <c r="AH30" s="32">
        <f>IF(OR(ISBLANK(#REF!),$E30="ΌΧΙ"),"",MIN(3,0.5*INT((Q30*12+R30+ROUND(S30/30,0))/6)))</f>
        <v>0</v>
      </c>
      <c r="AI30" s="32">
        <f>IF(OR(ISBLANK(#REF!),$E30="ΌΧΙ"),"",0.2*(T30*12+U30+ROUND(V30/30,0)))</f>
        <v>0</v>
      </c>
      <c r="AJ30" s="33">
        <f>IF(OR(ISBLANK(#REF!),$E30="ΌΧΙ"),"",IF(W30&gt;80%,4,IF(AND(W30&gt;=67%,W30&lt;=80%),3,0)))</f>
        <v>0</v>
      </c>
      <c r="AK30" s="33">
        <f>IF(OR(ISBLANK(#REF!),$E30="ΌΧΙ"),"",IF(COUNTIFS(X30:Z30,"&gt;=67%")=1,2,IF(COUNTIFS(X30:Z30,"&gt;=67%")=2,5,IF(COUNTIFS(X30:Z30,"&gt;=67%")=3,10,0))))</f>
        <v>0</v>
      </c>
      <c r="AL30" s="33">
        <f>IF(OR(ISBLANK(#REF!),$E30="ΌΧΙ"),"",IF(AA30="ΠΟΛΥΤΕΚΝΟΣ",2,IF(AA30="ΤΡΙΤΕΚΝΟΣ",1,0)))</f>
        <v>0</v>
      </c>
      <c r="AM30" s="33">
        <f>IF(OR(ISBLANK(#REF!),$E30="ΌΧΙ"),"",AD30+SUM(AG30:AL30))</f>
        <v>1.0499999999999998</v>
      </c>
    </row>
    <row r="31" spans="1:39" x14ac:dyDescent="0.25">
      <c r="A31" s="26">
        <f>IF(ISBLANK(#REF!),"",IF(ISNUMBER(A30),A30+1,1))</f>
        <v>21</v>
      </c>
      <c r="B31" s="5" t="s">
        <v>415</v>
      </c>
      <c r="C31" s="5" t="s">
        <v>416</v>
      </c>
      <c r="D31" s="5" t="s">
        <v>417</v>
      </c>
      <c r="E31" s="27" t="s">
        <v>55</v>
      </c>
      <c r="F31" s="5" t="s">
        <v>393</v>
      </c>
      <c r="G31" s="5" t="s">
        <v>48</v>
      </c>
      <c r="H31" s="5"/>
      <c r="I31" s="5" t="s">
        <v>49</v>
      </c>
      <c r="J31" s="53">
        <v>39939</v>
      </c>
      <c r="K31" s="5" t="s">
        <v>50</v>
      </c>
      <c r="L31" s="29">
        <v>7.03</v>
      </c>
      <c r="M31" s="30"/>
      <c r="N31" s="30"/>
      <c r="O31" s="30"/>
      <c r="P31" s="30"/>
      <c r="Q31" s="5"/>
      <c r="R31" s="5"/>
      <c r="S31" s="5"/>
      <c r="T31" s="5"/>
      <c r="U31" s="5"/>
      <c r="V31" s="5"/>
      <c r="W31" s="31"/>
      <c r="X31" s="31"/>
      <c r="Y31" s="31"/>
      <c r="Z31" s="31"/>
      <c r="AA31" s="30" t="s">
        <v>51</v>
      </c>
      <c r="AB31" s="30" t="s">
        <v>49</v>
      </c>
      <c r="AC31" s="30" t="s">
        <v>49</v>
      </c>
      <c r="AD31" s="32">
        <f>IF(OR(ISBLANK(#REF!),$E31="ΌΧΙ"),"",IF(L31&gt;5,0.5*(L31-5),0))</f>
        <v>1.0150000000000001</v>
      </c>
      <c r="AE31" s="32">
        <f>IF(OR(ISBLANK(#REF!),$E31="ΌΧΙ"),"",IF(M31="ΝΑΙ",6,(IF(O31="ΝΑΙ",4,0))))</f>
        <v>0</v>
      </c>
      <c r="AF31" s="32">
        <f>IF(OR(ISBLANK(#REF!),$E31="ΌΧΙ"),"",IF(AND(F31="ΠΕ23",H31="ΚΥΡΙΟΣ"),IF(N31="ΝΑΙ",6,(IF(P31="ΝΑΙ",2,0))),IF(N31="ΝΑΙ",3,(IF(P31="ΝΑΙ",2,0)))))</f>
        <v>0</v>
      </c>
      <c r="AG31" s="32">
        <f>IF(OR(ISBLANK(#REF!),$E31="ΌΧΙ"),"",MAX(AE31:AF31))</f>
        <v>0</v>
      </c>
      <c r="AH31" s="32">
        <f>IF(OR(ISBLANK(#REF!),$E31="ΌΧΙ"),"",MIN(3,0.5*INT((Q31*12+R31+ROUND(S31/30,0))/6)))</f>
        <v>0</v>
      </c>
      <c r="AI31" s="32">
        <f>IF(OR(ISBLANK(#REF!),$E31="ΌΧΙ"),"",0.2*(T31*12+U31+ROUND(V31/30,0)))</f>
        <v>0</v>
      </c>
      <c r="AJ31" s="33">
        <f>IF(OR(ISBLANK(#REF!),$E31="ΌΧΙ"),"",IF(W31&gt;80%,4,IF(AND(W31&gt;=67%,W31&lt;=80%),3,0)))</f>
        <v>0</v>
      </c>
      <c r="AK31" s="33">
        <f>IF(OR(ISBLANK(#REF!),$E31="ΌΧΙ"),"",IF(COUNTIFS(X31:Z31,"&gt;=67%")=1,2,IF(COUNTIFS(X31:Z31,"&gt;=67%")=2,5,IF(COUNTIFS(X31:Z31,"&gt;=67%")=3,10,0))))</f>
        <v>0</v>
      </c>
      <c r="AL31" s="33">
        <f>IF(OR(ISBLANK(#REF!),$E31="ΌΧΙ"),"",IF(AA31="ΠΟΛΥΤΕΚΝΟΣ",2,IF(AA31="ΤΡΙΤΕΚΝΟΣ",1,0)))</f>
        <v>0</v>
      </c>
      <c r="AM31" s="33">
        <f>IF(OR(ISBLANK(#REF!),$E31="ΌΧΙ"),"",AD31+SUM(AG31:AL31))</f>
        <v>1.0150000000000001</v>
      </c>
    </row>
    <row r="32" spans="1:39" x14ac:dyDescent="0.25">
      <c r="A32" s="26">
        <f>IF(ISBLANK(#REF!),"",IF(ISNUMBER(A31),A31+1,1))</f>
        <v>22</v>
      </c>
      <c r="B32" s="5" t="s">
        <v>395</v>
      </c>
      <c r="C32" s="5" t="s">
        <v>54</v>
      </c>
      <c r="D32" s="5" t="s">
        <v>61</v>
      </c>
      <c r="E32" s="27" t="s">
        <v>55</v>
      </c>
      <c r="F32" s="5" t="s">
        <v>393</v>
      </c>
      <c r="G32" s="5" t="s">
        <v>48</v>
      </c>
      <c r="H32" s="5"/>
      <c r="I32" s="5" t="s">
        <v>49</v>
      </c>
      <c r="J32" s="53">
        <v>41795</v>
      </c>
      <c r="K32" s="5" t="s">
        <v>50</v>
      </c>
      <c r="L32" s="29">
        <v>6.98</v>
      </c>
      <c r="M32" s="30"/>
      <c r="N32" s="30"/>
      <c r="O32" s="30"/>
      <c r="P32" s="30"/>
      <c r="Q32" s="5"/>
      <c r="R32" s="5"/>
      <c r="S32" s="5"/>
      <c r="T32" s="5"/>
      <c r="U32" s="5"/>
      <c r="V32" s="5"/>
      <c r="W32" s="31"/>
      <c r="X32" s="31"/>
      <c r="Y32" s="31"/>
      <c r="Z32" s="31"/>
      <c r="AA32" s="30" t="s">
        <v>51</v>
      </c>
      <c r="AB32" s="30" t="s">
        <v>49</v>
      </c>
      <c r="AC32" s="30" t="s">
        <v>49</v>
      </c>
      <c r="AD32" s="32">
        <f>IF(OR(ISBLANK(#REF!),$E32="ΌΧΙ"),"",IF(L32&gt;5,0.5*(L32-5),0))</f>
        <v>0.99000000000000021</v>
      </c>
      <c r="AE32" s="32">
        <f>IF(OR(ISBLANK(#REF!),$E32="ΌΧΙ"),"",IF(M32="ΝΑΙ",6,(IF(O32="ΝΑΙ",4,0))))</f>
        <v>0</v>
      </c>
      <c r="AF32" s="32">
        <f>IF(OR(ISBLANK(#REF!),$E32="ΌΧΙ"),"",IF(AND(F32="ΠΕ23",H32="ΚΥΡΙΟΣ"),IF(N32="ΝΑΙ",6,(IF(P32="ΝΑΙ",2,0))),IF(N32="ΝΑΙ",3,(IF(P32="ΝΑΙ",2,0)))))</f>
        <v>0</v>
      </c>
      <c r="AG32" s="32">
        <f>IF(OR(ISBLANK(#REF!),$E32="ΌΧΙ"),"",MAX(AE32:AF32))</f>
        <v>0</v>
      </c>
      <c r="AH32" s="32">
        <f>IF(OR(ISBLANK(#REF!),$E32="ΌΧΙ"),"",MIN(3,0.5*INT((Q32*12+R32+ROUND(S32/30,0))/6)))</f>
        <v>0</v>
      </c>
      <c r="AI32" s="32">
        <f>IF(OR(ISBLANK(#REF!),$E32="ΌΧΙ"),"",0.2*(T32*12+U32+ROUND(V32/30,0)))</f>
        <v>0</v>
      </c>
      <c r="AJ32" s="33">
        <f>IF(OR(ISBLANK(#REF!),$E32="ΌΧΙ"),"",IF(W32&gt;80%,4,IF(AND(W32&gt;=67%,W32&lt;=80%),3,0)))</f>
        <v>0</v>
      </c>
      <c r="AK32" s="33">
        <f>IF(OR(ISBLANK(#REF!),$E32="ΌΧΙ"),"",IF(COUNTIFS(X32:Z32,"&gt;=67%")=1,2,IF(COUNTIFS(X32:Z32,"&gt;=67%")=2,5,IF(COUNTIFS(X32:Z32,"&gt;=67%")=3,10,0))))</f>
        <v>0</v>
      </c>
      <c r="AL32" s="33">
        <f>IF(OR(ISBLANK(#REF!),$E32="ΌΧΙ"),"",IF(AA32="ΠΟΛΥΤΕΚΝΟΣ",2,IF(AA32="ΤΡΙΤΕΚΝΟΣ",1,0)))</f>
        <v>0</v>
      </c>
      <c r="AM32" s="33">
        <f>IF(OR(ISBLANK(#REF!),$E32="ΌΧΙ"),"",AD32+SUM(AG32:AL32))</f>
        <v>0.99000000000000021</v>
      </c>
    </row>
    <row r="33" spans="1:39" x14ac:dyDescent="0.25">
      <c r="A33" s="26">
        <f>IF(ISBLANK(#REF!),"",IF(ISNUMBER(A32),A32+1,1))</f>
        <v>23</v>
      </c>
      <c r="B33" s="5" t="s">
        <v>423</v>
      </c>
      <c r="C33" s="5" t="s">
        <v>139</v>
      </c>
      <c r="D33" s="5" t="s">
        <v>86</v>
      </c>
      <c r="E33" s="27" t="s">
        <v>55</v>
      </c>
      <c r="F33" s="5" t="s">
        <v>393</v>
      </c>
      <c r="G33" s="5" t="s">
        <v>48</v>
      </c>
      <c r="H33" s="5"/>
      <c r="I33" s="5" t="s">
        <v>49</v>
      </c>
      <c r="J33" s="53">
        <v>39546</v>
      </c>
      <c r="K33" s="5" t="s">
        <v>50</v>
      </c>
      <c r="L33" s="29">
        <v>6.89</v>
      </c>
      <c r="M33" s="30"/>
      <c r="N33" s="30"/>
      <c r="O33" s="30"/>
      <c r="P33" s="30"/>
      <c r="Q33" s="5"/>
      <c r="R33" s="5"/>
      <c r="S33" s="5"/>
      <c r="T33" s="5"/>
      <c r="U33" s="5"/>
      <c r="V33" s="5"/>
      <c r="W33" s="31"/>
      <c r="X33" s="31"/>
      <c r="Y33" s="31"/>
      <c r="Z33" s="31"/>
      <c r="AA33" s="30" t="s">
        <v>51</v>
      </c>
      <c r="AB33" s="30" t="s">
        <v>49</v>
      </c>
      <c r="AC33" s="30" t="s">
        <v>49</v>
      </c>
      <c r="AD33" s="32">
        <f>IF(OR(ISBLANK(#REF!),$E33="ΌΧΙ"),"",IF(L33&gt;5,0.5*(L33-5),0))</f>
        <v>0.94499999999999984</v>
      </c>
      <c r="AE33" s="32">
        <f>IF(OR(ISBLANK(#REF!),$E33="ΌΧΙ"),"",IF(M33="ΝΑΙ",6,(IF(O33="ΝΑΙ",4,0))))</f>
        <v>0</v>
      </c>
      <c r="AF33" s="32">
        <f>IF(OR(ISBLANK(#REF!),$E33="ΌΧΙ"),"",IF(AND(F33="ΠΕ23",H33="ΚΥΡΙΟΣ"),IF(N33="ΝΑΙ",6,(IF(P33="ΝΑΙ",2,0))),IF(N33="ΝΑΙ",3,(IF(P33="ΝΑΙ",2,0)))))</f>
        <v>0</v>
      </c>
      <c r="AG33" s="32">
        <f>IF(OR(ISBLANK(#REF!),$E33="ΌΧΙ"),"",MAX(AE33:AF33))</f>
        <v>0</v>
      </c>
      <c r="AH33" s="32">
        <f>IF(OR(ISBLANK(#REF!),$E33="ΌΧΙ"),"",MIN(3,0.5*INT((Q33*12+R33+ROUND(S33/30,0))/6)))</f>
        <v>0</v>
      </c>
      <c r="AI33" s="32">
        <f>IF(OR(ISBLANK(#REF!),$E33="ΌΧΙ"),"",0.2*(T33*12+U33+ROUND(V33/30,0)))</f>
        <v>0</v>
      </c>
      <c r="AJ33" s="33">
        <f>IF(OR(ISBLANK(#REF!),$E33="ΌΧΙ"),"",IF(W33&gt;80%,4,IF(AND(W33&gt;=67%,W33&lt;=80%),3,0)))</f>
        <v>0</v>
      </c>
      <c r="AK33" s="33">
        <f>IF(OR(ISBLANK(#REF!),$E33="ΌΧΙ"),"",IF(COUNTIFS(X33:Z33,"&gt;=67%")=1,2,IF(COUNTIFS(X33:Z33,"&gt;=67%")=2,5,IF(COUNTIFS(X33:Z33,"&gt;=67%")=3,10,0))))</f>
        <v>0</v>
      </c>
      <c r="AL33" s="33">
        <f>IF(OR(ISBLANK(#REF!),$E33="ΌΧΙ"),"",IF(AA33="ΠΟΛΥΤΕΚΝΟΣ",2,IF(AA33="ΤΡΙΤΕΚΝΟΣ",1,0)))</f>
        <v>0</v>
      </c>
      <c r="AM33" s="33">
        <f>IF(OR(ISBLANK(#REF!),$E33="ΌΧΙ"),"",AD33+SUM(AG33:AL33))</f>
        <v>0.94499999999999984</v>
      </c>
    </row>
    <row r="34" spans="1:39" x14ac:dyDescent="0.25">
      <c r="A34" s="26">
        <f>IF(ISBLANK(#REF!),"",IF(ISNUMBER(A33),A33+1,1))</f>
        <v>24</v>
      </c>
      <c r="B34" s="5" t="s">
        <v>410</v>
      </c>
      <c r="C34" s="5" t="s">
        <v>117</v>
      </c>
      <c r="D34" s="5" t="s">
        <v>278</v>
      </c>
      <c r="E34" s="27" t="s">
        <v>55</v>
      </c>
      <c r="F34" s="5" t="s">
        <v>393</v>
      </c>
      <c r="G34" s="5" t="s">
        <v>48</v>
      </c>
      <c r="H34" s="5"/>
      <c r="I34" s="5" t="s">
        <v>49</v>
      </c>
      <c r="J34" s="53">
        <v>39601</v>
      </c>
      <c r="K34" s="5" t="s">
        <v>50</v>
      </c>
      <c r="L34" s="29">
        <v>6.82</v>
      </c>
      <c r="M34" s="30"/>
      <c r="N34" s="30"/>
      <c r="O34" s="30"/>
      <c r="P34" s="30"/>
      <c r="Q34" s="5"/>
      <c r="R34" s="5">
        <v>5</v>
      </c>
      <c r="S34" s="5"/>
      <c r="T34" s="5"/>
      <c r="U34" s="5"/>
      <c r="V34" s="5"/>
      <c r="W34" s="31"/>
      <c r="X34" s="31"/>
      <c r="Y34" s="31"/>
      <c r="Z34" s="31"/>
      <c r="AA34" s="30" t="s">
        <v>51</v>
      </c>
      <c r="AB34" s="30" t="s">
        <v>49</v>
      </c>
      <c r="AC34" s="30" t="s">
        <v>49</v>
      </c>
      <c r="AD34" s="32">
        <f>IF(OR(ISBLANK(#REF!),$E34="ΌΧΙ"),"",IF(L34&gt;5,0.5*(L34-5),0))</f>
        <v>0.91000000000000014</v>
      </c>
      <c r="AE34" s="32">
        <f>IF(OR(ISBLANK(#REF!),$E34="ΌΧΙ"),"",IF(M34="ΝΑΙ",6,(IF(O34="ΝΑΙ",4,0))))</f>
        <v>0</v>
      </c>
      <c r="AF34" s="32">
        <f>IF(OR(ISBLANK(#REF!),$E34="ΌΧΙ"),"",IF(AND(F34="ΠΕ23",H34="ΚΥΡΙΟΣ"),IF(N34="ΝΑΙ",6,(IF(P34="ΝΑΙ",2,0))),IF(N34="ΝΑΙ",3,(IF(P34="ΝΑΙ",2,0)))))</f>
        <v>0</v>
      </c>
      <c r="AG34" s="32">
        <f>IF(OR(ISBLANK(#REF!),$E34="ΌΧΙ"),"",MAX(AE34:AF34))</f>
        <v>0</v>
      </c>
      <c r="AH34" s="32">
        <f>IF(OR(ISBLANK(#REF!),$E34="ΌΧΙ"),"",MIN(3,0.5*INT((Q34*12+R34+ROUND(S34/30,0))/6)))</f>
        <v>0</v>
      </c>
      <c r="AI34" s="32">
        <f>IF(OR(ISBLANK(#REF!),$E34="ΌΧΙ"),"",0.2*(T34*12+U34+ROUND(V34/30,0)))</f>
        <v>0</v>
      </c>
      <c r="AJ34" s="33">
        <f>IF(OR(ISBLANK(#REF!),$E34="ΌΧΙ"),"",IF(W34&gt;80%,4,IF(AND(W34&gt;=67%,W34&lt;=80%),3,0)))</f>
        <v>0</v>
      </c>
      <c r="AK34" s="33">
        <f>IF(OR(ISBLANK(#REF!),$E34="ΌΧΙ"),"",IF(COUNTIFS(X34:Z34,"&gt;=67%")=1,2,IF(COUNTIFS(X34:Z34,"&gt;=67%")=2,5,IF(COUNTIFS(X34:Z34,"&gt;=67%")=3,10,0))))</f>
        <v>0</v>
      </c>
      <c r="AL34" s="33">
        <f>IF(OR(ISBLANK(#REF!),$E34="ΌΧΙ"),"",IF(AA34="ΠΟΛΥΤΕΚΝΟΣ",2,IF(AA34="ΤΡΙΤΕΚΝΟΣ",1,0)))</f>
        <v>0</v>
      </c>
      <c r="AM34" s="33">
        <f>IF(OR(ISBLANK(#REF!),$E34="ΌΧΙ"),"",AD34+SUM(AG34:AL34))</f>
        <v>0.91000000000000014</v>
      </c>
    </row>
    <row r="35" spans="1:39" x14ac:dyDescent="0.25">
      <c r="A35" s="26">
        <f>IF(ISBLANK(#REF!),"",IF(ISNUMBER(A34),A34+1,1))</f>
        <v>25</v>
      </c>
      <c r="B35" s="5" t="s">
        <v>430</v>
      </c>
      <c r="C35" s="5" t="s">
        <v>63</v>
      </c>
      <c r="D35" s="5" t="s">
        <v>69</v>
      </c>
      <c r="E35" s="27" t="s">
        <v>55</v>
      </c>
      <c r="F35" s="5" t="s">
        <v>393</v>
      </c>
      <c r="G35" s="5" t="s">
        <v>48</v>
      </c>
      <c r="H35" s="5"/>
      <c r="I35" s="5" t="s">
        <v>49</v>
      </c>
      <c r="J35" s="53">
        <v>41002</v>
      </c>
      <c r="K35" s="5" t="s">
        <v>50</v>
      </c>
      <c r="L35" s="29">
        <v>6.75</v>
      </c>
      <c r="M35" s="30"/>
      <c r="N35" s="30"/>
      <c r="O35" s="30"/>
      <c r="P35" s="30"/>
      <c r="Q35" s="5"/>
      <c r="R35" s="5"/>
      <c r="S35" s="5"/>
      <c r="T35" s="5"/>
      <c r="U35" s="5"/>
      <c r="V35" s="5"/>
      <c r="W35" s="31"/>
      <c r="X35" s="31"/>
      <c r="Y35" s="31"/>
      <c r="Z35" s="31"/>
      <c r="AA35" s="30" t="s">
        <v>51</v>
      </c>
      <c r="AB35" s="30" t="s">
        <v>49</v>
      </c>
      <c r="AC35" s="30" t="s">
        <v>49</v>
      </c>
      <c r="AD35" s="32">
        <f>IF(OR(ISBLANK(#REF!),$E35="ΌΧΙ"),"",IF(L35&gt;5,0.5*(L35-5),0))</f>
        <v>0.875</v>
      </c>
      <c r="AE35" s="32">
        <f>IF(OR(ISBLANK(#REF!),$E35="ΌΧΙ"),"",IF(M35="ΝΑΙ",6,(IF(O35="ΝΑΙ",4,0))))</f>
        <v>0</v>
      </c>
      <c r="AF35" s="32">
        <f>IF(OR(ISBLANK(#REF!),$E35="ΌΧΙ"),"",IF(AND(F35="ΠΕ23",H35="ΚΥΡΙΟΣ"),IF(N35="ΝΑΙ",6,(IF(P35="ΝΑΙ",2,0))),IF(N35="ΝΑΙ",3,(IF(P35="ΝΑΙ",2,0)))))</f>
        <v>0</v>
      </c>
      <c r="AG35" s="32">
        <f>IF(OR(ISBLANK(#REF!),$E35="ΌΧΙ"),"",MAX(AE35:AF35))</f>
        <v>0</v>
      </c>
      <c r="AH35" s="32">
        <f>IF(OR(ISBLANK(#REF!),$E35="ΌΧΙ"),"",MIN(3,0.5*INT((Q35*12+R35+ROUND(S35/30,0))/6)))</f>
        <v>0</v>
      </c>
      <c r="AI35" s="32">
        <f>IF(OR(ISBLANK(#REF!),$E35="ΌΧΙ"),"",0.2*(T35*12+U35+ROUND(V35/30,0)))</f>
        <v>0</v>
      </c>
      <c r="AJ35" s="33">
        <f>IF(OR(ISBLANK(#REF!),$E35="ΌΧΙ"),"",IF(W35&gt;80%,4,IF(AND(W35&gt;=67%,W35&lt;=80%),3,0)))</f>
        <v>0</v>
      </c>
      <c r="AK35" s="33">
        <f>IF(OR(ISBLANK(#REF!),$E35="ΌΧΙ"),"",IF(COUNTIFS(X35:Z35,"&gt;=67%")=1,2,IF(COUNTIFS(X35:Z35,"&gt;=67%")=2,5,IF(COUNTIFS(X35:Z35,"&gt;=67%")=3,10,0))))</f>
        <v>0</v>
      </c>
      <c r="AL35" s="33">
        <f>IF(OR(ISBLANK(#REF!),$E35="ΌΧΙ"),"",IF(AA35="ΠΟΛΥΤΕΚΝΟΣ",2,IF(AA35="ΤΡΙΤΕΚΝΟΣ",1,0)))</f>
        <v>0</v>
      </c>
      <c r="AM35" s="33">
        <f>IF(OR(ISBLANK(#REF!),$E35="ΌΧΙ"),"",AD35+SUM(AG35:AL35))</f>
        <v>0.875</v>
      </c>
    </row>
    <row r="36" spans="1:39" x14ac:dyDescent="0.25">
      <c r="A36" s="26">
        <f>IF(ISBLANK(#REF!),"",IF(ISNUMBER(A35),A35+1,1))</f>
        <v>26</v>
      </c>
      <c r="B36" s="5" t="s">
        <v>419</v>
      </c>
      <c r="C36" s="5" t="s">
        <v>420</v>
      </c>
      <c r="D36" s="5" t="s">
        <v>58</v>
      </c>
      <c r="E36" s="27" t="s">
        <v>55</v>
      </c>
      <c r="F36" s="5" t="s">
        <v>393</v>
      </c>
      <c r="G36" s="5" t="s">
        <v>48</v>
      </c>
      <c r="H36" s="5"/>
      <c r="I36" s="5" t="s">
        <v>49</v>
      </c>
      <c r="J36" s="53">
        <v>42067</v>
      </c>
      <c r="K36" s="5" t="s">
        <v>50</v>
      </c>
      <c r="L36" s="29">
        <v>6.69</v>
      </c>
      <c r="M36" s="30"/>
      <c r="N36" s="30"/>
      <c r="O36" s="30"/>
      <c r="P36" s="30"/>
      <c r="Q36" s="5"/>
      <c r="R36" s="5"/>
      <c r="S36" s="5"/>
      <c r="T36" s="5"/>
      <c r="U36" s="5"/>
      <c r="V36" s="5"/>
      <c r="W36" s="31"/>
      <c r="X36" s="31"/>
      <c r="Y36" s="31"/>
      <c r="Z36" s="31"/>
      <c r="AA36" s="30" t="s">
        <v>51</v>
      </c>
      <c r="AB36" s="30" t="s">
        <v>49</v>
      </c>
      <c r="AC36" s="30" t="s">
        <v>49</v>
      </c>
      <c r="AD36" s="32">
        <f>IF(OR(ISBLANK(#REF!),$E36="ΌΧΙ"),"",IF(L36&gt;5,0.5*(L36-5),0))</f>
        <v>0.8450000000000002</v>
      </c>
      <c r="AE36" s="32">
        <f>IF(OR(ISBLANK(#REF!),$E36="ΌΧΙ"),"",IF(M36="ΝΑΙ",6,(IF(O36="ΝΑΙ",4,0))))</f>
        <v>0</v>
      </c>
      <c r="AF36" s="32">
        <f>IF(OR(ISBLANK(#REF!),$E36="ΌΧΙ"),"",IF(AND(F36="ΠΕ23",H36="ΚΥΡΙΟΣ"),IF(N36="ΝΑΙ",6,(IF(P36="ΝΑΙ",2,0))),IF(N36="ΝΑΙ",3,(IF(P36="ΝΑΙ",2,0)))))</f>
        <v>0</v>
      </c>
      <c r="AG36" s="32">
        <f>IF(OR(ISBLANK(#REF!),$E36="ΌΧΙ"),"",MAX(AE36:AF36))</f>
        <v>0</v>
      </c>
      <c r="AH36" s="32">
        <f>IF(OR(ISBLANK(#REF!),$E36="ΌΧΙ"),"",MIN(3,0.5*INT((Q36*12+R36+ROUND(S36/30,0))/6)))</f>
        <v>0</v>
      </c>
      <c r="AI36" s="32">
        <f>IF(OR(ISBLANK(#REF!),$E36="ΌΧΙ"),"",0.2*(T36*12+U36+ROUND(V36/30,0)))</f>
        <v>0</v>
      </c>
      <c r="AJ36" s="33">
        <f>IF(OR(ISBLANK(#REF!),$E36="ΌΧΙ"),"",IF(W36&gt;80%,4,IF(AND(W36&gt;=67%,W36&lt;=80%),3,0)))</f>
        <v>0</v>
      </c>
      <c r="AK36" s="33">
        <f>IF(OR(ISBLANK(#REF!),$E36="ΌΧΙ"),"",IF(COUNTIFS(X36:Z36,"&gt;=67%")=1,2,IF(COUNTIFS(X36:Z36,"&gt;=67%")=2,5,IF(COUNTIFS(X36:Z36,"&gt;=67%")=3,10,0))))</f>
        <v>0</v>
      </c>
      <c r="AL36" s="33">
        <f>IF(OR(ISBLANK(#REF!),$E36="ΌΧΙ"),"",IF(AA36="ΠΟΛΥΤΕΚΝΟΣ",2,IF(AA36="ΤΡΙΤΕΚΝΟΣ",1,0)))</f>
        <v>0</v>
      </c>
      <c r="AM36" s="33">
        <f>IF(OR(ISBLANK(#REF!),$E36="ΌΧΙ"),"",AD36+SUM(AG36:AL36))</f>
        <v>0.8450000000000002</v>
      </c>
    </row>
    <row r="37" spans="1:39" x14ac:dyDescent="0.25">
      <c r="A37" s="26">
        <f>IF(ISBLANK(#REF!),"",IF(ISNUMBER(A36),A36+1,1))</f>
        <v>27</v>
      </c>
      <c r="B37" s="5" t="s">
        <v>394</v>
      </c>
      <c r="C37" s="5" t="s">
        <v>125</v>
      </c>
      <c r="D37" s="5" t="s">
        <v>174</v>
      </c>
      <c r="E37" s="27" t="s">
        <v>55</v>
      </c>
      <c r="F37" s="5" t="s">
        <v>393</v>
      </c>
      <c r="G37" s="5" t="s">
        <v>48</v>
      </c>
      <c r="H37" s="5"/>
      <c r="I37" s="5" t="s">
        <v>49</v>
      </c>
      <c r="J37" s="53">
        <v>1136731</v>
      </c>
      <c r="K37" s="5" t="s">
        <v>50</v>
      </c>
      <c r="L37" s="29">
        <v>6.66</v>
      </c>
      <c r="M37" s="30"/>
      <c r="N37" s="30"/>
      <c r="O37" s="30"/>
      <c r="P37" s="30"/>
      <c r="Q37" s="5"/>
      <c r="R37" s="5">
        <v>4</v>
      </c>
      <c r="S37" s="5">
        <v>22</v>
      </c>
      <c r="T37" s="5"/>
      <c r="U37" s="5"/>
      <c r="V37" s="5"/>
      <c r="W37" s="31"/>
      <c r="X37" s="31"/>
      <c r="Y37" s="31"/>
      <c r="Z37" s="31"/>
      <c r="AA37" s="30" t="s">
        <v>51</v>
      </c>
      <c r="AB37" s="30" t="s">
        <v>49</v>
      </c>
      <c r="AC37" s="30" t="s">
        <v>49</v>
      </c>
      <c r="AD37" s="32">
        <f>IF(OR(ISBLANK(#REF!),$E37="ΌΧΙ"),"",IF(L37&gt;5,0.5*(L37-5),0))</f>
        <v>0.83000000000000007</v>
      </c>
      <c r="AE37" s="32">
        <f>IF(OR(ISBLANK(#REF!),$E37="ΌΧΙ"),"",IF(M37="ΝΑΙ",6,(IF(O37="ΝΑΙ",4,0))))</f>
        <v>0</v>
      </c>
      <c r="AF37" s="32">
        <f>IF(OR(ISBLANK(#REF!),$E37="ΌΧΙ"),"",IF(AND(F37="ΠΕ23",H37="ΚΥΡΙΟΣ"),IF(N37="ΝΑΙ",6,(IF(P37="ΝΑΙ",2,0))),IF(N37="ΝΑΙ",3,(IF(P37="ΝΑΙ",2,0)))))</f>
        <v>0</v>
      </c>
      <c r="AG37" s="32">
        <f>IF(OR(ISBLANK(#REF!),$E37="ΌΧΙ"),"",MAX(AE37:AF37))</f>
        <v>0</v>
      </c>
      <c r="AH37" s="32">
        <f>IF(OR(ISBLANK(#REF!),$E37="ΌΧΙ"),"",MIN(3,0.5*INT((Q37*12+R37+ROUND(S37/30,0))/6)))</f>
        <v>0</v>
      </c>
      <c r="AI37" s="32">
        <f>IF(OR(ISBLANK(#REF!),$E37="ΌΧΙ"),"",0.2*(T37*12+U37+ROUND(V37/30,0)))</f>
        <v>0</v>
      </c>
      <c r="AJ37" s="33">
        <f>IF(OR(ISBLANK(#REF!),$E37="ΌΧΙ"),"",IF(W37&gt;80%,4,IF(AND(W37&gt;=67%,W37&lt;=80%),3,0)))</f>
        <v>0</v>
      </c>
      <c r="AK37" s="33">
        <f>IF(OR(ISBLANK(#REF!),$E37="ΌΧΙ"),"",IF(COUNTIFS(X37:Z37,"&gt;=67%")=1,2,IF(COUNTIFS(X37:Z37,"&gt;=67%")=2,5,IF(COUNTIFS(X37:Z37,"&gt;=67%")=3,10,0))))</f>
        <v>0</v>
      </c>
      <c r="AL37" s="33">
        <f>IF(OR(ISBLANK(#REF!),$E37="ΌΧΙ"),"",IF(AA37="ΠΟΛΥΤΕΚΝΟΣ",2,IF(AA37="ΤΡΙΤΕΚΝΟΣ",1,0)))</f>
        <v>0</v>
      </c>
      <c r="AM37" s="33">
        <f>IF(OR(ISBLANK(#REF!),$E37="ΌΧΙ"),"",AD37+SUM(AG37:AL37))</f>
        <v>0.83000000000000007</v>
      </c>
    </row>
    <row r="38" spans="1:39" x14ac:dyDescent="0.25">
      <c r="A38" s="26">
        <f>IF(ISBLANK(#REF!),"",IF(ISNUMBER(A37),A37+1,1))</f>
        <v>28</v>
      </c>
      <c r="B38" s="5" t="s">
        <v>428</v>
      </c>
      <c r="C38" s="5" t="s">
        <v>65</v>
      </c>
      <c r="D38" s="5" t="s">
        <v>78</v>
      </c>
      <c r="E38" s="27" t="s">
        <v>55</v>
      </c>
      <c r="F38" s="5" t="s">
        <v>393</v>
      </c>
      <c r="G38" s="5" t="s">
        <v>48</v>
      </c>
      <c r="H38" s="5"/>
      <c r="I38" s="5" t="s">
        <v>49</v>
      </c>
      <c r="J38" s="53">
        <v>41886</v>
      </c>
      <c r="K38" s="5" t="s">
        <v>50</v>
      </c>
      <c r="L38" s="29">
        <v>6.59</v>
      </c>
      <c r="M38" s="30"/>
      <c r="N38" s="30"/>
      <c r="O38" s="30"/>
      <c r="P38" s="30"/>
      <c r="Q38" s="5"/>
      <c r="R38" s="5">
        <v>5</v>
      </c>
      <c r="S38" s="5"/>
      <c r="T38" s="5"/>
      <c r="U38" s="5"/>
      <c r="V38" s="5"/>
      <c r="W38" s="31"/>
      <c r="X38" s="31"/>
      <c r="Y38" s="31"/>
      <c r="Z38" s="31"/>
      <c r="AA38" s="30" t="s">
        <v>51</v>
      </c>
      <c r="AB38" s="30" t="s">
        <v>49</v>
      </c>
      <c r="AC38" s="30" t="s">
        <v>49</v>
      </c>
      <c r="AD38" s="32">
        <f>IF(OR(ISBLANK(#REF!),$E38="ΌΧΙ"),"",IF(L38&gt;5,0.5*(L38-5),0))</f>
        <v>0.79499999999999993</v>
      </c>
      <c r="AE38" s="32">
        <f>IF(OR(ISBLANK(#REF!),$E38="ΌΧΙ"),"",IF(M38="ΝΑΙ",6,(IF(O38="ΝΑΙ",4,0))))</f>
        <v>0</v>
      </c>
      <c r="AF38" s="32">
        <f>IF(OR(ISBLANK(#REF!),$E38="ΌΧΙ"),"",IF(AND(F38="ΠΕ23",H38="ΚΥΡΙΟΣ"),IF(N38="ΝΑΙ",6,(IF(P38="ΝΑΙ",2,0))),IF(N38="ΝΑΙ",3,(IF(P38="ΝΑΙ",2,0)))))</f>
        <v>0</v>
      </c>
      <c r="AG38" s="32">
        <f>IF(OR(ISBLANK(#REF!),$E38="ΌΧΙ"),"",MAX(AE38:AF38))</f>
        <v>0</v>
      </c>
      <c r="AH38" s="32">
        <f>IF(OR(ISBLANK(#REF!),$E38="ΌΧΙ"),"",MIN(3,0.5*INT((Q38*12+R38+ROUND(S38/30,0))/6)))</f>
        <v>0</v>
      </c>
      <c r="AI38" s="32">
        <f>IF(OR(ISBLANK(#REF!),$E38="ΌΧΙ"),"",0.2*(T38*12+U38+ROUND(V38/30,0)))</f>
        <v>0</v>
      </c>
      <c r="AJ38" s="33">
        <f>IF(OR(ISBLANK(#REF!),$E38="ΌΧΙ"),"",IF(W38&gt;80%,4,IF(AND(W38&gt;=67%,W38&lt;=80%),3,0)))</f>
        <v>0</v>
      </c>
      <c r="AK38" s="33">
        <f>IF(OR(ISBLANK(#REF!),$E38="ΌΧΙ"),"",IF(COUNTIFS(X38:Z38,"&gt;=67%")=1,2,IF(COUNTIFS(X38:Z38,"&gt;=67%")=2,5,IF(COUNTIFS(X38:Z38,"&gt;=67%")=3,10,0))))</f>
        <v>0</v>
      </c>
      <c r="AL38" s="33">
        <f>IF(OR(ISBLANK(#REF!),$E38="ΌΧΙ"),"",IF(AA38="ΠΟΛΥΤΕΚΝΟΣ",2,IF(AA38="ΤΡΙΤΕΚΝΟΣ",1,0)))</f>
        <v>0</v>
      </c>
      <c r="AM38" s="33">
        <f>IF(OR(ISBLANK(#REF!),$E38="ΌΧΙ"),"",AD38+SUM(AG38:AL38))</f>
        <v>0.79499999999999993</v>
      </c>
    </row>
    <row r="39" spans="1:39" x14ac:dyDescent="0.25">
      <c r="A39" s="26">
        <f>IF(ISBLANK(#REF!),"",IF(ISNUMBER(A38),A38+1,1))</f>
        <v>29</v>
      </c>
      <c r="B39" s="5" t="s">
        <v>411</v>
      </c>
      <c r="C39" s="5" t="s">
        <v>412</v>
      </c>
      <c r="D39" s="5" t="s">
        <v>413</v>
      </c>
      <c r="E39" s="27" t="s">
        <v>55</v>
      </c>
      <c r="F39" s="5" t="s">
        <v>393</v>
      </c>
      <c r="G39" s="5" t="s">
        <v>48</v>
      </c>
      <c r="H39" s="5"/>
      <c r="I39" s="5" t="s">
        <v>49</v>
      </c>
      <c r="J39" s="53" t="s">
        <v>414</v>
      </c>
      <c r="K39" s="5" t="s">
        <v>50</v>
      </c>
      <c r="L39" s="29">
        <v>6.53</v>
      </c>
      <c r="M39" s="30"/>
      <c r="N39" s="30"/>
      <c r="O39" s="30"/>
      <c r="P39" s="30"/>
      <c r="Q39" s="5"/>
      <c r="R39" s="5"/>
      <c r="S39" s="5"/>
      <c r="T39" s="5"/>
      <c r="U39" s="5"/>
      <c r="V39" s="5"/>
      <c r="W39" s="31"/>
      <c r="X39" s="31"/>
      <c r="Y39" s="31"/>
      <c r="Z39" s="31"/>
      <c r="AA39" s="30" t="s">
        <v>51</v>
      </c>
      <c r="AB39" s="30" t="s">
        <v>49</v>
      </c>
      <c r="AC39" s="30" t="s">
        <v>49</v>
      </c>
      <c r="AD39" s="32">
        <f>IF(OR(ISBLANK(#REF!),$E39="ΌΧΙ"),"",IF(L39&gt;5,0.5*(L39-5),0))</f>
        <v>0.76500000000000012</v>
      </c>
      <c r="AE39" s="32">
        <f>IF(OR(ISBLANK(#REF!),$E39="ΌΧΙ"),"",IF(M39="ΝΑΙ",6,(IF(O39="ΝΑΙ",4,0))))</f>
        <v>0</v>
      </c>
      <c r="AF39" s="32">
        <f>IF(OR(ISBLANK(#REF!),$E39="ΌΧΙ"),"",IF(AND(F39="ΠΕ23",H39="ΚΥΡΙΟΣ"),IF(N39="ΝΑΙ",6,(IF(P39="ΝΑΙ",2,0))),IF(N39="ΝΑΙ",3,(IF(P39="ΝΑΙ",2,0)))))</f>
        <v>0</v>
      </c>
      <c r="AG39" s="32">
        <f>IF(OR(ISBLANK(#REF!),$E39="ΌΧΙ"),"",MAX(AE39:AF39))</f>
        <v>0</v>
      </c>
      <c r="AH39" s="32">
        <f>IF(OR(ISBLANK(#REF!),$E39="ΌΧΙ"),"",MIN(3,0.5*INT((Q39*12+R39+ROUND(S39/30,0))/6)))</f>
        <v>0</v>
      </c>
      <c r="AI39" s="32">
        <f>IF(OR(ISBLANK(#REF!),$E39="ΌΧΙ"),"",0.2*(T39*12+U39+ROUND(V39/30,0)))</f>
        <v>0</v>
      </c>
      <c r="AJ39" s="33">
        <f>IF(OR(ISBLANK(#REF!),$E39="ΌΧΙ"),"",IF(W39&gt;80%,4,IF(AND(W39&gt;=67%,W39&lt;=80%),3,0)))</f>
        <v>0</v>
      </c>
      <c r="AK39" s="33">
        <f>IF(OR(ISBLANK(#REF!),$E39="ΌΧΙ"),"",IF(COUNTIFS(X39:Z39,"&gt;=67%")=1,2,IF(COUNTIFS(X39:Z39,"&gt;=67%")=2,5,IF(COUNTIFS(X39:Z39,"&gt;=67%")=3,10,0))))</f>
        <v>0</v>
      </c>
      <c r="AL39" s="33">
        <f>IF(OR(ISBLANK(#REF!),$E39="ΌΧΙ"),"",IF(AA39="ΠΟΛΥΤΕΚΝΟΣ",2,IF(AA39="ΤΡΙΤΕΚΝΟΣ",1,0)))</f>
        <v>0</v>
      </c>
      <c r="AM39" s="33">
        <f>IF(OR(ISBLANK(#REF!),$E39="ΌΧΙ"),"",AD39+SUM(AG39:AL39))</f>
        <v>0.76500000000000012</v>
      </c>
    </row>
    <row r="40" spans="1:39" x14ac:dyDescent="0.25">
      <c r="A40" s="26">
        <f>IF(ISBLANK(#REF!),"",IF(ISNUMBER(A39),A39+1,1))</f>
        <v>30</v>
      </c>
      <c r="B40" s="5" t="s">
        <v>406</v>
      </c>
      <c r="C40" s="5" t="s">
        <v>66</v>
      </c>
      <c r="D40" s="5" t="s">
        <v>117</v>
      </c>
      <c r="E40" s="27" t="s">
        <v>55</v>
      </c>
      <c r="F40" s="5" t="s">
        <v>393</v>
      </c>
      <c r="G40" s="5" t="s">
        <v>48</v>
      </c>
      <c r="H40" s="5"/>
      <c r="I40" s="5" t="s">
        <v>49</v>
      </c>
      <c r="J40" s="53">
        <v>40827</v>
      </c>
      <c r="K40" s="5" t="s">
        <v>50</v>
      </c>
      <c r="L40" s="29">
        <v>6.44</v>
      </c>
      <c r="M40" s="30"/>
      <c r="N40" s="30"/>
      <c r="O40" s="30"/>
      <c r="P40" s="30"/>
      <c r="Q40" s="5"/>
      <c r="R40" s="5">
        <v>5</v>
      </c>
      <c r="S40" s="5"/>
      <c r="T40" s="5"/>
      <c r="U40" s="5"/>
      <c r="V40" s="5"/>
      <c r="W40" s="31"/>
      <c r="X40" s="31"/>
      <c r="Y40" s="31"/>
      <c r="Z40" s="31"/>
      <c r="AA40" s="30" t="s">
        <v>51</v>
      </c>
      <c r="AB40" s="30" t="s">
        <v>49</v>
      </c>
      <c r="AC40" s="30" t="s">
        <v>49</v>
      </c>
      <c r="AD40" s="32">
        <f>IF(OR(ISBLANK(#REF!),$E40="ΌΧΙ"),"",IF(L40&gt;5,0.5*(L40-5),0))</f>
        <v>0.7200000000000002</v>
      </c>
      <c r="AE40" s="32">
        <f>IF(OR(ISBLANK(#REF!),$E40="ΌΧΙ"),"",IF(M40="ΝΑΙ",6,(IF(O40="ΝΑΙ",4,0))))</f>
        <v>0</v>
      </c>
      <c r="AF40" s="32">
        <f>IF(OR(ISBLANK(#REF!),$E40="ΌΧΙ"),"",IF(AND(F40="ΠΕ23",H40="ΚΥΡΙΟΣ"),IF(N40="ΝΑΙ",6,(IF(P40="ΝΑΙ",2,0))),IF(N40="ΝΑΙ",3,(IF(P40="ΝΑΙ",2,0)))))</f>
        <v>0</v>
      </c>
      <c r="AG40" s="32">
        <f>IF(OR(ISBLANK(#REF!),$E40="ΌΧΙ"),"",MAX(AE40:AF40))</f>
        <v>0</v>
      </c>
      <c r="AH40" s="32">
        <f>IF(OR(ISBLANK(#REF!),$E40="ΌΧΙ"),"",MIN(3,0.5*INT((Q40*12+R40+ROUND(S40/30,0))/6)))</f>
        <v>0</v>
      </c>
      <c r="AI40" s="32">
        <f>IF(OR(ISBLANK(#REF!),$E40="ΌΧΙ"),"",0.2*(T40*12+U40+ROUND(V40/30,0)))</f>
        <v>0</v>
      </c>
      <c r="AJ40" s="33">
        <f>IF(OR(ISBLANK(#REF!),$E40="ΌΧΙ"),"",IF(W40&gt;80%,4,IF(AND(W40&gt;=67%,W40&lt;=80%),3,0)))</f>
        <v>0</v>
      </c>
      <c r="AK40" s="33">
        <f>IF(OR(ISBLANK(#REF!),$E40="ΌΧΙ"),"",IF(COUNTIFS(X40:Z40,"&gt;=67%")=1,2,IF(COUNTIFS(X40:Z40,"&gt;=67%")=2,5,IF(COUNTIFS(X40:Z40,"&gt;=67%")=3,10,0))))</f>
        <v>0</v>
      </c>
      <c r="AL40" s="33">
        <f>IF(OR(ISBLANK(#REF!),$E40="ΌΧΙ"),"",IF(AA40="ΠΟΛΥΤΕΚΝΟΣ",2,IF(AA40="ΤΡΙΤΕΚΝΟΣ",1,0)))</f>
        <v>0</v>
      </c>
      <c r="AM40" s="33">
        <f>IF(OR(ISBLANK(#REF!),$E40="ΌΧΙ"),"",AD40+SUM(AG40:AL40))</f>
        <v>0.7200000000000002</v>
      </c>
    </row>
    <row r="41" spans="1:39" x14ac:dyDescent="0.25">
      <c r="A41" s="26">
        <f>IF(ISBLANK(#REF!),"",IF(ISNUMBER(A40),A40+1,1))</f>
        <v>31</v>
      </c>
      <c r="B41" s="5" t="s">
        <v>421</v>
      </c>
      <c r="C41" s="5" t="s">
        <v>422</v>
      </c>
      <c r="D41" s="5" t="s">
        <v>69</v>
      </c>
      <c r="E41" s="27" t="s">
        <v>55</v>
      </c>
      <c r="F41" s="5" t="s">
        <v>393</v>
      </c>
      <c r="G41" s="5" t="s">
        <v>48</v>
      </c>
      <c r="H41" s="5"/>
      <c r="I41" s="5" t="s">
        <v>49</v>
      </c>
      <c r="J41" s="53">
        <v>41002</v>
      </c>
      <c r="K41" s="5" t="s">
        <v>50</v>
      </c>
      <c r="L41" s="29">
        <v>6.22</v>
      </c>
      <c r="M41" s="30"/>
      <c r="N41" s="30"/>
      <c r="O41" s="30"/>
      <c r="P41" s="30"/>
      <c r="Q41" s="5"/>
      <c r="R41" s="5">
        <v>5</v>
      </c>
      <c r="S41" s="5"/>
      <c r="T41" s="5"/>
      <c r="U41" s="5"/>
      <c r="V41" s="5"/>
      <c r="W41" s="31"/>
      <c r="X41" s="31"/>
      <c r="Y41" s="31"/>
      <c r="Z41" s="31"/>
      <c r="AA41" s="30" t="s">
        <v>51</v>
      </c>
      <c r="AB41" s="30" t="s">
        <v>49</v>
      </c>
      <c r="AC41" s="30" t="s">
        <v>49</v>
      </c>
      <c r="AD41" s="32">
        <f>IF(OR(ISBLANK(#REF!),$E41="ΌΧΙ"),"",IF(L41&gt;5,0.5*(L41-5),0))</f>
        <v>0.60999999999999988</v>
      </c>
      <c r="AE41" s="32">
        <f>IF(OR(ISBLANK(#REF!),$E41="ΌΧΙ"),"",IF(M41="ΝΑΙ",6,(IF(O41="ΝΑΙ",4,0))))</f>
        <v>0</v>
      </c>
      <c r="AF41" s="32">
        <f>IF(OR(ISBLANK(#REF!),$E41="ΌΧΙ"),"",IF(AND(F41="ΠΕ23",H41="ΚΥΡΙΟΣ"),IF(N41="ΝΑΙ",6,(IF(P41="ΝΑΙ",2,0))),IF(N41="ΝΑΙ",3,(IF(P41="ΝΑΙ",2,0)))))</f>
        <v>0</v>
      </c>
      <c r="AG41" s="32">
        <f>IF(OR(ISBLANK(#REF!),$E41="ΌΧΙ"),"",MAX(AE41:AF41))</f>
        <v>0</v>
      </c>
      <c r="AH41" s="32">
        <f>IF(OR(ISBLANK(#REF!),$E41="ΌΧΙ"),"",MIN(3,0.5*INT((Q41*12+R41+ROUND(S41/30,0))/6)))</f>
        <v>0</v>
      </c>
      <c r="AI41" s="32">
        <f>IF(OR(ISBLANK(#REF!),$E41="ΌΧΙ"),"",0.2*(T41*12+U41+ROUND(V41/30,0)))</f>
        <v>0</v>
      </c>
      <c r="AJ41" s="33">
        <f>IF(OR(ISBLANK(#REF!),$E41="ΌΧΙ"),"",IF(W41&gt;80%,4,IF(AND(W41&gt;=67%,W41&lt;=80%),3,0)))</f>
        <v>0</v>
      </c>
      <c r="AK41" s="33">
        <f>IF(OR(ISBLANK(#REF!),$E41="ΌΧΙ"),"",IF(COUNTIFS(X41:Z41,"&gt;=67%")=1,2,IF(COUNTIFS(X41:Z41,"&gt;=67%")=2,5,IF(COUNTIFS(X41:Z41,"&gt;=67%")=3,10,0))))</f>
        <v>0</v>
      </c>
      <c r="AL41" s="33">
        <f>IF(OR(ISBLANK(#REF!),$E41="ΌΧΙ"),"",IF(AA41="ΠΟΛΥΤΕΚΝΟΣ",2,IF(AA41="ΤΡΙΤΕΚΝΟΣ",1,0)))</f>
        <v>0</v>
      </c>
      <c r="AM41" s="33">
        <f>IF(OR(ISBLANK(#REF!),$E41="ΌΧΙ"),"",AD41+SUM(AG41:AL41))</f>
        <v>0.60999999999999988</v>
      </c>
    </row>
    <row r="42" spans="1:39" x14ac:dyDescent="0.25">
      <c r="A42" s="26">
        <f>IF(ISBLANK(#REF!),"",IF(ISNUMBER(A41),A41+1,1))</f>
        <v>32</v>
      </c>
      <c r="B42" s="5" t="s">
        <v>365</v>
      </c>
      <c r="C42" s="5" t="s">
        <v>115</v>
      </c>
      <c r="D42" s="5" t="s">
        <v>61</v>
      </c>
      <c r="E42" s="27" t="s">
        <v>55</v>
      </c>
      <c r="F42" s="5" t="s">
        <v>393</v>
      </c>
      <c r="G42" s="5" t="s">
        <v>48</v>
      </c>
      <c r="H42" s="5"/>
      <c r="I42" s="5" t="s">
        <v>49</v>
      </c>
      <c r="J42" s="53">
        <v>42123</v>
      </c>
      <c r="K42" s="5" t="s">
        <v>50</v>
      </c>
      <c r="L42" s="29">
        <v>6</v>
      </c>
      <c r="M42" s="30"/>
      <c r="N42" s="30"/>
      <c r="O42" s="30"/>
      <c r="P42" s="30"/>
      <c r="Q42" s="5"/>
      <c r="R42" s="5"/>
      <c r="S42" s="5"/>
      <c r="T42" s="5"/>
      <c r="U42" s="5"/>
      <c r="V42" s="5"/>
      <c r="W42" s="31"/>
      <c r="X42" s="31"/>
      <c r="Y42" s="31"/>
      <c r="Z42" s="31"/>
      <c r="AA42" s="30" t="s">
        <v>51</v>
      </c>
      <c r="AB42" s="30" t="s">
        <v>49</v>
      </c>
      <c r="AC42" s="30" t="s">
        <v>49</v>
      </c>
      <c r="AD42" s="32">
        <f>IF(OR(ISBLANK(#REF!),$E42="ΌΧΙ"),"",IF(L42&gt;5,0.5*(L42-5),0))</f>
        <v>0.5</v>
      </c>
      <c r="AE42" s="32">
        <f>IF(OR(ISBLANK(#REF!),$E42="ΌΧΙ"),"",IF(M42="ΝΑΙ",6,(IF(O42="ΝΑΙ",4,0))))</f>
        <v>0</v>
      </c>
      <c r="AF42" s="32">
        <f>IF(OR(ISBLANK(#REF!),$E42="ΌΧΙ"),"",IF(AND(F42="ΠΕ23",H42="ΚΥΡΙΟΣ"),IF(N42="ΝΑΙ",6,(IF(P42="ΝΑΙ",2,0))),IF(N42="ΝΑΙ",3,(IF(P42="ΝΑΙ",2,0)))))</f>
        <v>0</v>
      </c>
      <c r="AG42" s="32">
        <f>IF(OR(ISBLANK(#REF!),$E42="ΌΧΙ"),"",MAX(AE42:AF42))</f>
        <v>0</v>
      </c>
      <c r="AH42" s="32">
        <f>IF(OR(ISBLANK(#REF!),$E42="ΌΧΙ"),"",MIN(3,0.5*INT((Q42*12+R42+ROUND(S42/30,0))/6)))</f>
        <v>0</v>
      </c>
      <c r="AI42" s="32">
        <f>IF(OR(ISBLANK(#REF!),$E42="ΌΧΙ"),"",0.2*(T42*12+U42+ROUND(V42/30,0)))</f>
        <v>0</v>
      </c>
      <c r="AJ42" s="33">
        <f>IF(OR(ISBLANK(#REF!),$E42="ΌΧΙ"),"",IF(W42&gt;80%,4,IF(AND(W42&gt;=67%,W42&lt;=80%),3,0)))</f>
        <v>0</v>
      </c>
      <c r="AK42" s="33">
        <f>IF(OR(ISBLANK(#REF!),$E42="ΌΧΙ"),"",IF(COUNTIFS(X42:Z42,"&gt;=67%")=1,2,IF(COUNTIFS(X42:Z42,"&gt;=67%")=2,5,IF(COUNTIFS(X42:Z42,"&gt;=67%")=3,10,0))))</f>
        <v>0</v>
      </c>
      <c r="AL42" s="33">
        <f>IF(OR(ISBLANK(#REF!),$E42="ΌΧΙ"),"",IF(AA42="ΠΟΛΥΤΕΚΝΟΣ",2,IF(AA42="ΤΡΙΤΕΚΝΟΣ",1,0)))</f>
        <v>0</v>
      </c>
      <c r="AM42" s="33">
        <f>IF(OR(ISBLANK(#REF!),$E42="ΌΧΙ"),"",AD42+SUM(AG42:AL42))</f>
        <v>0.5</v>
      </c>
    </row>
  </sheetData>
  <sortState ref="A11:AM42">
    <sortCondition ref="I11:I42"/>
    <sortCondition descending="1" ref="AM11:AM42"/>
    <sortCondition ref="J11:J42"/>
    <sortCondition descending="1" ref="L11:L42"/>
  </sortState>
  <mergeCells count="6">
    <mergeCell ref="J9:K9"/>
    <mergeCell ref="F2:L2"/>
    <mergeCell ref="A4:C4"/>
    <mergeCell ref="A5:C5"/>
    <mergeCell ref="A6:C6"/>
    <mergeCell ref="A7:C7"/>
  </mergeCells>
  <dataValidations count="11">
    <dataValidation type="list" allowBlank="1" showInputMessage="1" showErrorMessage="1" sqref="AB11:AC42 M11:P42 I11:I42 E11:E42">
      <formula1>NAI_OXI</formula1>
    </dataValidation>
    <dataValidation type="whole" allowBlank="1" showInputMessage="1" showErrorMessage="1" sqref="T11:T42 Q11:Q42">
      <formula1>0</formula1>
      <formula2>40</formula2>
    </dataValidation>
    <dataValidation type="whole" allowBlank="1" showInputMessage="1" showErrorMessage="1" sqref="U11:U42 R11:R42">
      <formula1>0</formula1>
      <formula2>11</formula2>
    </dataValidation>
    <dataValidation type="whole" allowBlank="1" showInputMessage="1" showErrorMessage="1" sqref="V11:V42 S11:S42">
      <formula1>0</formula1>
      <formula2>29</formula2>
    </dataValidation>
    <dataValidation type="decimal" allowBlank="1" showInputMessage="1" showErrorMessage="1" sqref="W11:Z42">
      <formula1>0</formula1>
      <formula2>1</formula2>
    </dataValidation>
    <dataValidation type="list" allowBlank="1" showInputMessage="1" showErrorMessage="1" sqref="AA11:AA42">
      <formula1>ΠΟΛΥΤΕΚΝΟΣ_ΤΡΙΤΕΚΝΟΣ</formula1>
    </dataValidation>
    <dataValidation type="decimal" allowBlank="1" showInputMessage="1" showErrorMessage="1" sqref="L11:L42">
      <formula1>0</formula1>
      <formula2>10</formula2>
    </dataValidation>
    <dataValidation type="list" allowBlank="1" showInputMessage="1" showErrorMessage="1" sqref="K11:K42">
      <formula1>ΑΠΑΙΤΟΥΜΕΝΟΣ_ΤΙΤΛΟΣ</formula1>
    </dataValidation>
    <dataValidation type="list" allowBlank="1" showInputMessage="1" showErrorMessage="1" sqref="H11:H42">
      <formula1>ΚΑΤΗΓΟΡΙΑ_ΠΙΝΑΚΑ</formula1>
    </dataValidation>
    <dataValidation type="list" allowBlank="1" showInputMessage="1" showErrorMessage="1" sqref="F11:F42">
      <formula1>ΚΛΑΔΟΣ_ΕΕΠ</formula1>
    </dataValidation>
    <dataValidation type="list" allowBlank="1" showInputMessage="1" showErrorMessage="1" sqref="G11:G42">
      <formula1>ΑΠΑΙΤΕΙΤΑΙ_ΔΕΝ_ΑΠΑΙΤΕΙΤΑΙ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6"/>
  <sheetViews>
    <sheetView topLeftCell="E1" workbookViewId="0">
      <selection activeCell="AG13" sqref="AG13"/>
    </sheetView>
  </sheetViews>
  <sheetFormatPr defaultRowHeight="15" x14ac:dyDescent="0.25"/>
  <cols>
    <col min="2" max="2" width="18.42578125" customWidth="1"/>
    <col min="3" max="3" width="26.28515625" customWidth="1"/>
    <col min="4" max="4" width="12.42578125" customWidth="1"/>
    <col min="10" max="10" width="15" customWidth="1"/>
  </cols>
  <sheetData>
    <row r="1" spans="1:39" x14ac:dyDescent="0.25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4"/>
      <c r="AB1" s="4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2"/>
      <c r="C2" s="2"/>
      <c r="D2" s="2"/>
      <c r="E2" s="1"/>
      <c r="F2" s="61" t="s">
        <v>0</v>
      </c>
      <c r="G2" s="61"/>
      <c r="H2" s="61"/>
      <c r="I2" s="61"/>
      <c r="J2" s="61"/>
      <c r="K2" s="61"/>
      <c r="L2" s="61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4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/>
      <c r="B3" s="2"/>
      <c r="C3" s="2"/>
      <c r="D3" s="2"/>
      <c r="E3" s="1"/>
      <c r="F3" s="6"/>
      <c r="G3" s="1"/>
      <c r="H3" s="1"/>
      <c r="I3" s="1"/>
      <c r="J3" s="1"/>
      <c r="K3" s="1"/>
      <c r="L3" s="1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4"/>
      <c r="AB3" s="4"/>
      <c r="AC3" s="4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60" t="s">
        <v>1</v>
      </c>
      <c r="B4" s="60"/>
      <c r="C4" s="60"/>
      <c r="D4" s="2"/>
      <c r="E4" s="1"/>
      <c r="F4" s="1"/>
      <c r="G4" s="1"/>
      <c r="H4" s="1"/>
      <c r="I4" s="1"/>
      <c r="J4" s="1"/>
      <c r="K4" s="1"/>
      <c r="L4" s="1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63" t="s">
        <v>2</v>
      </c>
      <c r="B5" s="63"/>
      <c r="C5" s="63"/>
      <c r="D5" s="2"/>
      <c r="E5" s="1"/>
      <c r="F5" s="1"/>
      <c r="G5" s="6" t="s">
        <v>649</v>
      </c>
      <c r="H5" s="1"/>
      <c r="I5" s="1"/>
      <c r="J5" s="1"/>
      <c r="K5" s="1"/>
      <c r="L5" s="1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4"/>
      <c r="AB5" s="4"/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63" t="s">
        <v>3</v>
      </c>
      <c r="B6" s="63"/>
      <c r="C6" s="63"/>
      <c r="D6" s="2"/>
      <c r="E6" s="1"/>
      <c r="F6" s="1"/>
      <c r="G6" s="1"/>
      <c r="H6" s="1"/>
      <c r="I6" s="1"/>
      <c r="J6" s="1"/>
      <c r="K6" s="1"/>
      <c r="L6" s="1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4"/>
      <c r="AB6" s="4"/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63" t="s">
        <v>643</v>
      </c>
      <c r="B7" s="63"/>
      <c r="C7" s="63"/>
      <c r="D7" s="2"/>
      <c r="E7" s="1"/>
      <c r="F7" s="1"/>
      <c r="G7" s="1"/>
      <c r="H7" s="1"/>
      <c r="I7" s="1"/>
      <c r="J7" s="1"/>
      <c r="K7" s="1"/>
      <c r="L7" s="1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4"/>
      <c r="AB7" s="4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52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4"/>
      <c r="O8" s="4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4"/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7"/>
      <c r="B9" s="8"/>
      <c r="C9" s="8"/>
      <c r="D9" s="8"/>
      <c r="E9" s="9"/>
      <c r="F9" s="10"/>
      <c r="G9" s="10"/>
      <c r="H9" s="10"/>
      <c r="I9" s="11"/>
      <c r="J9" s="58" t="s">
        <v>4</v>
      </c>
      <c r="K9" s="5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4"/>
      <c r="AF9" s="14"/>
      <c r="AG9" s="13"/>
      <c r="AH9" s="13"/>
      <c r="AI9" s="13"/>
      <c r="AJ9" s="13"/>
      <c r="AK9" s="13"/>
      <c r="AL9" s="13"/>
      <c r="AM9" s="15"/>
    </row>
    <row r="10" spans="1:39" ht="375.75" x14ac:dyDescent="0.25">
      <c r="A10" s="16" t="s">
        <v>5</v>
      </c>
      <c r="B10" s="17" t="s">
        <v>6</v>
      </c>
      <c r="C10" s="17" t="s">
        <v>7</v>
      </c>
      <c r="D10" s="17" t="s">
        <v>8</v>
      </c>
      <c r="E10" s="18" t="s">
        <v>9</v>
      </c>
      <c r="F10" s="19" t="s">
        <v>10</v>
      </c>
      <c r="G10" s="19" t="s">
        <v>11</v>
      </c>
      <c r="H10" s="19" t="s">
        <v>12</v>
      </c>
      <c r="I10" s="20" t="s">
        <v>13</v>
      </c>
      <c r="J10" s="21" t="s">
        <v>14</v>
      </c>
      <c r="K10" s="21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  <c r="P10" s="22" t="s">
        <v>20</v>
      </c>
      <c r="Q10" s="22" t="s">
        <v>21</v>
      </c>
      <c r="R10" s="22" t="s">
        <v>22</v>
      </c>
      <c r="S10" s="22" t="s">
        <v>23</v>
      </c>
      <c r="T10" s="22" t="s">
        <v>24</v>
      </c>
      <c r="U10" s="22" t="s">
        <v>25</v>
      </c>
      <c r="V10" s="22" t="s">
        <v>26</v>
      </c>
      <c r="W10" s="22" t="s">
        <v>27</v>
      </c>
      <c r="X10" s="22" t="s">
        <v>28</v>
      </c>
      <c r="Y10" s="22" t="s">
        <v>29</v>
      </c>
      <c r="Z10" s="22" t="s">
        <v>30</v>
      </c>
      <c r="AA10" s="22" t="s">
        <v>31</v>
      </c>
      <c r="AB10" s="22" t="s">
        <v>32</v>
      </c>
      <c r="AC10" s="22" t="s">
        <v>33</v>
      </c>
      <c r="AD10" s="23" t="s">
        <v>34</v>
      </c>
      <c r="AE10" s="24" t="s">
        <v>35</v>
      </c>
      <c r="AF10" s="24" t="s">
        <v>36</v>
      </c>
      <c r="AG10" s="23" t="s">
        <v>37</v>
      </c>
      <c r="AH10" s="23" t="s">
        <v>38</v>
      </c>
      <c r="AI10" s="23" t="s">
        <v>39</v>
      </c>
      <c r="AJ10" s="23" t="s">
        <v>40</v>
      </c>
      <c r="AK10" s="23" t="s">
        <v>41</v>
      </c>
      <c r="AL10" s="23" t="s">
        <v>42</v>
      </c>
      <c r="AM10" s="25" t="s">
        <v>43</v>
      </c>
    </row>
    <row r="11" spans="1:39" x14ac:dyDescent="0.25">
      <c r="A11" s="26">
        <f>IF(ISBLANK(#REF!),"",IF(ISNUMBER(#REF!),#REF!+1,1))</f>
        <v>1</v>
      </c>
      <c r="B11" s="5" t="s">
        <v>438</v>
      </c>
      <c r="C11" s="5" t="s">
        <v>439</v>
      </c>
      <c r="D11" s="5" t="s">
        <v>115</v>
      </c>
      <c r="E11" s="27" t="s">
        <v>55</v>
      </c>
      <c r="F11" s="5" t="s">
        <v>434</v>
      </c>
      <c r="G11" s="5" t="s">
        <v>48</v>
      </c>
      <c r="H11" s="5"/>
      <c r="I11" s="5" t="s">
        <v>55</v>
      </c>
      <c r="J11" s="28">
        <v>36319</v>
      </c>
      <c r="K11" s="5" t="s">
        <v>50</v>
      </c>
      <c r="L11" s="29">
        <v>8.08</v>
      </c>
      <c r="M11" s="30"/>
      <c r="N11" s="30"/>
      <c r="O11" s="30"/>
      <c r="P11" s="30"/>
      <c r="Q11" s="5">
        <v>3</v>
      </c>
      <c r="R11" s="5"/>
      <c r="S11" s="5"/>
      <c r="T11" s="5">
        <v>5</v>
      </c>
      <c r="U11" s="5">
        <v>10</v>
      </c>
      <c r="V11" s="5">
        <v>16</v>
      </c>
      <c r="W11" s="31"/>
      <c r="X11" s="31"/>
      <c r="Y11" s="31"/>
      <c r="Z11" s="31"/>
      <c r="AA11" s="30" t="s">
        <v>51</v>
      </c>
      <c r="AB11" s="30" t="s">
        <v>55</v>
      </c>
      <c r="AC11" s="30" t="s">
        <v>49</v>
      </c>
      <c r="AD11" s="32">
        <f>IF(OR(ISBLANK(#REF!),$E11="ΌΧΙ"),"",IF(L11&gt;5,0.5*(L11-5),0))</f>
        <v>1.54</v>
      </c>
      <c r="AE11" s="32">
        <f>IF(OR(ISBLANK(#REF!),$E11="ΌΧΙ"),"",IF(M11="ΝΑΙ",6,(IF(O11="ΝΑΙ",4,0))))</f>
        <v>0</v>
      </c>
      <c r="AF11" s="32">
        <f>IF(OR(ISBLANK(#REF!),$E11="ΌΧΙ"),"",IF(AND(F11="ΠΕ23",H11="ΚΥΡΙΟΣ"),IF(N11="ΝΑΙ",6,(IF(P11="ΝΑΙ",2,0))),IF(N11="ΝΑΙ",3,(IF(P11="ΝΑΙ",2,0)))))</f>
        <v>0</v>
      </c>
      <c r="AG11" s="32">
        <f>IF(OR(ISBLANK(#REF!),$E11="ΌΧΙ"),"",MAX(AE11:AF11))</f>
        <v>0</v>
      </c>
      <c r="AH11" s="32">
        <f>IF(OR(ISBLANK(#REF!),$E11="ΌΧΙ"),"",MIN(3,0.5*INT((Q11*12+R11+ROUND(S11/30,0))/6)))</f>
        <v>3</v>
      </c>
      <c r="AI11" s="32">
        <f>IF(OR(ISBLANK(#REF!),$E11="ΌΧΙ"),"",0.2*(T11*12+U11+ROUND(V11/30,0)))</f>
        <v>14.200000000000001</v>
      </c>
      <c r="AJ11" s="33">
        <f>IF(OR(ISBLANK(#REF!),$E11="ΌΧΙ"),"",IF(W11&gt;80%,4,IF(AND(W11&gt;=67%,W11&lt;=80%),3,0)))</f>
        <v>0</v>
      </c>
      <c r="AK11" s="33">
        <f>IF(OR(ISBLANK(#REF!),$E11="ΌΧΙ"),"",IF(COUNTIFS(X11:Z11,"&gt;=67%")=1,2,IF(COUNTIFS(X11:Z11,"&gt;=67%")=2,5,IF(COUNTIFS(X11:Z11,"&gt;=67%")=3,10,0))))</f>
        <v>0</v>
      </c>
      <c r="AL11" s="33">
        <f>IF(OR(ISBLANK(#REF!),$E11="ΌΧΙ"),"",IF(AA11="ΠΟΛΥΤΕΚΝΟΣ",2,IF(AA11="ΤΡΙΤΕΚΝΟΣ",1,0)))</f>
        <v>0</v>
      </c>
      <c r="AM11" s="33">
        <f>IF(OR(ISBLANK(#REF!),$E11="ΌΧΙ"),"",AD11+SUM(AG11:AL11))</f>
        <v>18.740000000000002</v>
      </c>
    </row>
    <row r="12" spans="1:39" x14ac:dyDescent="0.25">
      <c r="A12" s="26">
        <f>IF(ISBLANK(#REF!),"",IF(ISNUMBER(A11),A11+1,1))</f>
        <v>2</v>
      </c>
      <c r="B12" s="5" t="s">
        <v>87</v>
      </c>
      <c r="C12" s="5" t="s">
        <v>125</v>
      </c>
      <c r="D12" s="5" t="s">
        <v>53</v>
      </c>
      <c r="E12" s="27" t="s">
        <v>55</v>
      </c>
      <c r="F12" s="5" t="s">
        <v>434</v>
      </c>
      <c r="G12" s="5" t="s">
        <v>48</v>
      </c>
      <c r="H12" s="5"/>
      <c r="I12" s="5" t="s">
        <v>55</v>
      </c>
      <c r="J12" s="28">
        <v>38909</v>
      </c>
      <c r="K12" s="5" t="s">
        <v>50</v>
      </c>
      <c r="L12" s="29">
        <v>7.57</v>
      </c>
      <c r="M12" s="30"/>
      <c r="N12" s="30"/>
      <c r="O12" s="30"/>
      <c r="P12" s="30"/>
      <c r="Q12" s="5"/>
      <c r="R12" s="5"/>
      <c r="S12" s="5"/>
      <c r="T12" s="5">
        <v>4</v>
      </c>
      <c r="U12" s="5">
        <v>11</v>
      </c>
      <c r="V12" s="5">
        <v>5</v>
      </c>
      <c r="W12" s="31"/>
      <c r="X12" s="31"/>
      <c r="Y12" s="31"/>
      <c r="Z12" s="31"/>
      <c r="AA12" s="30" t="s">
        <v>51</v>
      </c>
      <c r="AB12" s="30" t="s">
        <v>49</v>
      </c>
      <c r="AC12" s="30" t="s">
        <v>49</v>
      </c>
      <c r="AD12" s="32">
        <f>IF(OR(ISBLANK(#REF!),$E12="ΌΧΙ"),"",IF(L12&gt;5,0.5*(L12-5),0))</f>
        <v>1.2850000000000001</v>
      </c>
      <c r="AE12" s="32">
        <f>IF(OR(ISBLANK(#REF!),$E12="ΌΧΙ"),"",IF(M12="ΝΑΙ",6,(IF(O12="ΝΑΙ",4,0))))</f>
        <v>0</v>
      </c>
      <c r="AF12" s="32">
        <f>IF(OR(ISBLANK(#REF!),$E12="ΌΧΙ"),"",IF(AND(F12="ΠΕ23",H12="ΚΥΡΙΟΣ"),IF(N12="ΝΑΙ",6,(IF(P12="ΝΑΙ",2,0))),IF(N12="ΝΑΙ",3,(IF(P12="ΝΑΙ",2,0)))))</f>
        <v>0</v>
      </c>
      <c r="AG12" s="32">
        <f>IF(OR(ISBLANK(#REF!),$E12="ΌΧΙ"),"",MAX(AE12:AF12))</f>
        <v>0</v>
      </c>
      <c r="AH12" s="32">
        <f>IF(OR(ISBLANK(#REF!),$E12="ΌΧΙ"),"",MIN(3,0.5*INT((Q12*12+R12+ROUND(S12/30,0))/6)))</f>
        <v>0</v>
      </c>
      <c r="AI12" s="32">
        <f>IF(OR(ISBLANK(#REF!),$E12="ΌΧΙ"),"",0.2*(T12*12+U12+ROUND(V12/30,0)))</f>
        <v>11.8</v>
      </c>
      <c r="AJ12" s="33">
        <f>IF(OR(ISBLANK(#REF!),$E12="ΌΧΙ"),"",IF(W12&gt;80%,4,IF(AND(W12&gt;=67%,W12&lt;=80%),3,0)))</f>
        <v>0</v>
      </c>
      <c r="AK12" s="33">
        <f>IF(OR(ISBLANK(#REF!),$E12="ΌΧΙ"),"",IF(COUNTIFS(X12:Z12,"&gt;=67%")=1,2,IF(COUNTIFS(X12:Z12,"&gt;=67%")=2,5,IF(COUNTIFS(X12:Z12,"&gt;=67%")=3,10,0))))</f>
        <v>0</v>
      </c>
      <c r="AL12" s="33">
        <f>IF(OR(ISBLANK(#REF!),$E12="ΌΧΙ"),"",IF(AA12="ΠΟΛΥΤΕΚΝΟΣ",2,IF(AA12="ΤΡΙΤΕΚΝΟΣ",1,0)))</f>
        <v>0</v>
      </c>
      <c r="AM12" s="33">
        <f>IF(OR(ISBLANK(#REF!),$E12="ΌΧΙ"),"",AD12+SUM(AG12:AL12))</f>
        <v>13.085000000000001</v>
      </c>
    </row>
    <row r="13" spans="1:39" x14ac:dyDescent="0.25">
      <c r="A13" s="26">
        <f>IF(ISBLANK(#REF!),"",IF(ISNUMBER(A12),A12+1,1))</f>
        <v>3</v>
      </c>
      <c r="B13" s="5" t="s">
        <v>435</v>
      </c>
      <c r="C13" s="5" t="s">
        <v>128</v>
      </c>
      <c r="D13" s="5" t="s">
        <v>53</v>
      </c>
      <c r="E13" s="27" t="s">
        <v>55</v>
      </c>
      <c r="F13" s="5" t="s">
        <v>434</v>
      </c>
      <c r="G13" s="5" t="s">
        <v>48</v>
      </c>
      <c r="H13" s="5"/>
      <c r="I13" s="5" t="s">
        <v>55</v>
      </c>
      <c r="J13" s="28">
        <v>40287</v>
      </c>
      <c r="K13" s="5" t="s">
        <v>50</v>
      </c>
      <c r="L13" s="29">
        <v>8.08</v>
      </c>
      <c r="M13" s="30"/>
      <c r="N13" s="30"/>
      <c r="O13" s="30"/>
      <c r="P13" s="30"/>
      <c r="Q13" s="5">
        <v>2</v>
      </c>
      <c r="R13" s="5"/>
      <c r="S13" s="5"/>
      <c r="T13" s="5">
        <v>1</v>
      </c>
      <c r="U13" s="5">
        <v>4</v>
      </c>
      <c r="V13" s="5">
        <v>28</v>
      </c>
      <c r="W13" s="31"/>
      <c r="X13" s="31"/>
      <c r="Y13" s="31"/>
      <c r="Z13" s="31"/>
      <c r="AA13" s="30" t="s">
        <v>51</v>
      </c>
      <c r="AB13" s="30" t="s">
        <v>55</v>
      </c>
      <c r="AC13" s="30" t="s">
        <v>49</v>
      </c>
      <c r="AD13" s="32">
        <f>IF(OR(ISBLANK(#REF!),$E13="ΌΧΙ"),"",IF(L13&gt;5,0.5*(L13-5),0))</f>
        <v>1.54</v>
      </c>
      <c r="AE13" s="32">
        <f>IF(OR(ISBLANK(#REF!),$E13="ΌΧΙ"),"",IF(M13="ΝΑΙ",6,(IF(O13="ΝΑΙ",4,0))))</f>
        <v>0</v>
      </c>
      <c r="AF13" s="32">
        <f>IF(OR(ISBLANK(#REF!),$E13="ΌΧΙ"),"",IF(AND(F13="ΠΕ23",H13="ΚΥΡΙΟΣ"),IF(N13="ΝΑΙ",6,(IF(P13="ΝΑΙ",2,0))),IF(N13="ΝΑΙ",3,(IF(P13="ΝΑΙ",2,0)))))</f>
        <v>0</v>
      </c>
      <c r="AG13" s="32">
        <f>IF(OR(ISBLANK(#REF!),$E13="ΌΧΙ"),"",MAX(AE13:AF13))</f>
        <v>0</v>
      </c>
      <c r="AH13" s="32">
        <f>IF(OR(ISBLANK(#REF!),$E13="ΌΧΙ"),"",MIN(3,0.5*INT((Q13*12+R13+ROUND(S13/30,0))/6)))</f>
        <v>2</v>
      </c>
      <c r="AI13" s="32">
        <f>IF(OR(ISBLANK(#REF!),$E13="ΌΧΙ"),"",0.2*(T13*12+U13+ROUND(V13/30,0)))</f>
        <v>3.4000000000000004</v>
      </c>
      <c r="AJ13" s="33">
        <f>IF(OR(ISBLANK(#REF!),$E13="ΌΧΙ"),"",IF(W13&gt;80%,4,IF(AND(W13&gt;=67%,W13&lt;=80%),3,0)))</f>
        <v>0</v>
      </c>
      <c r="AK13" s="33">
        <f>IF(OR(ISBLANK(#REF!),$E13="ΌΧΙ"),"",IF(COUNTIFS(X13:Z13,"&gt;=67%")=1,2,IF(COUNTIFS(X13:Z13,"&gt;=67%")=2,5,IF(COUNTIFS(X13:Z13,"&gt;=67%")=3,10,0))))</f>
        <v>0</v>
      </c>
      <c r="AL13" s="33">
        <f>IF(OR(ISBLANK(#REF!),$E13="ΌΧΙ"),"",IF(AA13="ΠΟΛΥΤΕΚΝΟΣ",2,IF(AA13="ΤΡΙΤΕΚΝΟΣ",1,0)))</f>
        <v>0</v>
      </c>
      <c r="AM13" s="33">
        <f>IF(OR(ISBLANK(#REF!),$E13="ΌΧΙ"),"",AD13+SUM(AG13:AL13))</f>
        <v>6.94</v>
      </c>
    </row>
    <row r="14" spans="1:39" x14ac:dyDescent="0.25">
      <c r="A14" s="26">
        <f>IF(ISBLANK(#REF!),"",IF(ISNUMBER(A13),A13+1,1))</f>
        <v>4</v>
      </c>
      <c r="B14" s="5" t="s">
        <v>433</v>
      </c>
      <c r="C14" s="5" t="s">
        <v>348</v>
      </c>
      <c r="D14" s="5" t="s">
        <v>53</v>
      </c>
      <c r="E14" s="27" t="s">
        <v>55</v>
      </c>
      <c r="F14" s="5" t="s">
        <v>434</v>
      </c>
      <c r="G14" s="5" t="s">
        <v>48</v>
      </c>
      <c r="H14" s="5"/>
      <c r="I14" s="5" t="s">
        <v>49</v>
      </c>
      <c r="J14" s="28">
        <v>39189</v>
      </c>
      <c r="K14" s="5" t="s">
        <v>50</v>
      </c>
      <c r="L14" s="29">
        <v>7.59</v>
      </c>
      <c r="M14" s="30"/>
      <c r="N14" s="30"/>
      <c r="O14" s="30"/>
      <c r="P14" s="30"/>
      <c r="Q14" s="5">
        <v>2</v>
      </c>
      <c r="R14" s="5">
        <v>11</v>
      </c>
      <c r="S14" s="5">
        <v>4</v>
      </c>
      <c r="T14" s="5">
        <v>4</v>
      </c>
      <c r="U14" s="5">
        <v>3</v>
      </c>
      <c r="V14" s="5">
        <v>12</v>
      </c>
      <c r="W14" s="31"/>
      <c r="X14" s="31"/>
      <c r="Y14" s="31"/>
      <c r="Z14" s="31"/>
      <c r="AA14" s="30" t="s">
        <v>51</v>
      </c>
      <c r="AB14" s="30" t="s">
        <v>49</v>
      </c>
      <c r="AC14" s="30" t="s">
        <v>49</v>
      </c>
      <c r="AD14" s="32">
        <f>IF(OR(ISBLANK(#REF!),$E14="ΌΧΙ"),"",IF(L14&gt;5,0.5*(L14-5),0))</f>
        <v>1.2949999999999999</v>
      </c>
      <c r="AE14" s="32">
        <f>IF(OR(ISBLANK(#REF!),$E14="ΌΧΙ"),"",IF(M14="ΝΑΙ",6,(IF(O14="ΝΑΙ",4,0))))</f>
        <v>0</v>
      </c>
      <c r="AF14" s="32">
        <f>IF(OR(ISBLANK(#REF!),$E14="ΌΧΙ"),"",IF(AND(F14="ΠΕ23",H14="ΚΥΡΙΟΣ"),IF(N14="ΝΑΙ",6,(IF(P14="ΝΑΙ",2,0))),IF(N14="ΝΑΙ",3,(IF(P14="ΝΑΙ",2,0)))))</f>
        <v>0</v>
      </c>
      <c r="AG14" s="32">
        <f>IF(OR(ISBLANK(#REF!),$E14="ΌΧΙ"),"",MAX(AE14:AF14))</f>
        <v>0</v>
      </c>
      <c r="AH14" s="32">
        <f>IF(OR(ISBLANK(#REF!),$E14="ΌΧΙ"),"",MIN(3,0.5*INT((Q14*12+R14+ROUND(S14/30,0))/6)))</f>
        <v>2.5</v>
      </c>
      <c r="AI14" s="32">
        <f>IF(OR(ISBLANK(#REF!),$E14="ΌΧΙ"),"",0.2*(T14*12+U14+ROUND(V14/30,0)))</f>
        <v>10.200000000000001</v>
      </c>
      <c r="AJ14" s="33">
        <f>IF(OR(ISBLANK(#REF!),$E14="ΌΧΙ"),"",IF(W14&gt;80%,4,IF(AND(W14&gt;=67%,W14&lt;=80%),3,0)))</f>
        <v>0</v>
      </c>
      <c r="AK14" s="33">
        <f>IF(OR(ISBLANK(#REF!),$E14="ΌΧΙ"),"",IF(COUNTIFS(X14:Z14,"&gt;=67%")=1,2,IF(COUNTIFS(X14:Z14,"&gt;=67%")=2,5,IF(COUNTIFS(X14:Z14,"&gt;=67%")=3,10,0))))</f>
        <v>0</v>
      </c>
      <c r="AL14" s="33">
        <f>IF(OR(ISBLANK(#REF!),$E14="ΌΧΙ"),"",IF(AA14="ΠΟΛΥΤΕΚΝΟΣ",2,IF(AA14="ΤΡΙΤΕΚΝΟΣ",1,0)))</f>
        <v>0</v>
      </c>
      <c r="AM14" s="33">
        <f>IF(OR(ISBLANK(#REF!),$E14="ΌΧΙ"),"",AD14+SUM(AG14:AL14))</f>
        <v>13.995000000000001</v>
      </c>
    </row>
    <row r="15" spans="1:39" x14ac:dyDescent="0.25">
      <c r="A15" s="26">
        <f>IF(ISBLANK(#REF!),"",IF(ISNUMBER(A14),A14+1,1))</f>
        <v>5</v>
      </c>
      <c r="B15" s="5" t="s">
        <v>436</v>
      </c>
      <c r="C15" s="5" t="s">
        <v>437</v>
      </c>
      <c r="D15" s="5" t="s">
        <v>129</v>
      </c>
      <c r="E15" s="27" t="s">
        <v>55</v>
      </c>
      <c r="F15" s="5" t="s">
        <v>434</v>
      </c>
      <c r="G15" s="5" t="s">
        <v>48</v>
      </c>
      <c r="H15" s="5"/>
      <c r="I15" s="5" t="s">
        <v>49</v>
      </c>
      <c r="J15" s="28">
        <v>42115</v>
      </c>
      <c r="K15" s="5" t="s">
        <v>50</v>
      </c>
      <c r="L15" s="29">
        <v>7.36</v>
      </c>
      <c r="M15" s="30"/>
      <c r="N15" s="30"/>
      <c r="O15" s="30"/>
      <c r="P15" s="30"/>
      <c r="Q15" s="5">
        <v>1</v>
      </c>
      <c r="R15" s="5"/>
      <c r="S15" s="5">
        <v>14</v>
      </c>
      <c r="T15" s="5"/>
      <c r="U15" s="5"/>
      <c r="V15" s="5"/>
      <c r="W15" s="31"/>
      <c r="X15" s="31"/>
      <c r="Y15" s="31"/>
      <c r="Z15" s="31"/>
      <c r="AA15" s="30" t="s">
        <v>51</v>
      </c>
      <c r="AB15" s="30" t="s">
        <v>49</v>
      </c>
      <c r="AC15" s="30" t="s">
        <v>49</v>
      </c>
      <c r="AD15" s="32">
        <f>IF(OR(ISBLANK(#REF!),$E15="ΌΧΙ"),"",IF(L15&gt;5,0.5*(L15-5),0))</f>
        <v>1.1800000000000002</v>
      </c>
      <c r="AE15" s="32">
        <f>IF(OR(ISBLANK(#REF!),$E15="ΌΧΙ"),"",IF(M15="ΝΑΙ",6,(IF(O15="ΝΑΙ",4,0))))</f>
        <v>0</v>
      </c>
      <c r="AF15" s="32">
        <f>IF(OR(ISBLANK(#REF!),$E15="ΌΧΙ"),"",IF(AND(F15="ΠΕ23",H15="ΚΥΡΙΟΣ"),IF(N15="ΝΑΙ",6,(IF(P15="ΝΑΙ",2,0))),IF(N15="ΝΑΙ",3,(IF(P15="ΝΑΙ",2,0)))))</f>
        <v>0</v>
      </c>
      <c r="AG15" s="32">
        <f>IF(OR(ISBLANK(#REF!),$E15="ΌΧΙ"),"",MAX(AE15:AF15))</f>
        <v>0</v>
      </c>
      <c r="AH15" s="32">
        <f>IF(OR(ISBLANK(#REF!),$E15="ΌΧΙ"),"",MIN(3,0.5*INT((Q15*12+R15+ROUND(S15/30,0))/6)))</f>
        <v>1</v>
      </c>
      <c r="AI15" s="32">
        <f>IF(OR(ISBLANK(#REF!),$E15="ΌΧΙ"),"",0.2*(T15*12+U15+ROUND(V15/30,0)))</f>
        <v>0</v>
      </c>
      <c r="AJ15" s="33">
        <f>IF(OR(ISBLANK(#REF!),$E15="ΌΧΙ"),"",IF(W15&gt;80%,4,IF(AND(W15&gt;=67%,W15&lt;=80%),3,0)))</f>
        <v>0</v>
      </c>
      <c r="AK15" s="33">
        <f>IF(OR(ISBLANK(#REF!),$E15="ΌΧΙ"),"",IF(COUNTIFS(X15:Z15,"&gt;=67%")=1,2,IF(COUNTIFS(X15:Z15,"&gt;=67%")=2,5,IF(COUNTIFS(X15:Z15,"&gt;=67%")=3,10,0))))</f>
        <v>0</v>
      </c>
      <c r="AL15" s="33">
        <f>IF(OR(ISBLANK(#REF!),$E15="ΌΧΙ"),"",IF(AA15="ΠΟΛΥΤΕΚΝΟΣ",2,IF(AA15="ΤΡΙΤΕΚΝΟΣ",1,0)))</f>
        <v>0</v>
      </c>
      <c r="AM15" s="33">
        <f>IF(OR(ISBLANK(#REF!),$E15="ΌΧΙ"),"",AD15+SUM(AG15:AL15))</f>
        <v>2.1800000000000002</v>
      </c>
    </row>
    <row r="16" spans="1:39" x14ac:dyDescent="0.25">
      <c r="A16" s="26">
        <f>IF(ISBLANK(#REF!),"",IF(ISNUMBER(A15),A15+1,1))</f>
        <v>6</v>
      </c>
      <c r="B16" s="5" t="s">
        <v>440</v>
      </c>
      <c r="C16" s="5" t="s">
        <v>441</v>
      </c>
      <c r="D16" s="5" t="s">
        <v>442</v>
      </c>
      <c r="E16" s="27" t="s">
        <v>55</v>
      </c>
      <c r="F16" s="5" t="s">
        <v>434</v>
      </c>
      <c r="G16" s="5" t="s">
        <v>48</v>
      </c>
      <c r="H16" s="5"/>
      <c r="I16" s="5" t="s">
        <v>49</v>
      </c>
      <c r="J16" s="28">
        <v>42135</v>
      </c>
      <c r="K16" s="5" t="s">
        <v>50</v>
      </c>
      <c r="L16" s="29">
        <v>7.28</v>
      </c>
      <c r="M16" s="30"/>
      <c r="N16" s="30"/>
      <c r="O16" s="30"/>
      <c r="P16" s="30"/>
      <c r="Q16" s="5"/>
      <c r="R16" s="5"/>
      <c r="S16" s="5"/>
      <c r="T16" s="5"/>
      <c r="U16" s="5"/>
      <c r="V16" s="5"/>
      <c r="W16" s="31"/>
      <c r="X16" s="31"/>
      <c r="Y16" s="31"/>
      <c r="Z16" s="31"/>
      <c r="AA16" s="30" t="s">
        <v>51</v>
      </c>
      <c r="AB16" s="30" t="s">
        <v>49</v>
      </c>
      <c r="AC16" s="30" t="s">
        <v>49</v>
      </c>
      <c r="AD16" s="32">
        <f>IF(OR(ISBLANK(#REF!),$E16="ΌΧΙ"),"",IF(L16&gt;5,0.5*(L16-5),0))</f>
        <v>1.1400000000000001</v>
      </c>
      <c r="AE16" s="32">
        <f>IF(OR(ISBLANK(#REF!),$E16="ΌΧΙ"),"",IF(M16="ΝΑΙ",6,(IF(O16="ΝΑΙ",4,0))))</f>
        <v>0</v>
      </c>
      <c r="AF16" s="32">
        <f>IF(OR(ISBLANK(#REF!),$E16="ΌΧΙ"),"",IF(AND(F16="ΠΕ23",H16="ΚΥΡΙΟΣ"),IF(N16="ΝΑΙ",6,(IF(P16="ΝΑΙ",2,0))),IF(N16="ΝΑΙ",3,(IF(P16="ΝΑΙ",2,0)))))</f>
        <v>0</v>
      </c>
      <c r="AG16" s="32">
        <f>IF(OR(ISBLANK(#REF!),$E16="ΌΧΙ"),"",MAX(AE16:AF16))</f>
        <v>0</v>
      </c>
      <c r="AH16" s="32">
        <f>IF(OR(ISBLANK(#REF!),$E16="ΌΧΙ"),"",MIN(3,0.5*INT((Q16*12+R16+ROUND(S16/30,0))/6)))</f>
        <v>0</v>
      </c>
      <c r="AI16" s="32">
        <f>IF(OR(ISBLANK(#REF!),$E16="ΌΧΙ"),"",0.2*(T16*12+U16+ROUND(V16/30,0)))</f>
        <v>0</v>
      </c>
      <c r="AJ16" s="33">
        <f>IF(OR(ISBLANK(#REF!),$E16="ΌΧΙ"),"",IF(W16&gt;80%,4,IF(AND(W16&gt;=67%,W16&lt;=80%),3,0)))</f>
        <v>0</v>
      </c>
      <c r="AK16" s="33">
        <f>IF(OR(ISBLANK(#REF!),$E16="ΌΧΙ"),"",IF(COUNTIFS(X16:Z16,"&gt;=67%")=1,2,IF(COUNTIFS(X16:Z16,"&gt;=67%")=2,5,IF(COUNTIFS(X16:Z16,"&gt;=67%")=3,10,0))))</f>
        <v>0</v>
      </c>
      <c r="AL16" s="33">
        <f>IF(OR(ISBLANK(#REF!),$E16="ΌΧΙ"),"",IF(AA16="ΠΟΛΥΤΕΚΝΟΣ",2,IF(AA16="ΤΡΙΤΕΚΝΟΣ",1,0)))</f>
        <v>0</v>
      </c>
      <c r="AM16" s="33">
        <f>IF(OR(ISBLANK(#REF!),$E16="ΌΧΙ"),"",AD16+SUM(AG16:AL16))</f>
        <v>1.1400000000000001</v>
      </c>
    </row>
  </sheetData>
  <sortState ref="A11:AM16">
    <sortCondition ref="I11:I16"/>
    <sortCondition descending="1" ref="AM11:AM16"/>
  </sortState>
  <mergeCells count="6">
    <mergeCell ref="J9:K9"/>
    <mergeCell ref="F2:L2"/>
    <mergeCell ref="A4:C4"/>
    <mergeCell ref="A5:C5"/>
    <mergeCell ref="A6:C6"/>
    <mergeCell ref="A7:C7"/>
  </mergeCells>
  <dataValidations count="11">
    <dataValidation type="list" allowBlank="1" showInputMessage="1" showErrorMessage="1" sqref="AB11:AC16 M11:P16 I11:I16 E11:E16">
      <formula1>NAI_OXI</formula1>
    </dataValidation>
    <dataValidation type="whole" allowBlank="1" showInputMessage="1" showErrorMessage="1" sqref="T11:T16 Q11:Q16">
      <formula1>0</formula1>
      <formula2>40</formula2>
    </dataValidation>
    <dataValidation type="whole" allowBlank="1" showInputMessage="1" showErrorMessage="1" sqref="U11:U16 R11:R16">
      <formula1>0</formula1>
      <formula2>11</formula2>
    </dataValidation>
    <dataValidation type="whole" allowBlank="1" showInputMessage="1" showErrorMessage="1" sqref="V11:V16 S11:S16">
      <formula1>0</formula1>
      <formula2>29</formula2>
    </dataValidation>
    <dataValidation type="decimal" allowBlank="1" showInputMessage="1" showErrorMessage="1" sqref="W11:Z16">
      <formula1>0</formula1>
      <formula2>1</formula2>
    </dataValidation>
    <dataValidation type="list" allowBlank="1" showInputMessage="1" showErrorMessage="1" sqref="AA11:AA16">
      <formula1>ΠΟΛΥΤΕΚΝΟΣ_ΤΡΙΤΕΚΝΟΣ</formula1>
    </dataValidation>
    <dataValidation type="decimal" allowBlank="1" showInputMessage="1" showErrorMessage="1" sqref="L11:L16">
      <formula1>0</formula1>
      <formula2>10</formula2>
    </dataValidation>
    <dataValidation type="list" allowBlank="1" showInputMessage="1" showErrorMessage="1" sqref="K11:K16">
      <formula1>ΑΠΑΙΤΟΥΜΕΝΟΣ_ΤΙΤΛΟΣ</formula1>
    </dataValidation>
    <dataValidation type="list" allowBlank="1" showInputMessage="1" showErrorMessage="1" sqref="H11:H16">
      <formula1>ΚΑΤΗΓΟΡΙΑ_ΠΙΝΑΚΑ</formula1>
    </dataValidation>
    <dataValidation type="list" allowBlank="1" showInputMessage="1" showErrorMessage="1" sqref="F11:F16">
      <formula1>ΚΛΑΔΟΣ_ΕΕΠ</formula1>
    </dataValidation>
    <dataValidation type="list" allowBlank="1" showInputMessage="1" showErrorMessage="1" sqref="G11:G16">
      <formula1>ΑΠΑΙΤΕΙΤΑΙ_ΔΕΝ_ΑΠΑΙΤΕΙΤΑΙ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3"/>
  <sheetViews>
    <sheetView tabSelected="1" workbookViewId="0">
      <selection activeCell="C186" sqref="C186"/>
    </sheetView>
  </sheetViews>
  <sheetFormatPr defaultRowHeight="15" x14ac:dyDescent="0.25"/>
  <cols>
    <col min="2" max="2" width="23.5703125" customWidth="1"/>
    <col min="3" max="3" width="17.5703125" customWidth="1"/>
    <col min="4" max="4" width="14.5703125" customWidth="1"/>
    <col min="10" max="10" width="13.85546875" customWidth="1"/>
  </cols>
  <sheetData>
    <row r="1" spans="1:39" x14ac:dyDescent="0.25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4"/>
      <c r="AB1" s="4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2"/>
      <c r="C2" s="2"/>
      <c r="D2" s="2"/>
      <c r="E2" s="1"/>
      <c r="F2" s="61" t="s">
        <v>0</v>
      </c>
      <c r="G2" s="61"/>
      <c r="H2" s="61"/>
      <c r="I2" s="61"/>
      <c r="J2" s="61"/>
      <c r="K2" s="61"/>
      <c r="L2" s="61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4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1"/>
      <c r="B3" s="2"/>
      <c r="C3" s="2"/>
      <c r="D3" s="2"/>
      <c r="E3" s="1"/>
      <c r="F3" s="6"/>
      <c r="G3" s="1"/>
      <c r="H3" s="1"/>
      <c r="I3" s="1"/>
      <c r="J3" s="1"/>
      <c r="K3" s="1"/>
      <c r="L3" s="1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4"/>
      <c r="AB3" s="4"/>
      <c r="AC3" s="4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5">
      <c r="A4" s="60" t="s">
        <v>1</v>
      </c>
      <c r="B4" s="60"/>
      <c r="C4" s="60"/>
      <c r="D4" s="2"/>
      <c r="E4" s="1"/>
      <c r="F4" s="1"/>
      <c r="G4" s="1"/>
      <c r="H4" s="1"/>
      <c r="I4" s="1"/>
      <c r="J4" s="1"/>
      <c r="K4" s="1"/>
      <c r="L4" s="1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"/>
      <c r="AC4" s="4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62" t="s">
        <v>2</v>
      </c>
      <c r="B5" s="62"/>
      <c r="C5" s="62"/>
      <c r="D5" s="2"/>
      <c r="E5" s="1"/>
      <c r="F5" s="1"/>
      <c r="G5" s="6" t="s">
        <v>650</v>
      </c>
      <c r="H5" s="1"/>
      <c r="I5" s="1"/>
      <c r="J5" s="1"/>
      <c r="K5" s="1"/>
      <c r="L5" s="1"/>
      <c r="M5" s="4"/>
      <c r="N5" s="4"/>
      <c r="O5" s="4"/>
      <c r="P5" s="4"/>
      <c r="Q5" s="1"/>
      <c r="R5" s="1"/>
      <c r="S5" s="1"/>
      <c r="T5" s="1"/>
      <c r="U5" s="1"/>
      <c r="V5" s="1"/>
      <c r="W5" s="1"/>
      <c r="X5" s="1"/>
      <c r="Y5" s="1"/>
      <c r="Z5" s="1"/>
      <c r="AA5" s="4"/>
      <c r="AB5" s="4"/>
      <c r="AC5" s="4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5">
      <c r="A6" s="62" t="s">
        <v>3</v>
      </c>
      <c r="B6" s="62"/>
      <c r="C6" s="62"/>
      <c r="D6" s="2"/>
      <c r="E6" s="1"/>
      <c r="F6" s="1"/>
      <c r="G6" s="1"/>
      <c r="H6" s="1"/>
      <c r="I6" s="1"/>
      <c r="J6" s="1"/>
      <c r="K6" s="1"/>
      <c r="L6" s="1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4"/>
      <c r="AB6" s="4"/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5">
      <c r="A7" s="62" t="s">
        <v>643</v>
      </c>
      <c r="B7" s="62"/>
      <c r="C7" s="62"/>
      <c r="D7" s="2"/>
      <c r="E7" s="1"/>
      <c r="F7" s="1"/>
      <c r="G7" s="1"/>
      <c r="H7" s="1"/>
      <c r="I7" s="1"/>
      <c r="J7" s="1"/>
      <c r="K7" s="1"/>
      <c r="L7" s="1"/>
      <c r="M7" s="4"/>
      <c r="N7" s="4"/>
      <c r="O7" s="4"/>
      <c r="P7" s="4"/>
      <c r="Q7" s="1"/>
      <c r="R7" s="1"/>
      <c r="S7" s="1"/>
      <c r="T7" s="1"/>
      <c r="U7" s="1"/>
      <c r="V7" s="1"/>
      <c r="W7" s="1"/>
      <c r="X7" s="1"/>
      <c r="Y7" s="1"/>
      <c r="Z7" s="1"/>
      <c r="AA7" s="4"/>
      <c r="AB7" s="4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52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4"/>
      <c r="N8" s="4"/>
      <c r="O8" s="4"/>
      <c r="P8" s="4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4"/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7"/>
      <c r="B9" s="8"/>
      <c r="C9" s="8"/>
      <c r="D9" s="8"/>
      <c r="E9" s="9"/>
      <c r="F9" s="10"/>
      <c r="G9" s="10"/>
      <c r="H9" s="10"/>
      <c r="I9" s="11"/>
      <c r="J9" s="58" t="s">
        <v>4</v>
      </c>
      <c r="K9" s="59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4"/>
      <c r="AF9" s="14"/>
      <c r="AG9" s="13"/>
      <c r="AH9" s="13"/>
      <c r="AI9" s="13"/>
      <c r="AJ9" s="13"/>
      <c r="AK9" s="13"/>
      <c r="AL9" s="13"/>
      <c r="AM9" s="15"/>
    </row>
    <row r="10" spans="1:39" ht="375.75" x14ac:dyDescent="0.25">
      <c r="A10" s="16" t="s">
        <v>5</v>
      </c>
      <c r="B10" s="17" t="s">
        <v>6</v>
      </c>
      <c r="C10" s="17" t="s">
        <v>7</v>
      </c>
      <c r="D10" s="17" t="s">
        <v>8</v>
      </c>
      <c r="E10" s="18" t="s">
        <v>9</v>
      </c>
      <c r="F10" s="19" t="s">
        <v>10</v>
      </c>
      <c r="G10" s="19" t="s">
        <v>11</v>
      </c>
      <c r="H10" s="19" t="s">
        <v>12</v>
      </c>
      <c r="I10" s="20" t="s">
        <v>13</v>
      </c>
      <c r="J10" s="21" t="s">
        <v>14</v>
      </c>
      <c r="K10" s="21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  <c r="P10" s="22" t="s">
        <v>20</v>
      </c>
      <c r="Q10" s="22" t="s">
        <v>21</v>
      </c>
      <c r="R10" s="22" t="s">
        <v>22</v>
      </c>
      <c r="S10" s="22" t="s">
        <v>23</v>
      </c>
      <c r="T10" s="22" t="s">
        <v>24</v>
      </c>
      <c r="U10" s="22" t="s">
        <v>25</v>
      </c>
      <c r="V10" s="22" t="s">
        <v>26</v>
      </c>
      <c r="W10" s="22" t="s">
        <v>27</v>
      </c>
      <c r="X10" s="22" t="s">
        <v>28</v>
      </c>
      <c r="Y10" s="22" t="s">
        <v>29</v>
      </c>
      <c r="Z10" s="22" t="s">
        <v>30</v>
      </c>
      <c r="AA10" s="22" t="s">
        <v>31</v>
      </c>
      <c r="AB10" s="22" t="s">
        <v>32</v>
      </c>
      <c r="AC10" s="22" t="s">
        <v>33</v>
      </c>
      <c r="AD10" s="23" t="s">
        <v>34</v>
      </c>
      <c r="AE10" s="24" t="s">
        <v>35</v>
      </c>
      <c r="AF10" s="24" t="s">
        <v>36</v>
      </c>
      <c r="AG10" s="23" t="s">
        <v>37</v>
      </c>
      <c r="AH10" s="23" t="s">
        <v>38</v>
      </c>
      <c r="AI10" s="23" t="s">
        <v>39</v>
      </c>
      <c r="AJ10" s="23" t="s">
        <v>40</v>
      </c>
      <c r="AK10" s="23" t="s">
        <v>41</v>
      </c>
      <c r="AL10" s="23" t="s">
        <v>42</v>
      </c>
      <c r="AM10" s="25" t="s">
        <v>43</v>
      </c>
    </row>
    <row r="11" spans="1:39" x14ac:dyDescent="0.25">
      <c r="A11" s="26">
        <v>1</v>
      </c>
      <c r="B11" s="41" t="s">
        <v>522</v>
      </c>
      <c r="C11" s="41" t="s">
        <v>112</v>
      </c>
      <c r="D11" s="41" t="s">
        <v>115</v>
      </c>
      <c r="E11" s="27" t="s">
        <v>55</v>
      </c>
      <c r="F11" s="41" t="s">
        <v>444</v>
      </c>
      <c r="G11" s="41" t="s">
        <v>48</v>
      </c>
      <c r="H11" s="41"/>
      <c r="I11" s="41" t="s">
        <v>55</v>
      </c>
      <c r="J11" s="54">
        <v>39289</v>
      </c>
      <c r="K11" s="41" t="s">
        <v>50</v>
      </c>
      <c r="L11" s="43">
        <v>8.1</v>
      </c>
      <c r="M11" s="44"/>
      <c r="N11" s="44"/>
      <c r="O11" s="44" t="s">
        <v>55</v>
      </c>
      <c r="P11" s="44"/>
      <c r="Q11" s="41"/>
      <c r="R11" s="41">
        <v>5</v>
      </c>
      <c r="S11" s="41"/>
      <c r="T11" s="41">
        <v>5</v>
      </c>
      <c r="U11" s="41">
        <v>9</v>
      </c>
      <c r="V11" s="41">
        <v>2</v>
      </c>
      <c r="W11" s="51"/>
      <c r="X11" s="51"/>
      <c r="Y11" s="51"/>
      <c r="Z11" s="51"/>
      <c r="AA11" s="44" t="s">
        <v>51</v>
      </c>
      <c r="AB11" s="44" t="s">
        <v>49</v>
      </c>
      <c r="AC11" s="44" t="s">
        <v>49</v>
      </c>
      <c r="AD11" s="32">
        <f>IF(OR(ISBLANK(#REF!),$E11="ΌΧΙ"),"",IF(L11&gt;5,0.5*(L11-5),0))</f>
        <v>1.5499999999999998</v>
      </c>
      <c r="AE11" s="32">
        <f>IF(OR(ISBLANK(#REF!),$E11="ΌΧΙ"),"",IF(M11="ΝΑΙ",6,(IF(O11="ΝΑΙ",4,0))))</f>
        <v>4</v>
      </c>
      <c r="AF11" s="32">
        <f>IF(OR(ISBLANK(#REF!),$E11="ΌΧΙ"),"",IF(AND(F11="ΠΕ23",H11="ΚΥΡΙΟΣ"),IF(N11="ΝΑΙ",6,(IF(P11="ΝΑΙ",2,0))),IF(N11="ΝΑΙ",3,(IF(P11="ΝΑΙ",2,0)))))</f>
        <v>0</v>
      </c>
      <c r="AG11" s="32">
        <f>IF(OR(ISBLANK(#REF!),$E11="ΌΧΙ"),"",MAX(AE11:AF11))</f>
        <v>4</v>
      </c>
      <c r="AH11" s="32">
        <f>IF(OR(ISBLANK(#REF!),$E11="ΌΧΙ"),"",MIN(3,0.5*INT((Q11*12+R11+ROUND(S11/30,0))/6)))</f>
        <v>0</v>
      </c>
      <c r="AI11" s="32">
        <f>IF(OR(ISBLANK(#REF!),$E11="ΌΧΙ"),"",0.2*(T11*12+U11+ROUND(V11/30,0)))</f>
        <v>13.8</v>
      </c>
      <c r="AJ11" s="33">
        <f>IF(OR(ISBLANK(#REF!),$E11="ΌΧΙ"),"",IF(W11&gt;80%,4,IF(AND(W11&gt;=67%,W11&lt;=80%),3,0)))</f>
        <v>0</v>
      </c>
      <c r="AK11" s="33">
        <f>IF(OR(ISBLANK(#REF!),$E11="ΌΧΙ"),"",IF(COUNTIFS(X11:Z11,"&gt;=67%")=1,2,IF(COUNTIFS(X11:Z11,"&gt;=67%")=2,5,IF(COUNTIFS(X11:Z11,"&gt;=67%")=3,10,0))))</f>
        <v>0</v>
      </c>
      <c r="AL11" s="33">
        <f>IF(OR(ISBLANK(#REF!),$E11="ΌΧΙ"),"",IF(AA11="ΠΟΛΥΤΕΚΝΟΣ",2,IF(AA11="ΤΡΙΤΕΚΝΟΣ",1,0)))</f>
        <v>0</v>
      </c>
      <c r="AM11" s="33">
        <f>IF(OR(ISBLANK(#REF!),$E11="ΌΧΙ"),"",AD11+SUM(AG11:AL11))</f>
        <v>19.350000000000001</v>
      </c>
    </row>
    <row r="12" spans="1:39" x14ac:dyDescent="0.25">
      <c r="A12" s="26">
        <v>2</v>
      </c>
      <c r="B12" s="41" t="s">
        <v>91</v>
      </c>
      <c r="C12" s="41" t="s">
        <v>497</v>
      </c>
      <c r="D12" s="41" t="s">
        <v>89</v>
      </c>
      <c r="E12" s="27" t="s">
        <v>55</v>
      </c>
      <c r="F12" s="41" t="s">
        <v>444</v>
      </c>
      <c r="G12" s="41" t="s">
        <v>48</v>
      </c>
      <c r="H12" s="41"/>
      <c r="I12" s="41" t="s">
        <v>55</v>
      </c>
      <c r="J12" s="54">
        <v>37566</v>
      </c>
      <c r="K12" s="41" t="s">
        <v>50</v>
      </c>
      <c r="L12" s="43">
        <v>6.5919999999999996</v>
      </c>
      <c r="M12" s="44"/>
      <c r="N12" s="44"/>
      <c r="O12" s="44"/>
      <c r="P12" s="44"/>
      <c r="Q12" s="41">
        <v>1</v>
      </c>
      <c r="R12" s="41">
        <v>9</v>
      </c>
      <c r="S12" s="41">
        <v>14</v>
      </c>
      <c r="T12" s="41">
        <v>5</v>
      </c>
      <c r="U12" s="41">
        <v>11</v>
      </c>
      <c r="V12" s="41">
        <v>13</v>
      </c>
      <c r="W12" s="51"/>
      <c r="X12" s="51"/>
      <c r="Y12" s="51"/>
      <c r="Z12" s="51"/>
      <c r="AA12" s="44" t="s">
        <v>51</v>
      </c>
      <c r="AB12" s="44" t="s">
        <v>49</v>
      </c>
      <c r="AC12" s="44" t="s">
        <v>49</v>
      </c>
      <c r="AD12" s="32">
        <f>IF(OR(ISBLANK(#REF!),$E12="ΌΧΙ"),"",IF(L12&gt;5,0.5*(L12-5),0))</f>
        <v>0.79599999999999982</v>
      </c>
      <c r="AE12" s="32">
        <f>IF(OR(ISBLANK(#REF!),$E12="ΌΧΙ"),"",IF(M12="ΝΑΙ",6,(IF(O12="ΝΑΙ",4,0))))</f>
        <v>0</v>
      </c>
      <c r="AF12" s="32">
        <f>IF(OR(ISBLANK(#REF!),$E12="ΌΧΙ"),"",IF(AND(F12="ΠΕ23",H12="ΚΥΡΙΟΣ"),IF(N12="ΝΑΙ",6,(IF(P12="ΝΑΙ",2,0))),IF(N12="ΝΑΙ",3,(IF(P12="ΝΑΙ",2,0)))))</f>
        <v>0</v>
      </c>
      <c r="AG12" s="32">
        <f>IF(OR(ISBLANK(#REF!),$E12="ΌΧΙ"),"",MAX(AE12:AF12))</f>
        <v>0</v>
      </c>
      <c r="AH12" s="32">
        <f>IF(OR(ISBLANK(#REF!),$E12="ΌΧΙ"),"",MIN(3,0.5*INT((Q12*12+R12+ROUND(S12/30,0))/6)))</f>
        <v>1.5</v>
      </c>
      <c r="AI12" s="32">
        <f>IF(OR(ISBLANK(#REF!),$E12="ΌΧΙ"),"",0.2*(T12*12+U12+ROUND(V12/30,0)))</f>
        <v>14.200000000000001</v>
      </c>
      <c r="AJ12" s="33">
        <f>IF(OR(ISBLANK(#REF!),$E12="ΌΧΙ"),"",IF(W12&gt;80%,4,IF(AND(W12&gt;=67%,W12&lt;=80%),3,0)))</f>
        <v>0</v>
      </c>
      <c r="AK12" s="33">
        <f>IF(OR(ISBLANK(#REF!),$E12="ΌΧΙ"),"",IF(COUNTIFS(X12:Z12,"&gt;=67%")=1,2,IF(COUNTIFS(X12:Z12,"&gt;=67%")=2,5,IF(COUNTIFS(X12:Z12,"&gt;=67%")=3,10,0))))</f>
        <v>0</v>
      </c>
      <c r="AL12" s="33">
        <f>IF(OR(ISBLANK(#REF!),$E12="ΌΧΙ"),"",IF(AA12="ΠΟΛΥΤΕΚΝΟΣ",2,IF(AA12="ΤΡΙΤΕΚΝΟΣ",1,0)))</f>
        <v>0</v>
      </c>
      <c r="AM12" s="33">
        <f>IF(OR(ISBLANK(#REF!),$E12="ΌΧΙ"),"",AD12+SUM(AG12:AL12))</f>
        <v>16.496000000000002</v>
      </c>
    </row>
    <row r="13" spans="1:39" x14ac:dyDescent="0.25">
      <c r="A13" s="26">
        <v>3</v>
      </c>
      <c r="B13" s="41" t="s">
        <v>503</v>
      </c>
      <c r="C13" s="41" t="s">
        <v>63</v>
      </c>
      <c r="D13" s="41" t="s">
        <v>54</v>
      </c>
      <c r="E13" s="27" t="s">
        <v>55</v>
      </c>
      <c r="F13" s="41" t="s">
        <v>444</v>
      </c>
      <c r="G13" s="41" t="s">
        <v>48</v>
      </c>
      <c r="H13" s="41"/>
      <c r="I13" s="41" t="s">
        <v>55</v>
      </c>
      <c r="J13" s="54">
        <v>38821</v>
      </c>
      <c r="K13" s="41" t="s">
        <v>50</v>
      </c>
      <c r="L13" s="43">
        <v>7.29</v>
      </c>
      <c r="M13" s="44"/>
      <c r="N13" s="44"/>
      <c r="O13" s="44" t="s">
        <v>55</v>
      </c>
      <c r="P13" s="44" t="s">
        <v>55</v>
      </c>
      <c r="Q13" s="41"/>
      <c r="R13" s="41"/>
      <c r="S13" s="41"/>
      <c r="T13" s="41">
        <v>4</v>
      </c>
      <c r="U13" s="41">
        <v>2</v>
      </c>
      <c r="V13" s="41">
        <v>7</v>
      </c>
      <c r="W13" s="51"/>
      <c r="X13" s="51"/>
      <c r="Y13" s="51"/>
      <c r="Z13" s="51"/>
      <c r="AA13" s="44" t="s">
        <v>51</v>
      </c>
      <c r="AB13" s="44" t="s">
        <v>55</v>
      </c>
      <c r="AC13" s="44" t="s">
        <v>49</v>
      </c>
      <c r="AD13" s="32">
        <f>IF(OR(ISBLANK(#REF!),$E13="ΌΧΙ"),"",IF(L13&gt;5,0.5*(L13-5),0))</f>
        <v>1.145</v>
      </c>
      <c r="AE13" s="32">
        <f>IF(OR(ISBLANK(#REF!),$E13="ΌΧΙ"),"",IF(M13="ΝΑΙ",6,(IF(O13="ΝΑΙ",4,0))))</f>
        <v>4</v>
      </c>
      <c r="AF13" s="32">
        <f>IF(OR(ISBLANK(#REF!),$E13="ΌΧΙ"),"",IF(AND(F13="ΠΕ23",H13="ΚΥΡΙΟΣ"),IF(N13="ΝΑΙ",6,(IF(P13="ΝΑΙ",2,0))),IF(N13="ΝΑΙ",3,(IF(P13="ΝΑΙ",2,0)))))</f>
        <v>2</v>
      </c>
      <c r="AG13" s="32">
        <f>IF(OR(ISBLANK(#REF!),$E13="ΌΧΙ"),"",MAX(AE13:AF13))</f>
        <v>4</v>
      </c>
      <c r="AH13" s="32">
        <f>IF(OR(ISBLANK(#REF!),$E13="ΌΧΙ"),"",MIN(3,0.5*INT((Q13*12+R13+ROUND(S13/30,0))/6)))</f>
        <v>0</v>
      </c>
      <c r="AI13" s="32">
        <f>IF(OR(ISBLANK(#REF!),$E13="ΌΧΙ"),"",0.2*(T13*12+U13+ROUND(V13/30,0)))</f>
        <v>10</v>
      </c>
      <c r="AJ13" s="33">
        <f>IF(OR(ISBLANK(#REF!),$E13="ΌΧΙ"),"",IF(W13&gt;80%,4,IF(AND(W13&gt;=67%,W13&lt;=80%),3,0)))</f>
        <v>0</v>
      </c>
      <c r="AK13" s="33">
        <f>IF(OR(ISBLANK(#REF!),$E13="ΌΧΙ"),"",IF(COUNTIFS(X13:Z13,"&gt;=67%")=1,2,IF(COUNTIFS(X13:Z13,"&gt;=67%")=2,5,IF(COUNTIFS(X13:Z13,"&gt;=67%")=3,10,0))))</f>
        <v>0</v>
      </c>
      <c r="AL13" s="33">
        <f>IF(OR(ISBLANK(#REF!),$E13="ΌΧΙ"),"",IF(AA13="ΠΟΛΥΤΕΚΝΟΣ",2,IF(AA13="ΤΡΙΤΕΚΝΟΣ",1,0)))</f>
        <v>0</v>
      </c>
      <c r="AM13" s="33">
        <f>IF(OR(ISBLANK(#REF!),$E13="ΌΧΙ"),"",AD13+SUM(AG13:AL13))</f>
        <v>15.145</v>
      </c>
    </row>
    <row r="14" spans="1:39" x14ac:dyDescent="0.25">
      <c r="A14" s="26">
        <v>4</v>
      </c>
      <c r="B14" s="41" t="s">
        <v>563</v>
      </c>
      <c r="C14" s="41" t="s">
        <v>101</v>
      </c>
      <c r="D14" s="41" t="s">
        <v>104</v>
      </c>
      <c r="E14" s="27" t="s">
        <v>55</v>
      </c>
      <c r="F14" s="41" t="s">
        <v>444</v>
      </c>
      <c r="G14" s="41" t="s">
        <v>48</v>
      </c>
      <c r="H14" s="41"/>
      <c r="I14" s="41" t="s">
        <v>55</v>
      </c>
      <c r="J14" s="54">
        <v>36665</v>
      </c>
      <c r="K14" s="41" t="s">
        <v>50</v>
      </c>
      <c r="L14" s="43">
        <v>6.7</v>
      </c>
      <c r="M14" s="44"/>
      <c r="N14" s="44"/>
      <c r="O14" s="44"/>
      <c r="P14" s="44" t="s">
        <v>55</v>
      </c>
      <c r="Q14" s="41">
        <v>3</v>
      </c>
      <c r="R14" s="41"/>
      <c r="S14" s="41"/>
      <c r="T14" s="41">
        <v>3</v>
      </c>
      <c r="U14" s="41">
        <v>4</v>
      </c>
      <c r="V14" s="41">
        <v>23</v>
      </c>
      <c r="W14" s="51"/>
      <c r="X14" s="51"/>
      <c r="Y14" s="51"/>
      <c r="Z14" s="51"/>
      <c r="AA14" s="44" t="s">
        <v>51</v>
      </c>
      <c r="AB14" s="44" t="s">
        <v>49</v>
      </c>
      <c r="AC14" s="44" t="s">
        <v>49</v>
      </c>
      <c r="AD14" s="32">
        <f>IF(OR(ISBLANK(#REF!),$E14="ΌΧΙ"),"",IF(L14&gt;5,0.5*(L14-5),0))</f>
        <v>0.85000000000000009</v>
      </c>
      <c r="AE14" s="32">
        <f>IF(OR(ISBLANK(#REF!),$E14="ΌΧΙ"),"",IF(M14="ΝΑΙ",6,(IF(O14="ΝΑΙ",4,0))))</f>
        <v>0</v>
      </c>
      <c r="AF14" s="32">
        <f>IF(OR(ISBLANK(#REF!),$E14="ΌΧΙ"),"",IF(AND(F14="ΠΕ23",H14="ΚΥΡΙΟΣ"),IF(N14="ΝΑΙ",6,(IF(P14="ΝΑΙ",2,0))),IF(N14="ΝΑΙ",3,(IF(P14="ΝΑΙ",2,0)))))</f>
        <v>2</v>
      </c>
      <c r="AG14" s="32">
        <f>IF(OR(ISBLANK(#REF!),$E14="ΌΧΙ"),"",MAX(AE14:AF14))</f>
        <v>2</v>
      </c>
      <c r="AH14" s="32">
        <f>IF(OR(ISBLANK(#REF!),$E14="ΌΧΙ"),"",MIN(3,0.5*INT((Q14*12+R14+ROUND(S14/30,0))/6)))</f>
        <v>3</v>
      </c>
      <c r="AI14" s="32">
        <f>IF(OR(ISBLANK(#REF!),$E14="ΌΧΙ"),"",0.2*(T14*12+U14+ROUND(V14/30,0)))</f>
        <v>8.2000000000000011</v>
      </c>
      <c r="AJ14" s="33">
        <f>IF(OR(ISBLANK(#REF!),$E14="ΌΧΙ"),"",IF(W14&gt;80%,4,IF(AND(W14&gt;=67%,W14&lt;=80%),3,0)))</f>
        <v>0</v>
      </c>
      <c r="AK14" s="33">
        <f>IF(OR(ISBLANK(#REF!),$E14="ΌΧΙ"),"",IF(COUNTIFS(X14:Z14,"&gt;=67%")=1,2,IF(COUNTIFS(X14:Z14,"&gt;=67%")=2,5,IF(COUNTIFS(X14:Z14,"&gt;=67%")=3,10,0))))</f>
        <v>0</v>
      </c>
      <c r="AL14" s="33">
        <f>IF(OR(ISBLANK(#REF!),$E14="ΌΧΙ"),"",IF(AA14="ΠΟΛΥΤΕΚΝΟΣ",2,IF(AA14="ΤΡΙΤΕΚΝΟΣ",1,0)))</f>
        <v>0</v>
      </c>
      <c r="AM14" s="33">
        <f>IF(OR(ISBLANK(#REF!),$E14="ΌΧΙ"),"",AD14+SUM(AG14:AL14))</f>
        <v>14.05</v>
      </c>
    </row>
    <row r="15" spans="1:39" x14ac:dyDescent="0.25">
      <c r="A15" s="26">
        <v>5</v>
      </c>
      <c r="B15" s="41" t="s">
        <v>577</v>
      </c>
      <c r="C15" s="41" t="s">
        <v>63</v>
      </c>
      <c r="D15" s="41" t="s">
        <v>174</v>
      </c>
      <c r="E15" s="27" t="s">
        <v>55</v>
      </c>
      <c r="F15" s="41" t="s">
        <v>444</v>
      </c>
      <c r="G15" s="41" t="s">
        <v>48</v>
      </c>
      <c r="H15" s="41"/>
      <c r="I15" s="41" t="s">
        <v>55</v>
      </c>
      <c r="J15" s="54">
        <v>34837</v>
      </c>
      <c r="K15" s="41" t="s">
        <v>50</v>
      </c>
      <c r="L15" s="43">
        <v>7</v>
      </c>
      <c r="M15" s="44"/>
      <c r="N15" s="44"/>
      <c r="O15" s="44"/>
      <c r="P15" s="44"/>
      <c r="Q15" s="41">
        <v>3</v>
      </c>
      <c r="R15" s="41"/>
      <c r="S15" s="41"/>
      <c r="T15" s="41">
        <v>3</v>
      </c>
      <c r="U15" s="41">
        <v>5</v>
      </c>
      <c r="V15" s="41">
        <v>5</v>
      </c>
      <c r="W15" s="51"/>
      <c r="X15" s="51"/>
      <c r="Y15" s="51"/>
      <c r="Z15" s="51"/>
      <c r="AA15" s="44" t="s">
        <v>51</v>
      </c>
      <c r="AB15" s="44" t="s">
        <v>49</v>
      </c>
      <c r="AC15" s="44" t="s">
        <v>49</v>
      </c>
      <c r="AD15" s="32">
        <f>IF(OR(ISBLANK(#REF!),$E15="ΌΧΙ"),"",IF(L15&gt;5,0.5*(L15-5),0))</f>
        <v>1</v>
      </c>
      <c r="AE15" s="32">
        <f>IF(OR(ISBLANK(#REF!),$E15="ΌΧΙ"),"",IF(M15="ΝΑΙ",6,(IF(O15="ΝΑΙ",4,0))))</f>
        <v>0</v>
      </c>
      <c r="AF15" s="32">
        <f>IF(OR(ISBLANK(#REF!),$E15="ΌΧΙ"),"",IF(AND(F15="ΠΕ23",H15="ΚΥΡΙΟΣ"),IF(N15="ΝΑΙ",6,(IF(P15="ΝΑΙ",2,0))),IF(N15="ΝΑΙ",3,(IF(P15="ΝΑΙ",2,0)))))</f>
        <v>0</v>
      </c>
      <c r="AG15" s="32">
        <f>IF(OR(ISBLANK(#REF!),$E15="ΌΧΙ"),"",MAX(AE15:AF15))</f>
        <v>0</v>
      </c>
      <c r="AH15" s="32">
        <f>IF(OR(ISBLANK(#REF!),$E15="ΌΧΙ"),"",MIN(3,0.5*INT((Q15*12+R15+ROUND(S15/30,0))/6)))</f>
        <v>3</v>
      </c>
      <c r="AI15" s="32">
        <f>IF(OR(ISBLANK(#REF!),$E15="ΌΧΙ"),"",0.2*(T15*12+U15+ROUND(V15/30,0)))</f>
        <v>8.2000000000000011</v>
      </c>
      <c r="AJ15" s="33">
        <f>IF(OR(ISBLANK(#REF!),$E15="ΌΧΙ"),"",IF(W15&gt;80%,4,IF(AND(W15&gt;=67%,W15&lt;=80%),3,0)))</f>
        <v>0</v>
      </c>
      <c r="AK15" s="33">
        <f>IF(OR(ISBLANK(#REF!),$E15="ΌΧΙ"),"",IF(COUNTIFS(X15:Z15,"&gt;=67%")=1,2,IF(COUNTIFS(X15:Z15,"&gt;=67%")=2,5,IF(COUNTIFS(X15:Z15,"&gt;=67%")=3,10,0))))</f>
        <v>0</v>
      </c>
      <c r="AL15" s="33">
        <f>IF(OR(ISBLANK(#REF!),$E15="ΌΧΙ"),"",IF(AA15="ΠΟΛΥΤΕΚΝΟΣ",2,IF(AA15="ΤΡΙΤΕΚΝΟΣ",1,0)))</f>
        <v>0</v>
      </c>
      <c r="AM15" s="33">
        <f>IF(OR(ISBLANK(#REF!),$E15="ΌΧΙ"),"",AD15+SUM(AG15:AL15))</f>
        <v>12.200000000000001</v>
      </c>
    </row>
    <row r="16" spans="1:39" x14ac:dyDescent="0.25">
      <c r="A16" s="26">
        <v>6</v>
      </c>
      <c r="B16" s="41" t="s">
        <v>471</v>
      </c>
      <c r="C16" s="41" t="s">
        <v>154</v>
      </c>
      <c r="D16" s="41" t="s">
        <v>117</v>
      </c>
      <c r="E16" s="27" t="s">
        <v>55</v>
      </c>
      <c r="F16" s="41" t="s">
        <v>444</v>
      </c>
      <c r="G16" s="41" t="s">
        <v>48</v>
      </c>
      <c r="H16" s="41"/>
      <c r="I16" s="41" t="s">
        <v>55</v>
      </c>
      <c r="J16" s="54">
        <v>39260</v>
      </c>
      <c r="K16" s="41" t="s">
        <v>50</v>
      </c>
      <c r="L16" s="43">
        <v>7.9</v>
      </c>
      <c r="M16" s="44"/>
      <c r="N16" s="44"/>
      <c r="O16" s="44" t="s">
        <v>55</v>
      </c>
      <c r="P16" s="44" t="s">
        <v>55</v>
      </c>
      <c r="Q16" s="41">
        <v>3</v>
      </c>
      <c r="R16" s="41"/>
      <c r="S16" s="41"/>
      <c r="T16" s="41">
        <v>1</v>
      </c>
      <c r="U16" s="41">
        <v>4</v>
      </c>
      <c r="V16" s="41">
        <v>14</v>
      </c>
      <c r="W16" s="51"/>
      <c r="X16" s="51"/>
      <c r="Y16" s="51"/>
      <c r="Z16" s="51"/>
      <c r="AA16" s="30" t="s">
        <v>51</v>
      </c>
      <c r="AB16" s="44" t="s">
        <v>55</v>
      </c>
      <c r="AC16" s="44" t="s">
        <v>49</v>
      </c>
      <c r="AD16" s="32">
        <f>IF(OR(ISBLANK(#REF!),$E16="ΌΧΙ"),"",IF(L16&gt;5,0.5*(L16-5),0))</f>
        <v>1.4500000000000002</v>
      </c>
      <c r="AE16" s="32">
        <f>IF(OR(ISBLANK(#REF!),$E16="ΌΧΙ"),"",IF(M16="ΝΑΙ",6,(IF(O16="ΝΑΙ",4,0))))</f>
        <v>4</v>
      </c>
      <c r="AF16" s="32">
        <f>IF(OR(ISBLANK(#REF!),$E16="ΌΧΙ"),"",IF(AND(F16="ΠΕ23",H16="ΚΥΡΙΟΣ"),IF(N16="ΝΑΙ",6,(IF(P16="ΝΑΙ",2,0))),IF(N16="ΝΑΙ",3,(IF(P16="ΝΑΙ",2,0)))))</f>
        <v>2</v>
      </c>
      <c r="AG16" s="32">
        <f>IF(OR(ISBLANK(#REF!),$E16="ΌΧΙ"),"",MAX(AE16:AF16))</f>
        <v>4</v>
      </c>
      <c r="AH16" s="32">
        <f>IF(OR(ISBLANK(#REF!),$E16="ΌΧΙ"),"",MIN(3,0.5*INT((Q16*12+R16+ROUND(S16/30,0))/6)))</f>
        <v>3</v>
      </c>
      <c r="AI16" s="32">
        <f>IF(OR(ISBLANK(#REF!),$E16="ΌΧΙ"),"",0.2*(T16*12+U16+ROUND(V16/30,0)))</f>
        <v>3.2</v>
      </c>
      <c r="AJ16" s="33">
        <f>IF(OR(ISBLANK(#REF!),$E16="ΌΧΙ"),"",IF(W16&gt;80%,4,IF(AND(W16&gt;=67%,W16&lt;=80%),3,0)))</f>
        <v>0</v>
      </c>
      <c r="AK16" s="33">
        <f>IF(OR(ISBLANK(#REF!),$E16="ΌΧΙ"),"",IF(COUNTIFS(X16:Z16,"&gt;=67%")=1,2,IF(COUNTIFS(X16:Z16,"&gt;=67%")=2,5,IF(COUNTIFS(X16:Z16,"&gt;=67%")=3,10,0))))</f>
        <v>0</v>
      </c>
      <c r="AL16" s="33">
        <f>IF(OR(ISBLANK(#REF!),$E16="ΌΧΙ"),"",IF(AA16="ΠΟΛΥΤΕΚΝΟΣ",2,IF(AA16="ΤΡΙΤΕΚΝΟΣ",1,0)))</f>
        <v>0</v>
      </c>
      <c r="AM16" s="33">
        <f>IF(OR(ISBLANK(#REF!),$E16="ΌΧΙ"),"",AD16+SUM(AG16:AL16))</f>
        <v>11.649999999999999</v>
      </c>
    </row>
    <row r="17" spans="1:39" x14ac:dyDescent="0.25">
      <c r="A17" s="26">
        <v>7</v>
      </c>
      <c r="B17" s="41" t="s">
        <v>554</v>
      </c>
      <c r="C17" s="41" t="s">
        <v>101</v>
      </c>
      <c r="D17" s="41" t="s">
        <v>115</v>
      </c>
      <c r="E17" s="27" t="s">
        <v>55</v>
      </c>
      <c r="F17" s="41" t="s">
        <v>444</v>
      </c>
      <c r="G17" s="41" t="s">
        <v>48</v>
      </c>
      <c r="H17" s="41"/>
      <c r="I17" s="41" t="s">
        <v>55</v>
      </c>
      <c r="J17" s="54">
        <v>39069</v>
      </c>
      <c r="K17" s="41" t="s">
        <v>50</v>
      </c>
      <c r="L17" s="43">
        <v>7.26</v>
      </c>
      <c r="M17" s="44"/>
      <c r="N17" s="44"/>
      <c r="O17" s="44" t="s">
        <v>55</v>
      </c>
      <c r="P17" s="44"/>
      <c r="Q17" s="41"/>
      <c r="R17" s="41"/>
      <c r="S17" s="41"/>
      <c r="T17" s="41">
        <v>1</v>
      </c>
      <c r="U17" s="41">
        <v>1</v>
      </c>
      <c r="V17" s="41">
        <v>1</v>
      </c>
      <c r="W17" s="51"/>
      <c r="X17" s="51"/>
      <c r="Y17" s="51"/>
      <c r="Z17" s="51"/>
      <c r="AA17" s="44" t="s">
        <v>51</v>
      </c>
      <c r="AB17" s="44" t="s">
        <v>49</v>
      </c>
      <c r="AC17" s="44" t="s">
        <v>49</v>
      </c>
      <c r="AD17" s="32">
        <f>IF(OR(ISBLANK(#REF!),$E17="ΌΧΙ"),"",IF(L17&gt;5,0.5*(L17-5),0))</f>
        <v>1.1299999999999999</v>
      </c>
      <c r="AE17" s="32">
        <f>IF(OR(ISBLANK(#REF!),$E17="ΌΧΙ"),"",IF(M17="ΝΑΙ",6,(IF(O17="ΝΑΙ",4,0))))</f>
        <v>4</v>
      </c>
      <c r="AF17" s="32">
        <f>IF(OR(ISBLANK(#REF!),$E17="ΌΧΙ"),"",IF(AND(F17="ΠΕ23",H17="ΚΥΡΙΟΣ"),IF(N17="ΝΑΙ",6,(IF(P17="ΝΑΙ",2,0))),IF(N17="ΝΑΙ",3,(IF(P17="ΝΑΙ",2,0)))))</f>
        <v>0</v>
      </c>
      <c r="AG17" s="32">
        <f>IF(OR(ISBLANK(#REF!),$E17="ΌΧΙ"),"",MAX(AE17:AF17))</f>
        <v>4</v>
      </c>
      <c r="AH17" s="32">
        <f>IF(OR(ISBLANK(#REF!),$E17="ΌΧΙ"),"",MIN(3,0.5*INT((Q17*12+R17+ROUND(S17/30,0))/6)))</f>
        <v>0</v>
      </c>
      <c r="AI17" s="32">
        <f>IF(OR(ISBLANK(#REF!),$E17="ΌΧΙ"),"",0.2*(T17*12+U17+ROUND(V17/30,0)))</f>
        <v>2.6</v>
      </c>
      <c r="AJ17" s="33">
        <f>IF(OR(ISBLANK(#REF!),$E17="ΌΧΙ"),"",IF(W17&gt;80%,4,IF(AND(W17&gt;=67%,W17&lt;=80%),3,0)))</f>
        <v>0</v>
      </c>
      <c r="AK17" s="33">
        <f>IF(OR(ISBLANK(#REF!),$E17="ΌΧΙ"),"",IF(COUNTIFS(X17:Z17,"&gt;=67%")=1,2,IF(COUNTIFS(X17:Z17,"&gt;=67%")=2,5,IF(COUNTIFS(X17:Z17,"&gt;=67%")=3,10,0))))</f>
        <v>0</v>
      </c>
      <c r="AL17" s="33">
        <f>IF(OR(ISBLANK(#REF!),$E17="ΌΧΙ"),"",IF(AA17="ΠΟΛΥΤΕΚΝΟΣ",2,IF(AA17="ΤΡΙΤΕΚΝΟΣ",1,0)))</f>
        <v>0</v>
      </c>
      <c r="AM17" s="33">
        <f>IF(OR(ISBLANK(#REF!),$E17="ΌΧΙ"),"",AD17+SUM(AG17:AL17))</f>
        <v>7.7299999999999995</v>
      </c>
    </row>
    <row r="18" spans="1:39" x14ac:dyDescent="0.25">
      <c r="A18" s="26">
        <v>8</v>
      </c>
      <c r="B18" s="41" t="s">
        <v>108</v>
      </c>
      <c r="C18" s="41" t="s">
        <v>539</v>
      </c>
      <c r="D18" s="41" t="s">
        <v>115</v>
      </c>
      <c r="E18" s="27" t="s">
        <v>55</v>
      </c>
      <c r="F18" s="41" t="s">
        <v>444</v>
      </c>
      <c r="G18" s="41" t="s">
        <v>48</v>
      </c>
      <c r="H18" s="41"/>
      <c r="I18" s="41" t="s">
        <v>55</v>
      </c>
      <c r="J18" s="54">
        <v>39731</v>
      </c>
      <c r="K18" s="41" t="s">
        <v>50</v>
      </c>
      <c r="L18" s="43">
        <v>8.4600000000000009</v>
      </c>
      <c r="M18" s="44"/>
      <c r="N18" s="44"/>
      <c r="O18" s="44" t="s">
        <v>55</v>
      </c>
      <c r="P18" s="44"/>
      <c r="Q18" s="41">
        <v>2</v>
      </c>
      <c r="R18" s="41">
        <v>3</v>
      </c>
      <c r="S18" s="41">
        <v>18</v>
      </c>
      <c r="T18" s="41"/>
      <c r="U18" s="41"/>
      <c r="V18" s="41"/>
      <c r="W18" s="51"/>
      <c r="X18" s="51"/>
      <c r="Y18" s="51"/>
      <c r="Z18" s="51"/>
      <c r="AA18" s="44" t="s">
        <v>51</v>
      </c>
      <c r="AB18" s="44" t="s">
        <v>49</v>
      </c>
      <c r="AC18" s="44" t="s">
        <v>49</v>
      </c>
      <c r="AD18" s="32">
        <f>IF(OR(ISBLANK(#REF!),$E18="ΌΧΙ"),"",IF(L18&gt;5,0.5*(L18-5),0))</f>
        <v>1.7300000000000004</v>
      </c>
      <c r="AE18" s="32">
        <f>IF(OR(ISBLANK(#REF!),$E18="ΌΧΙ"),"",IF(M18="ΝΑΙ",6,(IF(O18="ΝΑΙ",4,0))))</f>
        <v>4</v>
      </c>
      <c r="AF18" s="32">
        <f>IF(OR(ISBLANK(#REF!),$E18="ΌΧΙ"),"",IF(AND(F18="ΠΕ23",H18="ΚΥΡΙΟΣ"),IF(N18="ΝΑΙ",6,(IF(P18="ΝΑΙ",2,0))),IF(N18="ΝΑΙ",3,(IF(P18="ΝΑΙ",2,0)))))</f>
        <v>0</v>
      </c>
      <c r="AG18" s="32">
        <f>IF(OR(ISBLANK(#REF!),$E18="ΌΧΙ"),"",MAX(AE18:AF18))</f>
        <v>4</v>
      </c>
      <c r="AH18" s="32">
        <f>IF(OR(ISBLANK(#REF!),$E18="ΌΧΙ"),"",MIN(3,0.5*INT((Q18*12+R18+ROUND(S18/30,0))/6)))</f>
        <v>2</v>
      </c>
      <c r="AI18" s="32">
        <f>IF(OR(ISBLANK(#REF!),$E18="ΌΧΙ"),"",0.2*(T18*12+U18+ROUND(V18/30,0)))</f>
        <v>0</v>
      </c>
      <c r="AJ18" s="33">
        <f>IF(OR(ISBLANK(#REF!),$E18="ΌΧΙ"),"",IF(W18&gt;80%,4,IF(AND(W18&gt;=67%,W18&lt;=80%),3,0)))</f>
        <v>0</v>
      </c>
      <c r="AK18" s="33">
        <f>IF(OR(ISBLANK(#REF!),$E18="ΌΧΙ"),"",IF(COUNTIFS(X18:Z18,"&gt;=67%")=1,2,IF(COUNTIFS(X18:Z18,"&gt;=67%")=2,5,IF(COUNTIFS(X18:Z18,"&gt;=67%")=3,10,0))))</f>
        <v>0</v>
      </c>
      <c r="AL18" s="33">
        <f>IF(OR(ISBLANK(#REF!),$E18="ΌΧΙ"),"",IF(AA18="ΠΟΛΥΤΕΚΝΟΣ",2,IF(AA18="ΤΡΙΤΕΚΝΟΣ",1,0)))</f>
        <v>0</v>
      </c>
      <c r="AM18" s="33">
        <f>IF(OR(ISBLANK(#REF!),$E18="ΌΧΙ"),"",AD18+SUM(AG18:AL18))</f>
        <v>7.73</v>
      </c>
    </row>
    <row r="19" spans="1:39" x14ac:dyDescent="0.25">
      <c r="A19" s="26">
        <v>9</v>
      </c>
      <c r="B19" s="41" t="s">
        <v>545</v>
      </c>
      <c r="C19" s="41" t="s">
        <v>546</v>
      </c>
      <c r="D19" s="41" t="s">
        <v>61</v>
      </c>
      <c r="E19" s="27" t="s">
        <v>55</v>
      </c>
      <c r="F19" s="41" t="s">
        <v>444</v>
      </c>
      <c r="G19" s="41" t="s">
        <v>48</v>
      </c>
      <c r="H19" s="41"/>
      <c r="I19" s="41" t="s">
        <v>55</v>
      </c>
      <c r="J19" s="54">
        <v>38245</v>
      </c>
      <c r="K19" s="41" t="s">
        <v>50</v>
      </c>
      <c r="L19" s="43">
        <v>7.49</v>
      </c>
      <c r="M19" s="44"/>
      <c r="N19" s="44"/>
      <c r="O19" s="44" t="s">
        <v>55</v>
      </c>
      <c r="P19" s="44"/>
      <c r="Q19" s="41">
        <v>1</v>
      </c>
      <c r="R19" s="41"/>
      <c r="S19" s="41">
        <v>12</v>
      </c>
      <c r="T19" s="41"/>
      <c r="U19" s="41">
        <v>6</v>
      </c>
      <c r="V19" s="41">
        <v>27</v>
      </c>
      <c r="W19" s="51"/>
      <c r="X19" s="51"/>
      <c r="Y19" s="51"/>
      <c r="Z19" s="51"/>
      <c r="AA19" s="44" t="s">
        <v>51</v>
      </c>
      <c r="AB19" s="44" t="s">
        <v>49</v>
      </c>
      <c r="AC19" s="44" t="s">
        <v>49</v>
      </c>
      <c r="AD19" s="32">
        <f>IF(OR(ISBLANK(#REF!),$E19="ΌΧΙ"),"",IF(L19&gt;5,0.5*(L19-5),0))</f>
        <v>1.2450000000000001</v>
      </c>
      <c r="AE19" s="32">
        <f>IF(OR(ISBLANK(#REF!),$E19="ΌΧΙ"),"",IF(M19="ΝΑΙ",6,(IF(O19="ΝΑΙ",4,0))))</f>
        <v>4</v>
      </c>
      <c r="AF19" s="32">
        <f>IF(OR(ISBLANK(#REF!),$E19="ΌΧΙ"),"",IF(AND(F19="ΠΕ23",H19="ΚΥΡΙΟΣ"),IF(N19="ΝΑΙ",6,(IF(P19="ΝΑΙ",2,0))),IF(N19="ΝΑΙ",3,(IF(P19="ΝΑΙ",2,0)))))</f>
        <v>0</v>
      </c>
      <c r="AG19" s="32">
        <f>IF(OR(ISBLANK(#REF!),$E19="ΌΧΙ"),"",MAX(AE19:AF19))</f>
        <v>4</v>
      </c>
      <c r="AH19" s="32">
        <f>IF(OR(ISBLANK(#REF!),$E19="ΌΧΙ"),"",MIN(3,0.5*INT((Q19*12+R19+ROUND(S19/30,0))/6)))</f>
        <v>1</v>
      </c>
      <c r="AI19" s="32">
        <f>IF(OR(ISBLANK(#REF!),$E19="ΌΧΙ"),"",0.2*(T19*12+U19+ROUND(V19/30,0)))</f>
        <v>1.4000000000000001</v>
      </c>
      <c r="AJ19" s="33">
        <f>IF(OR(ISBLANK(#REF!),$E19="ΌΧΙ"),"",IF(W19&gt;80%,4,IF(AND(W19&gt;=67%,W19&lt;=80%),3,0)))</f>
        <v>0</v>
      </c>
      <c r="AK19" s="33">
        <f>IF(OR(ISBLANK(#REF!),$E19="ΌΧΙ"),"",IF(COUNTIFS(X19:Z19,"&gt;=67%")=1,2,IF(COUNTIFS(X19:Z19,"&gt;=67%")=2,5,IF(COUNTIFS(X19:Z19,"&gt;=67%")=3,10,0))))</f>
        <v>0</v>
      </c>
      <c r="AL19" s="33">
        <f>IF(OR(ISBLANK(#REF!),$E19="ΌΧΙ"),"",IF(AA19="ΠΟΛΥΤΕΚΝΟΣ",2,IF(AA19="ΤΡΙΤΕΚΝΟΣ",1,0)))</f>
        <v>0</v>
      </c>
      <c r="AM19" s="33">
        <f>IF(OR(ISBLANK(#REF!),$E19="ΌΧΙ"),"",AD19+SUM(AG19:AL19))</f>
        <v>7.6450000000000005</v>
      </c>
    </row>
    <row r="20" spans="1:39" x14ac:dyDescent="0.25">
      <c r="A20" s="26">
        <v>10</v>
      </c>
      <c r="B20" s="41" t="s">
        <v>302</v>
      </c>
      <c r="C20" s="41" t="s">
        <v>74</v>
      </c>
      <c r="D20" s="41" t="s">
        <v>54</v>
      </c>
      <c r="E20" s="27" t="s">
        <v>55</v>
      </c>
      <c r="F20" s="41" t="s">
        <v>444</v>
      </c>
      <c r="G20" s="41" t="s">
        <v>48</v>
      </c>
      <c r="H20" s="41"/>
      <c r="I20" s="41" t="s">
        <v>55</v>
      </c>
      <c r="J20" s="54">
        <v>40476</v>
      </c>
      <c r="K20" s="41" t="s">
        <v>50</v>
      </c>
      <c r="L20" s="47">
        <v>7.82</v>
      </c>
      <c r="M20" s="42"/>
      <c r="N20" s="44"/>
      <c r="O20" s="44" t="s">
        <v>55</v>
      </c>
      <c r="P20" s="44"/>
      <c r="Q20" s="45"/>
      <c r="R20" s="45">
        <v>5</v>
      </c>
      <c r="S20" s="45"/>
      <c r="T20" s="45"/>
      <c r="U20" s="45">
        <v>9</v>
      </c>
      <c r="V20" s="45">
        <v>13</v>
      </c>
      <c r="W20" s="46"/>
      <c r="X20" s="46"/>
      <c r="Y20" s="46"/>
      <c r="Z20" s="46"/>
      <c r="AA20" s="30" t="s">
        <v>51</v>
      </c>
      <c r="AB20" s="44" t="s">
        <v>55</v>
      </c>
      <c r="AC20" s="44" t="s">
        <v>49</v>
      </c>
      <c r="AD20" s="32">
        <f>IF(OR(ISBLANK(#REF!),$E20="ΌΧΙ"),"",IF(L20&gt;5,0.5*(L20-5),0))</f>
        <v>1.4100000000000001</v>
      </c>
      <c r="AE20" s="32">
        <f>IF(OR(ISBLANK(#REF!),$E20="ΌΧΙ"),"",IF(M20="ΝΑΙ",6,(IF(O20="ΝΑΙ",4,0))))</f>
        <v>4</v>
      </c>
      <c r="AF20" s="32">
        <f>IF(OR(ISBLANK(#REF!),$E20="ΌΧΙ"),"",IF(AND(F20="ΠΕ23",H20="ΚΥΡΙΟΣ"),IF(N20="ΝΑΙ",6,(IF(P20="ΝΑΙ",2,0))),IF(N20="ΝΑΙ",3,(IF(P20="ΝΑΙ",2,0)))))</f>
        <v>0</v>
      </c>
      <c r="AG20" s="32">
        <f>IF(OR(ISBLANK(#REF!),$E20="ΌΧΙ"),"",MAX(AE20:AF20))</f>
        <v>4</v>
      </c>
      <c r="AH20" s="32">
        <f>IF(OR(ISBLANK(#REF!),$E20="ΌΧΙ"),"",MIN(3,0.5*INT((Q20*12+R20+ROUND(S20/30,0))/6)))</f>
        <v>0</v>
      </c>
      <c r="AI20" s="32">
        <f>IF(OR(ISBLANK(#REF!),$E20="ΌΧΙ"),"",0.2*(T20*12+U20+ROUND(V20/30,0)))</f>
        <v>1.8</v>
      </c>
      <c r="AJ20" s="33">
        <f>IF(OR(ISBLANK(#REF!),$E20="ΌΧΙ"),"",IF(W20&gt;80%,4,IF(AND(W20&gt;=67%,W20&lt;=80%),3,0)))</f>
        <v>0</v>
      </c>
      <c r="AK20" s="33">
        <f>IF(OR(ISBLANK(#REF!),$E20="ΌΧΙ"),"",IF(COUNTIFS(X20:Z20,"&gt;=67%")=1,2,IF(COUNTIFS(X20:Z20,"&gt;=67%")=2,5,IF(COUNTIFS(X20:Z20,"&gt;=67%")=3,10,0))))</f>
        <v>0</v>
      </c>
      <c r="AL20" s="33">
        <f>IF(OR(ISBLANK(#REF!),$E20="ΌΧΙ"),"",IF(AA20="ΠΟΛΥΤΕΚΝΟΣ",2,IF(AA20="ΤΡΙΤΕΚΝΟΣ",1,0)))</f>
        <v>0</v>
      </c>
      <c r="AM20" s="33">
        <f>IF(OR(ISBLANK(#REF!),$E20="ΌΧΙ"),"",AD20+SUM(AG20:AL20))</f>
        <v>7.21</v>
      </c>
    </row>
    <row r="21" spans="1:39" x14ac:dyDescent="0.25">
      <c r="A21" s="26">
        <v>11</v>
      </c>
      <c r="B21" s="41" t="s">
        <v>639</v>
      </c>
      <c r="C21" s="41" t="s">
        <v>74</v>
      </c>
      <c r="D21" s="41" t="s">
        <v>66</v>
      </c>
      <c r="E21" s="42" t="s">
        <v>55</v>
      </c>
      <c r="F21" s="41" t="s">
        <v>444</v>
      </c>
      <c r="G21" s="41" t="s">
        <v>48</v>
      </c>
      <c r="H21" s="41"/>
      <c r="I21" s="41" t="s">
        <v>55</v>
      </c>
      <c r="J21" s="54">
        <v>40303</v>
      </c>
      <c r="K21" s="41" t="s">
        <v>50</v>
      </c>
      <c r="L21" s="43">
        <v>7.22</v>
      </c>
      <c r="M21" s="44"/>
      <c r="N21" s="44"/>
      <c r="O21" s="44"/>
      <c r="P21" s="44"/>
      <c r="Q21" s="41">
        <v>2</v>
      </c>
      <c r="R21" s="41">
        <v>5</v>
      </c>
      <c r="S21" s="41">
        <v>13</v>
      </c>
      <c r="T21" s="41">
        <v>1</v>
      </c>
      <c r="U21" s="41">
        <v>8</v>
      </c>
      <c r="V21" s="41">
        <v>14</v>
      </c>
      <c r="W21" s="51"/>
      <c r="X21" s="51"/>
      <c r="Y21" s="51"/>
      <c r="Z21" s="51"/>
      <c r="AA21" s="44" t="s">
        <v>51</v>
      </c>
      <c r="AB21" s="44" t="s">
        <v>55</v>
      </c>
      <c r="AC21" s="44" t="s">
        <v>49</v>
      </c>
      <c r="AD21" s="32">
        <f>IF(OR(ISBLANK(#REF!),$E21="ΌΧΙ"),"",IF(L21&gt;5,0.5*(L21-5),0))</f>
        <v>1.1099999999999999</v>
      </c>
      <c r="AE21" s="32">
        <f>IF(OR(ISBLANK(#REF!),$E21="ΌΧΙ"),"",IF(M21="ΝΑΙ",6,(IF(O21="ΝΑΙ",4,0))))</f>
        <v>0</v>
      </c>
      <c r="AF21" s="32">
        <f>IF(OR(ISBLANK(#REF!),$E21="ΌΧΙ"),"",IF(AND(F21="ΠΕ23",H21="ΚΥΡΙΟΣ"),IF(N21="ΝΑΙ",6,(IF(P21="ΝΑΙ",2,0))),IF(N21="ΝΑΙ",3,(IF(P21="ΝΑΙ",2,0)))))</f>
        <v>0</v>
      </c>
      <c r="AG21" s="32">
        <f>IF(OR(ISBLANK(#REF!),$E21="ΌΧΙ"),"",MAX(AE21:AF21))</f>
        <v>0</v>
      </c>
      <c r="AH21" s="32">
        <f>IF(OR(ISBLANK(#REF!),$E21="ΌΧΙ"),"",MIN(3,0.5*INT((Q21*12+R21+ROUND(S21/30,0))/6)))</f>
        <v>2</v>
      </c>
      <c r="AI21" s="32">
        <f>IF(OR(ISBLANK(#REF!),$E21="ΌΧΙ"),"",0.2*(T21*12+U21+ROUND(V21/30,0)))</f>
        <v>4</v>
      </c>
      <c r="AJ21" s="33">
        <f>IF(OR(ISBLANK(#REF!),$E21="ΌΧΙ"),"",IF(W21&gt;80%,4,IF(AND(W21&gt;=67%,W21&lt;=80%),3,0)))</f>
        <v>0</v>
      </c>
      <c r="AK21" s="33">
        <f>IF(OR(ISBLANK(#REF!),$E21="ΌΧΙ"),"",IF(COUNTIFS(X21:Z21,"&gt;=67%")=1,2,IF(COUNTIFS(X21:Z21,"&gt;=67%")=2,5,IF(COUNTIFS(X21:Z21,"&gt;=67%")=3,10,0))))</f>
        <v>0</v>
      </c>
      <c r="AL21" s="33">
        <f>IF(OR(ISBLANK(#REF!),$E21="ΌΧΙ"),"",IF(AA21="ΠΟΛΥΤΕΚΝΟΣ",2,IF(AA21="ΤΡΙΤΕΚΝΟΣ",1,0)))</f>
        <v>0</v>
      </c>
      <c r="AM21" s="33">
        <f>IF(OR(ISBLANK(#REF!),$E21="ΌΧΙ"),"",AD21+SUM(AG21:AL21))</f>
        <v>7.1099999999999994</v>
      </c>
    </row>
    <row r="22" spans="1:39" x14ac:dyDescent="0.25">
      <c r="A22" s="26">
        <v>12</v>
      </c>
      <c r="B22" s="41" t="s">
        <v>631</v>
      </c>
      <c r="C22" s="41" t="s">
        <v>303</v>
      </c>
      <c r="D22" s="41" t="s">
        <v>86</v>
      </c>
      <c r="E22" s="42" t="s">
        <v>55</v>
      </c>
      <c r="F22" s="41" t="s">
        <v>444</v>
      </c>
      <c r="G22" s="41" t="s">
        <v>48</v>
      </c>
      <c r="H22" s="41"/>
      <c r="I22" s="41" t="s">
        <v>55</v>
      </c>
      <c r="J22" s="54">
        <v>39527</v>
      </c>
      <c r="K22" s="41" t="s">
        <v>50</v>
      </c>
      <c r="L22" s="43">
        <v>7.84</v>
      </c>
      <c r="M22" s="44"/>
      <c r="N22" s="44"/>
      <c r="O22" s="44"/>
      <c r="P22" s="44" t="s">
        <v>55</v>
      </c>
      <c r="Q22" s="41">
        <v>2</v>
      </c>
      <c r="R22" s="41">
        <v>5</v>
      </c>
      <c r="S22" s="41">
        <v>6</v>
      </c>
      <c r="T22" s="41"/>
      <c r="U22" s="41">
        <v>7</v>
      </c>
      <c r="V22" s="41">
        <v>25</v>
      </c>
      <c r="W22" s="51"/>
      <c r="X22" s="51"/>
      <c r="Y22" s="51"/>
      <c r="Z22" s="51"/>
      <c r="AA22" s="44" t="s">
        <v>51</v>
      </c>
      <c r="AB22" s="44" t="s">
        <v>55</v>
      </c>
      <c r="AC22" s="44" t="s">
        <v>49</v>
      </c>
      <c r="AD22" s="32">
        <f>IF(OR(ISBLANK(#REF!),$E22="ΌΧΙ"),"",IF(L22&gt;5,0.5*(L22-5),0))</f>
        <v>1.42</v>
      </c>
      <c r="AE22" s="32">
        <f>IF(OR(ISBLANK(#REF!),$E22="ΌΧΙ"),"",IF(M22="ΝΑΙ",6,(IF(O22="ΝΑΙ",4,0))))</f>
        <v>0</v>
      </c>
      <c r="AF22" s="32">
        <f>IF(OR(ISBLANK(#REF!),$E22="ΌΧΙ"),"",IF(AND(F22="ΠΕ23",H22="ΚΥΡΙΟΣ"),IF(N22="ΝΑΙ",6,(IF(P22="ΝΑΙ",2,0))),IF(N22="ΝΑΙ",3,(IF(P22="ΝΑΙ",2,0)))))</f>
        <v>2</v>
      </c>
      <c r="AG22" s="32">
        <f>IF(OR(ISBLANK(#REF!),$E22="ΌΧΙ"),"",MAX(AE22:AF22))</f>
        <v>2</v>
      </c>
      <c r="AH22" s="32">
        <f>IF(OR(ISBLANK(#REF!),$E22="ΌΧΙ"),"",MIN(3,0.5*INT((Q22*12+R22+ROUND(S22/30,0))/6)))</f>
        <v>2</v>
      </c>
      <c r="AI22" s="32">
        <f>IF(OR(ISBLANK(#REF!),$E22="ΌΧΙ"),"",0.2*(T22*12+U22+ROUND(V22/30,0)))</f>
        <v>1.6</v>
      </c>
      <c r="AJ22" s="33">
        <f>IF(OR(ISBLANK(#REF!),$E22="ΌΧΙ"),"",IF(W22&gt;80%,4,IF(AND(W22&gt;=67%,W22&lt;=80%),3,0)))</f>
        <v>0</v>
      </c>
      <c r="AK22" s="33">
        <f>IF(OR(ISBLANK(#REF!),$E22="ΌΧΙ"),"",IF(COUNTIFS(X22:Z22,"&gt;=67%")=1,2,IF(COUNTIFS(X22:Z22,"&gt;=67%")=2,5,IF(COUNTIFS(X22:Z22,"&gt;=67%")=3,10,0))))</f>
        <v>0</v>
      </c>
      <c r="AL22" s="33">
        <f>IF(OR(ISBLANK(#REF!),$E22="ΌΧΙ"),"",IF(AA22="ΠΟΛΥΤΕΚΝΟΣ",2,IF(AA22="ΤΡΙΤΕΚΝΟΣ",1,0)))</f>
        <v>0</v>
      </c>
      <c r="AM22" s="33">
        <f>IF(OR(ISBLANK(#REF!),$E22="ΌΧΙ"),"",AD22+SUM(AG22:AL22))</f>
        <v>7.02</v>
      </c>
    </row>
    <row r="23" spans="1:39" x14ac:dyDescent="0.25">
      <c r="A23" s="26">
        <v>13</v>
      </c>
      <c r="B23" s="41" t="s">
        <v>459</v>
      </c>
      <c r="C23" s="41" t="s">
        <v>128</v>
      </c>
      <c r="D23" s="41" t="s">
        <v>129</v>
      </c>
      <c r="E23" s="27" t="s">
        <v>55</v>
      </c>
      <c r="F23" s="41" t="s">
        <v>444</v>
      </c>
      <c r="G23" s="41" t="s">
        <v>48</v>
      </c>
      <c r="H23" s="41"/>
      <c r="I23" s="41" t="s">
        <v>55</v>
      </c>
      <c r="J23" s="54">
        <v>40961</v>
      </c>
      <c r="K23" s="41" t="s">
        <v>50</v>
      </c>
      <c r="L23" s="43">
        <v>8.26</v>
      </c>
      <c r="M23" s="44"/>
      <c r="N23" s="44"/>
      <c r="O23" s="44" t="s">
        <v>55</v>
      </c>
      <c r="P23" s="44"/>
      <c r="Q23" s="45"/>
      <c r="R23" s="45"/>
      <c r="S23" s="45"/>
      <c r="T23" s="45"/>
      <c r="U23" s="45">
        <v>6</v>
      </c>
      <c r="V23" s="45">
        <v>13</v>
      </c>
      <c r="W23" s="50"/>
      <c r="X23" s="50"/>
      <c r="Y23" s="50"/>
      <c r="Z23" s="50"/>
      <c r="AA23" s="30" t="s">
        <v>51</v>
      </c>
      <c r="AB23" s="44" t="s">
        <v>55</v>
      </c>
      <c r="AC23" s="44" t="s">
        <v>49</v>
      </c>
      <c r="AD23" s="32">
        <f>IF(OR(ISBLANK(#REF!),$E23="ΌΧΙ"),"",IF(L23&gt;5,0.5*(L23-5),0))</f>
        <v>1.63</v>
      </c>
      <c r="AE23" s="32">
        <f>IF(OR(ISBLANK(#REF!),$E23="ΌΧΙ"),"",IF(M23="ΝΑΙ",6,(IF(O23="ΝΑΙ",4,0))))</f>
        <v>4</v>
      </c>
      <c r="AF23" s="32">
        <f>IF(OR(ISBLANK(#REF!),$E23="ΌΧΙ"),"",IF(AND(F23="ΠΕ23",H23="ΚΥΡΙΟΣ"),IF(N23="ΝΑΙ",6,(IF(P23="ΝΑΙ",2,0))),IF(N23="ΝΑΙ",3,(IF(P23="ΝΑΙ",2,0)))))</f>
        <v>0</v>
      </c>
      <c r="AG23" s="32">
        <f>IF(OR(ISBLANK(#REF!),$E23="ΌΧΙ"),"",MAX(AE23:AF23))</f>
        <v>4</v>
      </c>
      <c r="AH23" s="32">
        <f>IF(OR(ISBLANK(#REF!),$E23="ΌΧΙ"),"",MIN(3,0.5*INT((Q23*12+R23+ROUND(S23/30,0))/6)))</f>
        <v>0</v>
      </c>
      <c r="AI23" s="32">
        <f>IF(OR(ISBLANK(#REF!),$E23="ΌΧΙ"),"",0.2*(T23*12+U23+ROUND(V23/30,0)))</f>
        <v>1.2000000000000002</v>
      </c>
      <c r="AJ23" s="33">
        <f>IF(OR(ISBLANK(#REF!),$E23="ΌΧΙ"),"",IF(W23&gt;80%,4,IF(AND(W23&gt;=67%,W23&lt;=80%),3,0)))</f>
        <v>0</v>
      </c>
      <c r="AK23" s="33">
        <f>IF(OR(ISBLANK(#REF!),$E23="ΌΧΙ"),"",IF(COUNTIFS(X23:Z23,"&gt;=67%")=1,2,IF(COUNTIFS(X23:Z23,"&gt;=67%")=2,5,IF(COUNTIFS(X23:Z23,"&gt;=67%")=3,10,0))))</f>
        <v>0</v>
      </c>
      <c r="AL23" s="33">
        <f>IF(OR(ISBLANK(#REF!),$E23="ΌΧΙ"),"",IF(AA23="ΠΟΛΥΤΕΚΝΟΣ",2,IF(AA23="ΤΡΙΤΕΚΝΟΣ",1,0)))</f>
        <v>0</v>
      </c>
      <c r="AM23" s="33">
        <f>IF(OR(ISBLANK(#REF!),$E23="ΌΧΙ"),"",AD23+SUM(AG23:AL23))</f>
        <v>6.83</v>
      </c>
    </row>
    <row r="24" spans="1:39" x14ac:dyDescent="0.25">
      <c r="A24" s="26">
        <v>14</v>
      </c>
      <c r="B24" s="41" t="s">
        <v>462</v>
      </c>
      <c r="C24" s="41" t="s">
        <v>139</v>
      </c>
      <c r="D24" s="41" t="s">
        <v>463</v>
      </c>
      <c r="E24" s="27" t="s">
        <v>55</v>
      </c>
      <c r="F24" s="41" t="s">
        <v>444</v>
      </c>
      <c r="G24" s="41" t="s">
        <v>48</v>
      </c>
      <c r="H24" s="41"/>
      <c r="I24" s="41" t="s">
        <v>55</v>
      </c>
      <c r="J24" s="54">
        <v>40141</v>
      </c>
      <c r="K24" s="41" t="s">
        <v>50</v>
      </c>
      <c r="L24" s="43">
        <v>6.0609999999999999</v>
      </c>
      <c r="M24" s="44"/>
      <c r="N24" s="44"/>
      <c r="O24" s="44"/>
      <c r="P24" s="44"/>
      <c r="Q24" s="45"/>
      <c r="R24" s="45"/>
      <c r="S24" s="45"/>
      <c r="T24" s="45">
        <v>2</v>
      </c>
      <c r="U24" s="45">
        <v>5</v>
      </c>
      <c r="V24" s="45">
        <v>2</v>
      </c>
      <c r="W24" s="46"/>
      <c r="X24" s="46"/>
      <c r="Y24" s="46"/>
      <c r="Z24" s="46"/>
      <c r="AA24" s="30" t="s">
        <v>51</v>
      </c>
      <c r="AB24" s="44" t="s">
        <v>55</v>
      </c>
      <c r="AC24" s="44" t="s">
        <v>49</v>
      </c>
      <c r="AD24" s="32">
        <f>IF(OR(ISBLANK(#REF!),$E24="ΌΧΙ"),"",IF(L24&gt;5,0.5*(L24-5),0))</f>
        <v>0.53049999999999997</v>
      </c>
      <c r="AE24" s="32">
        <f>IF(OR(ISBLANK(#REF!),$E24="ΌΧΙ"),"",IF(M24="ΝΑΙ",6,(IF(O24="ΝΑΙ",4,0))))</f>
        <v>0</v>
      </c>
      <c r="AF24" s="32">
        <f>IF(OR(ISBLANK(#REF!),$E24="ΌΧΙ"),"",IF(AND(F24="ΠΕ23",H24="ΚΥΡΙΟΣ"),IF(N24="ΝΑΙ",6,(IF(P24="ΝΑΙ",2,0))),IF(N24="ΝΑΙ",3,(IF(P24="ΝΑΙ",2,0)))))</f>
        <v>0</v>
      </c>
      <c r="AG24" s="32">
        <f>IF(OR(ISBLANK(#REF!),$E24="ΌΧΙ"),"",MAX(AE24:AF24))</f>
        <v>0</v>
      </c>
      <c r="AH24" s="32">
        <f>IF(OR(ISBLANK(#REF!),$E24="ΌΧΙ"),"",MIN(3,0.5*INT((Q24*12+R24+ROUND(S24/30,0))/6)))</f>
        <v>0</v>
      </c>
      <c r="AI24" s="32">
        <f>IF(OR(ISBLANK(#REF!),$E24="ΌΧΙ"),"",0.2*(T24*12+U24+ROUND(V24/30,0)))</f>
        <v>5.8000000000000007</v>
      </c>
      <c r="AJ24" s="33">
        <f>IF(OR(ISBLANK(#REF!),$E24="ΌΧΙ"),"",IF(W24&gt;80%,4,IF(AND(W24&gt;=67%,W24&lt;=80%),3,0)))</f>
        <v>0</v>
      </c>
      <c r="AK24" s="33">
        <f>IF(OR(ISBLANK(#REF!),$E24="ΌΧΙ"),"",IF(COUNTIFS(X24:Z24,"&gt;=67%")=1,2,IF(COUNTIFS(X24:Z24,"&gt;=67%")=2,5,IF(COUNTIFS(X24:Z24,"&gt;=67%")=3,10,0))))</f>
        <v>0</v>
      </c>
      <c r="AL24" s="33">
        <f>IF(OR(ISBLANK(#REF!),$E24="ΌΧΙ"),"",IF(AA24="ΠΟΛΥΤΕΚΝΟΣ",2,IF(AA24="ΤΡΙΤΕΚΝΟΣ",1,0)))</f>
        <v>0</v>
      </c>
      <c r="AM24" s="33">
        <f>IF(OR(ISBLANK(#REF!),$E24="ΌΧΙ"),"",AD24+SUM(AG24:AL24))</f>
        <v>6.3305000000000007</v>
      </c>
    </row>
    <row r="25" spans="1:39" x14ac:dyDescent="0.25">
      <c r="A25" s="26">
        <v>15</v>
      </c>
      <c r="B25" s="41" t="s">
        <v>387</v>
      </c>
      <c r="C25" s="41" t="s">
        <v>636</v>
      </c>
      <c r="D25" s="41" t="s">
        <v>61</v>
      </c>
      <c r="E25" s="42" t="s">
        <v>55</v>
      </c>
      <c r="F25" s="41" t="s">
        <v>444</v>
      </c>
      <c r="G25" s="41" t="s">
        <v>48</v>
      </c>
      <c r="H25" s="41"/>
      <c r="I25" s="41" t="s">
        <v>55</v>
      </c>
      <c r="J25" s="54">
        <v>39406</v>
      </c>
      <c r="K25" s="41" t="s">
        <v>50</v>
      </c>
      <c r="L25" s="43">
        <v>6.94</v>
      </c>
      <c r="M25" s="44"/>
      <c r="N25" s="44"/>
      <c r="O25" s="44"/>
      <c r="P25" s="44"/>
      <c r="Q25" s="41"/>
      <c r="R25" s="41"/>
      <c r="S25" s="41"/>
      <c r="T25" s="41">
        <v>2</v>
      </c>
      <c r="U25" s="41">
        <v>1</v>
      </c>
      <c r="V25" s="41">
        <v>7</v>
      </c>
      <c r="W25" s="51"/>
      <c r="X25" s="51"/>
      <c r="Y25" s="51"/>
      <c r="Z25" s="51"/>
      <c r="AA25" s="44" t="s">
        <v>51</v>
      </c>
      <c r="AB25" s="44" t="s">
        <v>55</v>
      </c>
      <c r="AC25" s="44" t="s">
        <v>49</v>
      </c>
      <c r="AD25" s="32">
        <f>IF(OR(ISBLANK(#REF!),$E25="ΌΧΙ"),"",IF(L25&gt;5,0.5*(L25-5),0))</f>
        <v>0.9700000000000002</v>
      </c>
      <c r="AE25" s="32">
        <f>IF(OR(ISBLANK(#REF!),$E25="ΌΧΙ"),"",IF(M25="ΝΑΙ",6,(IF(O25="ΝΑΙ",4,0))))</f>
        <v>0</v>
      </c>
      <c r="AF25" s="32">
        <f>IF(OR(ISBLANK(#REF!),$E25="ΌΧΙ"),"",IF(AND(F25="ΠΕ23",H25="ΚΥΡΙΟΣ"),IF(N25="ΝΑΙ",6,(IF(P25="ΝΑΙ",2,0))),IF(N25="ΝΑΙ",3,(IF(P25="ΝΑΙ",2,0)))))</f>
        <v>0</v>
      </c>
      <c r="AG25" s="32">
        <f>IF(OR(ISBLANK(#REF!),$E25="ΌΧΙ"),"",MAX(AE25:AF25))</f>
        <v>0</v>
      </c>
      <c r="AH25" s="32">
        <f>IF(OR(ISBLANK(#REF!),$E25="ΌΧΙ"),"",MIN(3,0.5*INT((Q25*12+R25+ROUND(S25/30,0))/6)))</f>
        <v>0</v>
      </c>
      <c r="AI25" s="32">
        <f>IF(OR(ISBLANK(#REF!),$E25="ΌΧΙ"),"",0.2*(T25*12+U25+ROUND(V25/30,0)))</f>
        <v>5</v>
      </c>
      <c r="AJ25" s="33">
        <f>IF(OR(ISBLANK(#REF!),$E25="ΌΧΙ"),"",IF(W25&gt;80%,4,IF(AND(W25&gt;=67%,W25&lt;=80%),3,0)))</f>
        <v>0</v>
      </c>
      <c r="AK25" s="33">
        <f>IF(OR(ISBLANK(#REF!),$E25="ΌΧΙ"),"",IF(COUNTIFS(X25:Z25,"&gt;=67%")=1,2,IF(COUNTIFS(X25:Z25,"&gt;=67%")=2,5,IF(COUNTIFS(X25:Z25,"&gt;=67%")=3,10,0))))</f>
        <v>0</v>
      </c>
      <c r="AL25" s="33">
        <f>IF(OR(ISBLANK(#REF!),$E25="ΌΧΙ"),"",IF(AA25="ΠΟΛΥΤΕΚΝΟΣ",2,IF(AA25="ΤΡΙΤΕΚΝΟΣ",1,0)))</f>
        <v>0</v>
      </c>
      <c r="AM25" s="33">
        <f>IF(OR(ISBLANK(#REF!),$E25="ΌΧΙ"),"",AD25+SUM(AG25:AL25))</f>
        <v>5.9700000000000006</v>
      </c>
    </row>
    <row r="26" spans="1:39" x14ac:dyDescent="0.25">
      <c r="A26" s="26">
        <v>16</v>
      </c>
      <c r="B26" s="41" t="s">
        <v>610</v>
      </c>
      <c r="C26" s="41" t="s">
        <v>74</v>
      </c>
      <c r="D26" s="41" t="s">
        <v>86</v>
      </c>
      <c r="E26" s="42" t="s">
        <v>55</v>
      </c>
      <c r="F26" s="41" t="s">
        <v>444</v>
      </c>
      <c r="G26" s="41" t="s">
        <v>48</v>
      </c>
      <c r="H26" s="41"/>
      <c r="I26" s="41" t="s">
        <v>55</v>
      </c>
      <c r="J26" s="54">
        <v>41213</v>
      </c>
      <c r="K26" s="41" t="s">
        <v>50</v>
      </c>
      <c r="L26" s="43">
        <v>7.29</v>
      </c>
      <c r="M26" s="44"/>
      <c r="N26" s="44"/>
      <c r="O26" s="44" t="s">
        <v>55</v>
      </c>
      <c r="P26" s="44"/>
      <c r="Q26" s="41"/>
      <c r="R26" s="41"/>
      <c r="S26" s="41"/>
      <c r="T26" s="41"/>
      <c r="U26" s="41">
        <v>4</v>
      </c>
      <c r="V26" s="41"/>
      <c r="W26" s="51"/>
      <c r="X26" s="51"/>
      <c r="Y26" s="51"/>
      <c r="Z26" s="51"/>
      <c r="AA26" s="44" t="s">
        <v>51</v>
      </c>
      <c r="AB26" s="44" t="s">
        <v>49</v>
      </c>
      <c r="AC26" s="44" t="s">
        <v>49</v>
      </c>
      <c r="AD26" s="32">
        <f>IF(OR(ISBLANK(#REF!),$E26="ΌΧΙ"),"",IF(L26&gt;5,0.5*(L26-5),0))</f>
        <v>1.145</v>
      </c>
      <c r="AE26" s="32">
        <f>IF(OR(ISBLANK(#REF!),$E26="ΌΧΙ"),"",IF(M26="ΝΑΙ",6,(IF(O26="ΝΑΙ",4,0))))</f>
        <v>4</v>
      </c>
      <c r="AF26" s="32">
        <f>IF(OR(ISBLANK(#REF!),$E26="ΌΧΙ"),"",IF(AND(F26="ΠΕ23",H26="ΚΥΡΙΟΣ"),IF(N26="ΝΑΙ",6,(IF(P26="ΝΑΙ",2,0))),IF(N26="ΝΑΙ",3,(IF(P26="ΝΑΙ",2,0)))))</f>
        <v>0</v>
      </c>
      <c r="AG26" s="32">
        <f>IF(OR(ISBLANK(#REF!),$E26="ΌΧΙ"),"",MAX(AE26:AF26))</f>
        <v>4</v>
      </c>
      <c r="AH26" s="32">
        <f>IF(OR(ISBLANK(#REF!),$E26="ΌΧΙ"),"",MIN(3,0.5*INT((Q26*12+R26+ROUND(S26/30,0))/6)))</f>
        <v>0</v>
      </c>
      <c r="AI26" s="32">
        <f>IF(OR(ISBLANK(#REF!),$E26="ΌΧΙ"),"",0.2*(T26*12+U26+ROUND(V26/30,0)))</f>
        <v>0.8</v>
      </c>
      <c r="AJ26" s="33">
        <f>IF(OR(ISBLANK(#REF!),$E26="ΌΧΙ"),"",IF(W26&gt;80%,4,IF(AND(W26&gt;=67%,W26&lt;=80%),3,0)))</f>
        <v>0</v>
      </c>
      <c r="AK26" s="33">
        <f>IF(OR(ISBLANK(#REF!),$E26="ΌΧΙ"),"",IF(COUNTIFS(X26:Z26,"&gt;=67%")=1,2,IF(COUNTIFS(X26:Z26,"&gt;=67%")=2,5,IF(COUNTIFS(X26:Z26,"&gt;=67%")=3,10,0))))</f>
        <v>0</v>
      </c>
      <c r="AL26" s="33">
        <f>IF(OR(ISBLANK(#REF!),$E26="ΌΧΙ"),"",IF(AA26="ΠΟΛΥΤΕΚΝΟΣ",2,IF(AA26="ΤΡΙΤΕΚΝΟΣ",1,0)))</f>
        <v>0</v>
      </c>
      <c r="AM26" s="33">
        <f>IF(OR(ISBLANK(#REF!),$E26="ΌΧΙ"),"",AD26+SUM(AG26:AL26))</f>
        <v>5.9450000000000003</v>
      </c>
    </row>
    <row r="27" spans="1:39" x14ac:dyDescent="0.25">
      <c r="A27" s="26">
        <v>17</v>
      </c>
      <c r="B27" s="41" t="s">
        <v>562</v>
      </c>
      <c r="C27" s="41" t="s">
        <v>65</v>
      </c>
      <c r="D27" s="41" t="s">
        <v>115</v>
      </c>
      <c r="E27" s="27" t="s">
        <v>55</v>
      </c>
      <c r="F27" s="41" t="s">
        <v>444</v>
      </c>
      <c r="G27" s="41" t="s">
        <v>48</v>
      </c>
      <c r="H27" s="41"/>
      <c r="I27" s="41" t="s">
        <v>55</v>
      </c>
      <c r="J27" s="54">
        <v>38454</v>
      </c>
      <c r="K27" s="41" t="s">
        <v>50</v>
      </c>
      <c r="L27" s="43">
        <v>6.28</v>
      </c>
      <c r="M27" s="44"/>
      <c r="N27" s="44"/>
      <c r="O27" s="44"/>
      <c r="P27" s="44"/>
      <c r="Q27" s="41"/>
      <c r="R27" s="41"/>
      <c r="S27" s="41"/>
      <c r="T27" s="41">
        <v>2</v>
      </c>
      <c r="U27" s="41"/>
      <c r="V27" s="41">
        <v>12</v>
      </c>
      <c r="W27" s="51"/>
      <c r="X27" s="51"/>
      <c r="Y27" s="51"/>
      <c r="Z27" s="51"/>
      <c r="AA27" s="44" t="s">
        <v>51</v>
      </c>
      <c r="AB27" s="44" t="s">
        <v>49</v>
      </c>
      <c r="AC27" s="44" t="s">
        <v>49</v>
      </c>
      <c r="AD27" s="32">
        <f>IF(OR(ISBLANK(#REF!),$E27="ΌΧΙ"),"",IF(L27&gt;5,0.5*(L27-5),0))</f>
        <v>0.64000000000000012</v>
      </c>
      <c r="AE27" s="32">
        <f>IF(OR(ISBLANK(#REF!),$E27="ΌΧΙ"),"",IF(M27="ΝΑΙ",6,(IF(O27="ΝΑΙ",4,0))))</f>
        <v>0</v>
      </c>
      <c r="AF27" s="32">
        <f>IF(OR(ISBLANK(#REF!),$E27="ΌΧΙ"),"",IF(AND(F27="ΠΕ23",H27="ΚΥΡΙΟΣ"),IF(N27="ΝΑΙ",6,(IF(P27="ΝΑΙ",2,0))),IF(N27="ΝΑΙ",3,(IF(P27="ΝΑΙ",2,0)))))</f>
        <v>0</v>
      </c>
      <c r="AG27" s="32">
        <f>IF(OR(ISBLANK(#REF!),$E27="ΌΧΙ"),"",MAX(AE27:AF27))</f>
        <v>0</v>
      </c>
      <c r="AH27" s="32">
        <f>IF(OR(ISBLANK(#REF!),$E27="ΌΧΙ"),"",MIN(3,0.5*INT((Q27*12+R27+ROUND(S27/30,0))/6)))</f>
        <v>0</v>
      </c>
      <c r="AI27" s="32">
        <f>IF(OR(ISBLANK(#REF!),$E27="ΌΧΙ"),"",0.2*(T27*12+U27+ROUND(V27/30,0)))</f>
        <v>4.8000000000000007</v>
      </c>
      <c r="AJ27" s="33">
        <f>IF(OR(ISBLANK(#REF!),$E27="ΌΧΙ"),"",IF(W27&gt;80%,4,IF(AND(W27&gt;=67%,W27&lt;=80%),3,0)))</f>
        <v>0</v>
      </c>
      <c r="AK27" s="33">
        <f>IF(OR(ISBLANK(#REF!),$E27="ΌΧΙ"),"",IF(COUNTIFS(X27:Z27,"&gt;=67%")=1,2,IF(COUNTIFS(X27:Z27,"&gt;=67%")=2,5,IF(COUNTIFS(X27:Z27,"&gt;=67%")=3,10,0))))</f>
        <v>0</v>
      </c>
      <c r="AL27" s="33">
        <f>IF(OR(ISBLANK(#REF!),$E27="ΌΧΙ"),"",IF(AA27="ΠΟΛΥΤΕΚΝΟΣ",2,IF(AA27="ΤΡΙΤΕΚΝΟΣ",1,0)))</f>
        <v>0</v>
      </c>
      <c r="AM27" s="33">
        <f>IF(OR(ISBLANK(#REF!),$E27="ΌΧΙ"),"",AD27+SUM(AG27:AL27))</f>
        <v>5.4400000000000013</v>
      </c>
    </row>
    <row r="28" spans="1:39" x14ac:dyDescent="0.25">
      <c r="A28" s="26">
        <v>18</v>
      </c>
      <c r="B28" s="41" t="s">
        <v>259</v>
      </c>
      <c r="C28" s="41" t="s">
        <v>585</v>
      </c>
      <c r="D28" s="41" t="s">
        <v>86</v>
      </c>
      <c r="E28" s="27" t="s">
        <v>55</v>
      </c>
      <c r="F28" s="41" t="s">
        <v>444</v>
      </c>
      <c r="G28" s="41" t="s">
        <v>48</v>
      </c>
      <c r="H28" s="41"/>
      <c r="I28" s="41" t="s">
        <v>55</v>
      </c>
      <c r="J28" s="54">
        <v>38692</v>
      </c>
      <c r="K28" s="41" t="s">
        <v>50</v>
      </c>
      <c r="L28" s="43">
        <v>6.33</v>
      </c>
      <c r="M28" s="44"/>
      <c r="N28" s="44"/>
      <c r="O28" s="44"/>
      <c r="P28" s="44"/>
      <c r="Q28" s="41">
        <v>3</v>
      </c>
      <c r="R28" s="41"/>
      <c r="S28" s="41"/>
      <c r="T28" s="41"/>
      <c r="U28" s="41">
        <v>6</v>
      </c>
      <c r="V28" s="41">
        <v>22</v>
      </c>
      <c r="W28" s="51"/>
      <c r="X28" s="51"/>
      <c r="Y28" s="51"/>
      <c r="Z28" s="51"/>
      <c r="AA28" s="44" t="s">
        <v>51</v>
      </c>
      <c r="AB28" s="44" t="s">
        <v>55</v>
      </c>
      <c r="AC28" s="44" t="s">
        <v>49</v>
      </c>
      <c r="AD28" s="32">
        <f>IF(OR(ISBLANK(#REF!),$E28="ΌΧΙ"),"",IF(L28&gt;5,0.5*(L28-5),0))</f>
        <v>0.66500000000000004</v>
      </c>
      <c r="AE28" s="32">
        <f>IF(OR(ISBLANK(#REF!),$E28="ΌΧΙ"),"",IF(M28="ΝΑΙ",6,(IF(O28="ΝΑΙ",4,0))))</f>
        <v>0</v>
      </c>
      <c r="AF28" s="32">
        <f>IF(OR(ISBLANK(#REF!),$E28="ΌΧΙ"),"",IF(AND(F28="ΠΕ23",H28="ΚΥΡΙΟΣ"),IF(N28="ΝΑΙ",6,(IF(P28="ΝΑΙ",2,0))),IF(N28="ΝΑΙ",3,(IF(P28="ΝΑΙ",2,0)))))</f>
        <v>0</v>
      </c>
      <c r="AG28" s="32">
        <f>IF(OR(ISBLANK(#REF!),$E28="ΌΧΙ"),"",MAX(AE28:AF28))</f>
        <v>0</v>
      </c>
      <c r="AH28" s="32">
        <f>IF(OR(ISBLANK(#REF!),$E28="ΌΧΙ"),"",MIN(3,0.5*INT((Q28*12+R28+ROUND(S28/30,0))/6)))</f>
        <v>3</v>
      </c>
      <c r="AI28" s="32">
        <f>IF(OR(ISBLANK(#REF!),$E28="ΌΧΙ"),"",0.2*(T28*12+U28+ROUND(V28/30,0)))</f>
        <v>1.4000000000000001</v>
      </c>
      <c r="AJ28" s="33">
        <f>IF(OR(ISBLANK(#REF!),$E28="ΌΧΙ"),"",IF(W28&gt;80%,4,IF(AND(W28&gt;=67%,W28&lt;=80%),3,0)))</f>
        <v>0</v>
      </c>
      <c r="AK28" s="33">
        <f>IF(OR(ISBLANK(#REF!),$E28="ΌΧΙ"),"",IF(COUNTIFS(X28:Z28,"&gt;=67%")=1,2,IF(COUNTIFS(X28:Z28,"&gt;=67%")=2,5,IF(COUNTIFS(X28:Z28,"&gt;=67%")=3,10,0))))</f>
        <v>0</v>
      </c>
      <c r="AL28" s="33">
        <f>IF(OR(ISBLANK(#REF!),$E28="ΌΧΙ"),"",IF(AA28="ΠΟΛΥΤΕΚΝΟΣ",2,IF(AA28="ΤΡΙΤΕΚΝΟΣ",1,0)))</f>
        <v>0</v>
      </c>
      <c r="AM28" s="33">
        <f>IF(OR(ISBLANK(#REF!),$E28="ΌΧΙ"),"",AD28+SUM(AG28:AL28))</f>
        <v>5.0650000000000004</v>
      </c>
    </row>
    <row r="29" spans="1:39" x14ac:dyDescent="0.25">
      <c r="A29" s="26">
        <v>19</v>
      </c>
      <c r="B29" s="41" t="s">
        <v>573</v>
      </c>
      <c r="C29" s="41" t="s">
        <v>74</v>
      </c>
      <c r="D29" s="41" t="s">
        <v>278</v>
      </c>
      <c r="E29" s="27" t="s">
        <v>55</v>
      </c>
      <c r="F29" s="41" t="s">
        <v>444</v>
      </c>
      <c r="G29" s="41" t="s">
        <v>48</v>
      </c>
      <c r="H29" s="41"/>
      <c r="I29" s="41" t="s">
        <v>55</v>
      </c>
      <c r="J29" s="54">
        <v>40715</v>
      </c>
      <c r="K29" s="41" t="s">
        <v>50</v>
      </c>
      <c r="L29" s="43">
        <v>6.95</v>
      </c>
      <c r="M29" s="44"/>
      <c r="N29" s="44"/>
      <c r="O29" s="44"/>
      <c r="P29" s="44"/>
      <c r="Q29" s="41">
        <v>3</v>
      </c>
      <c r="R29" s="41"/>
      <c r="S29" s="41"/>
      <c r="T29" s="41"/>
      <c r="U29" s="41"/>
      <c r="V29" s="41"/>
      <c r="W29" s="51"/>
      <c r="X29" s="51"/>
      <c r="Y29" s="51"/>
      <c r="Z29" s="51"/>
      <c r="AA29" s="44" t="s">
        <v>51</v>
      </c>
      <c r="AB29" s="44" t="s">
        <v>55</v>
      </c>
      <c r="AC29" s="44" t="s">
        <v>49</v>
      </c>
      <c r="AD29" s="32">
        <f>IF(OR(ISBLANK(#REF!),$E29="ΌΧΙ"),"",IF(L29&gt;5,0.5*(L29-5),0))</f>
        <v>0.97500000000000009</v>
      </c>
      <c r="AE29" s="32">
        <f>IF(OR(ISBLANK(#REF!),$E29="ΌΧΙ"),"",IF(M29="ΝΑΙ",6,(IF(O29="ΝΑΙ",4,0))))</f>
        <v>0</v>
      </c>
      <c r="AF29" s="32">
        <f>IF(OR(ISBLANK(#REF!),$E29="ΌΧΙ"),"",IF(AND(F29="ΠΕ23",H29="ΚΥΡΙΟΣ"),IF(N29="ΝΑΙ",6,(IF(P29="ΝΑΙ",2,0))),IF(N29="ΝΑΙ",3,(IF(P29="ΝΑΙ",2,0)))))</f>
        <v>0</v>
      </c>
      <c r="AG29" s="32">
        <f>IF(OR(ISBLANK(#REF!),$E29="ΌΧΙ"),"",MAX(AE29:AF29))</f>
        <v>0</v>
      </c>
      <c r="AH29" s="32">
        <f>IF(OR(ISBLANK(#REF!),$E29="ΌΧΙ"),"",MIN(3,0.5*INT((Q29*12+R29+ROUND(S29/30,0))/6)))</f>
        <v>3</v>
      </c>
      <c r="AI29" s="32">
        <f>IF(OR(ISBLANK(#REF!),$E29="ΌΧΙ"),"",0.2*(T29*12+U29+ROUND(V29/30,0)))</f>
        <v>0</v>
      </c>
      <c r="AJ29" s="33">
        <f>IF(OR(ISBLANK(#REF!),$E29="ΌΧΙ"),"",IF(W29&gt;80%,4,IF(AND(W29&gt;=67%,W29&lt;=80%),3,0)))</f>
        <v>0</v>
      </c>
      <c r="AK29" s="33">
        <f>IF(OR(ISBLANK(#REF!),$E29="ΌΧΙ"),"",IF(COUNTIFS(X29:Z29,"&gt;=67%")=1,2,IF(COUNTIFS(X29:Z29,"&gt;=67%")=2,5,IF(COUNTIFS(X29:Z29,"&gt;=67%")=3,10,0))))</f>
        <v>0</v>
      </c>
      <c r="AL29" s="33">
        <f>IF(OR(ISBLANK(#REF!),$E29="ΌΧΙ"),"",IF(AA29="ΠΟΛΥΤΕΚΝΟΣ",2,IF(AA29="ΤΡΙΤΕΚΝΟΣ",1,0)))</f>
        <v>0</v>
      </c>
      <c r="AM29" s="33">
        <f>IF(OR(ISBLANK(#REF!),$E29="ΌΧΙ"),"",AD29+SUM(AG29:AL29))</f>
        <v>3.9750000000000001</v>
      </c>
    </row>
    <row r="30" spans="1:39" x14ac:dyDescent="0.25">
      <c r="A30" s="26">
        <v>20</v>
      </c>
      <c r="B30" s="41" t="s">
        <v>528</v>
      </c>
      <c r="C30" s="41" t="s">
        <v>181</v>
      </c>
      <c r="D30" s="41" t="s">
        <v>104</v>
      </c>
      <c r="E30" s="27" t="s">
        <v>55</v>
      </c>
      <c r="F30" s="41" t="s">
        <v>444</v>
      </c>
      <c r="G30" s="41" t="s">
        <v>48</v>
      </c>
      <c r="H30" s="41"/>
      <c r="I30" s="41" t="s">
        <v>55</v>
      </c>
      <c r="J30" s="54">
        <v>38541</v>
      </c>
      <c r="K30" s="41" t="s">
        <v>50</v>
      </c>
      <c r="L30" s="43">
        <v>7.45</v>
      </c>
      <c r="M30" s="44"/>
      <c r="N30" s="44"/>
      <c r="O30" s="44"/>
      <c r="P30" s="44"/>
      <c r="Q30" s="41"/>
      <c r="R30" s="41">
        <v>2</v>
      </c>
      <c r="S30" s="41"/>
      <c r="T30" s="41"/>
      <c r="U30" s="41">
        <v>11</v>
      </c>
      <c r="V30" s="41">
        <v>1</v>
      </c>
      <c r="W30" s="51"/>
      <c r="X30" s="51"/>
      <c r="Y30" s="51"/>
      <c r="Z30" s="51"/>
      <c r="AA30" s="44" t="s">
        <v>51</v>
      </c>
      <c r="AB30" s="44" t="s">
        <v>49</v>
      </c>
      <c r="AC30" s="44" t="s">
        <v>49</v>
      </c>
      <c r="AD30" s="32">
        <f>IF(OR(ISBLANK(#REF!),$E30="ΌΧΙ"),"",IF(L30&gt;5,0.5*(L30-5),0))</f>
        <v>1.2250000000000001</v>
      </c>
      <c r="AE30" s="32">
        <f>IF(OR(ISBLANK(#REF!),$E30="ΌΧΙ"),"",IF(M30="ΝΑΙ",6,(IF(O30="ΝΑΙ",4,0))))</f>
        <v>0</v>
      </c>
      <c r="AF30" s="32">
        <f>IF(OR(ISBLANK(#REF!),$E30="ΌΧΙ"),"",IF(AND(F30="ΠΕ23",H30="ΚΥΡΙΟΣ"),IF(N30="ΝΑΙ",6,(IF(P30="ΝΑΙ",2,0))),IF(N30="ΝΑΙ",3,(IF(P30="ΝΑΙ",2,0)))))</f>
        <v>0</v>
      </c>
      <c r="AG30" s="32">
        <f>IF(OR(ISBLANK(#REF!),$E30="ΌΧΙ"),"",MAX(AE30:AF30))</f>
        <v>0</v>
      </c>
      <c r="AH30" s="32">
        <f>IF(OR(ISBLANK(#REF!),$E30="ΌΧΙ"),"",MIN(3,0.5*INT((Q30*12+R30+ROUND(S30/30,0))/6)))</f>
        <v>0</v>
      </c>
      <c r="AI30" s="32">
        <f>IF(OR(ISBLANK(#REF!),$E30="ΌΧΙ"),"",0.2*(T30*12+U30+ROUND(V30/30,0)))</f>
        <v>2.2000000000000002</v>
      </c>
      <c r="AJ30" s="33">
        <f>IF(OR(ISBLANK(#REF!),$E30="ΌΧΙ"),"",IF(W30&gt;80%,4,IF(AND(W30&gt;=67%,W30&lt;=80%),3,0)))</f>
        <v>0</v>
      </c>
      <c r="AK30" s="33">
        <f>IF(OR(ISBLANK(#REF!),$E30="ΌΧΙ"),"",IF(COUNTIFS(X30:Z30,"&gt;=67%")=1,2,IF(COUNTIFS(X30:Z30,"&gt;=67%")=2,5,IF(COUNTIFS(X30:Z30,"&gt;=67%")=3,10,0))))</f>
        <v>0</v>
      </c>
      <c r="AL30" s="33">
        <f>IF(OR(ISBLANK(#REF!),$E30="ΌΧΙ"),"",IF(AA30="ΠΟΛΥΤΕΚΝΟΣ",2,IF(AA30="ΤΡΙΤΕΚΝΟΣ",1,0)))</f>
        <v>0</v>
      </c>
      <c r="AM30" s="33">
        <f>IF(OR(ISBLANK(#REF!),$E30="ΌΧΙ"),"",AD30+SUM(AG30:AL30))</f>
        <v>3.4250000000000003</v>
      </c>
    </row>
    <row r="31" spans="1:39" x14ac:dyDescent="0.25">
      <c r="A31" s="26">
        <v>21</v>
      </c>
      <c r="B31" s="41" t="s">
        <v>544</v>
      </c>
      <c r="C31" s="41" t="s">
        <v>114</v>
      </c>
      <c r="D31" s="41" t="s">
        <v>61</v>
      </c>
      <c r="E31" s="27" t="s">
        <v>55</v>
      </c>
      <c r="F31" s="41" t="s">
        <v>444</v>
      </c>
      <c r="G31" s="41" t="s">
        <v>48</v>
      </c>
      <c r="H31" s="41"/>
      <c r="I31" s="41" t="s">
        <v>55</v>
      </c>
      <c r="J31" s="54">
        <v>39917</v>
      </c>
      <c r="K31" s="41" t="s">
        <v>50</v>
      </c>
      <c r="L31" s="43">
        <v>7.47</v>
      </c>
      <c r="M31" s="44"/>
      <c r="N31" s="44"/>
      <c r="O31" s="44"/>
      <c r="P31" s="44"/>
      <c r="Q31" s="41"/>
      <c r="R31" s="41">
        <v>11</v>
      </c>
      <c r="S31" s="41"/>
      <c r="T31" s="41"/>
      <c r="U31" s="41">
        <v>6</v>
      </c>
      <c r="V31" s="41">
        <v>22</v>
      </c>
      <c r="W31" s="51"/>
      <c r="X31" s="51"/>
      <c r="Y31" s="51"/>
      <c r="Z31" s="51"/>
      <c r="AA31" s="44" t="s">
        <v>51</v>
      </c>
      <c r="AB31" s="44" t="s">
        <v>49</v>
      </c>
      <c r="AC31" s="44" t="s">
        <v>49</v>
      </c>
      <c r="AD31" s="32">
        <f>IF(OR(ISBLANK(#REF!),$E31="ΌΧΙ"),"",IF(L31&gt;5,0.5*(L31-5),0))</f>
        <v>1.2349999999999999</v>
      </c>
      <c r="AE31" s="32">
        <f>IF(OR(ISBLANK(#REF!),$E31="ΌΧΙ"),"",IF(M31="ΝΑΙ",6,(IF(O31="ΝΑΙ",4,0))))</f>
        <v>0</v>
      </c>
      <c r="AF31" s="32">
        <f>IF(OR(ISBLANK(#REF!),$E31="ΌΧΙ"),"",IF(AND(F31="ΠΕ23",H31="ΚΥΡΙΟΣ"),IF(N31="ΝΑΙ",6,(IF(P31="ΝΑΙ",2,0))),IF(N31="ΝΑΙ",3,(IF(P31="ΝΑΙ",2,0)))))</f>
        <v>0</v>
      </c>
      <c r="AG31" s="32">
        <f>IF(OR(ISBLANK(#REF!),$E31="ΌΧΙ"),"",MAX(AE31:AF31))</f>
        <v>0</v>
      </c>
      <c r="AH31" s="32">
        <f>IF(OR(ISBLANK(#REF!),$E31="ΌΧΙ"),"",MIN(3,0.5*INT((Q31*12+R31+ROUND(S31/30,0))/6)))</f>
        <v>0.5</v>
      </c>
      <c r="AI31" s="32">
        <f>IF(OR(ISBLANK(#REF!),$E31="ΌΧΙ"),"",0.2*(T31*12+U31+ROUND(V31/30,0)))</f>
        <v>1.4000000000000001</v>
      </c>
      <c r="AJ31" s="33">
        <f>IF(OR(ISBLANK(#REF!),$E31="ΌΧΙ"),"",IF(W31&gt;80%,4,IF(AND(W31&gt;=67%,W31&lt;=80%),3,0)))</f>
        <v>0</v>
      </c>
      <c r="AK31" s="33">
        <f>IF(OR(ISBLANK(#REF!),$E31="ΌΧΙ"),"",IF(COUNTIFS(X31:Z31,"&gt;=67%")=1,2,IF(COUNTIFS(X31:Z31,"&gt;=67%")=2,5,IF(COUNTIFS(X31:Z31,"&gt;=67%")=3,10,0))))</f>
        <v>0</v>
      </c>
      <c r="AL31" s="33">
        <f>IF(OR(ISBLANK(#REF!),$E31="ΌΧΙ"),"",IF(AA31="ΠΟΛΥΤΕΚΝΟΣ",2,IF(AA31="ΤΡΙΤΕΚΝΟΣ",1,0)))</f>
        <v>0</v>
      </c>
      <c r="AM31" s="33">
        <f>IF(OR(ISBLANK(#REF!),$E31="ΌΧΙ"),"",AD31+SUM(AG31:AL31))</f>
        <v>3.1349999999999998</v>
      </c>
    </row>
    <row r="32" spans="1:39" x14ac:dyDescent="0.25">
      <c r="A32" s="26">
        <v>22</v>
      </c>
      <c r="B32" s="41" t="s">
        <v>525</v>
      </c>
      <c r="C32" s="41" t="s">
        <v>128</v>
      </c>
      <c r="D32" s="41" t="s">
        <v>224</v>
      </c>
      <c r="E32" s="27" t="s">
        <v>55</v>
      </c>
      <c r="F32" s="41" t="s">
        <v>444</v>
      </c>
      <c r="G32" s="41" t="s">
        <v>48</v>
      </c>
      <c r="H32" s="41"/>
      <c r="I32" s="41" t="s">
        <v>55</v>
      </c>
      <c r="J32" s="54">
        <v>42114</v>
      </c>
      <c r="K32" s="41" t="s">
        <v>50</v>
      </c>
      <c r="L32" s="43">
        <v>7.93</v>
      </c>
      <c r="M32" s="44"/>
      <c r="N32" s="44"/>
      <c r="O32" s="44"/>
      <c r="P32" s="44"/>
      <c r="Q32" s="41"/>
      <c r="R32" s="41"/>
      <c r="S32" s="41"/>
      <c r="T32" s="41"/>
      <c r="U32" s="41">
        <v>7</v>
      </c>
      <c r="V32" s="41">
        <v>25</v>
      </c>
      <c r="W32" s="51"/>
      <c r="X32" s="51"/>
      <c r="Y32" s="51"/>
      <c r="Z32" s="51"/>
      <c r="AA32" s="44" t="s">
        <v>51</v>
      </c>
      <c r="AB32" s="44" t="s">
        <v>49</v>
      </c>
      <c r="AC32" s="44" t="s">
        <v>49</v>
      </c>
      <c r="AD32" s="32">
        <f>IF(OR(ISBLANK(#REF!),$E32="ΌΧΙ"),"",IF(L32&gt;5,0.5*(L32-5),0))</f>
        <v>1.4649999999999999</v>
      </c>
      <c r="AE32" s="32">
        <f>IF(OR(ISBLANK(#REF!),$E32="ΌΧΙ"),"",IF(M32="ΝΑΙ",6,(IF(O32="ΝΑΙ",4,0))))</f>
        <v>0</v>
      </c>
      <c r="AF32" s="32">
        <f>IF(OR(ISBLANK(#REF!),$E32="ΌΧΙ"),"",IF(AND(F32="ΠΕ23",H32="ΚΥΡΙΟΣ"),IF(N32="ΝΑΙ",6,(IF(P32="ΝΑΙ",2,0))),IF(N32="ΝΑΙ",3,(IF(P32="ΝΑΙ",2,0)))))</f>
        <v>0</v>
      </c>
      <c r="AG32" s="32">
        <f>IF(OR(ISBLANK(#REF!),$E32="ΌΧΙ"),"",MAX(AE32:AF32))</f>
        <v>0</v>
      </c>
      <c r="AH32" s="32">
        <f>IF(OR(ISBLANK(#REF!),$E32="ΌΧΙ"),"",MIN(3,0.5*INT((Q32*12+R32+ROUND(S32/30,0))/6)))</f>
        <v>0</v>
      </c>
      <c r="AI32" s="32">
        <f>IF(OR(ISBLANK(#REF!),$E32="ΌΧΙ"),"",0.2*(T32*12+U32+ROUND(V32/30,0)))</f>
        <v>1.6</v>
      </c>
      <c r="AJ32" s="33">
        <f>IF(OR(ISBLANK(#REF!),$E32="ΌΧΙ"),"",IF(W32&gt;80%,4,IF(AND(W32&gt;=67%,W32&lt;=80%),3,0)))</f>
        <v>0</v>
      </c>
      <c r="AK32" s="33">
        <f>IF(OR(ISBLANK(#REF!),$E32="ΌΧΙ"),"",IF(COUNTIFS(X32:Z32,"&gt;=67%")=1,2,IF(COUNTIFS(X32:Z32,"&gt;=67%")=2,5,IF(COUNTIFS(X32:Z32,"&gt;=67%")=3,10,0))))</f>
        <v>0</v>
      </c>
      <c r="AL32" s="33">
        <f>IF(OR(ISBLANK(#REF!),$E32="ΌΧΙ"),"",IF(AA32="ΠΟΛΥΤΕΚΝΟΣ",2,IF(AA32="ΤΡΙΤΕΚΝΟΣ",1,0)))</f>
        <v>0</v>
      </c>
      <c r="AM32" s="33">
        <f>IF(OR(ISBLANK(#REF!),$E32="ΌΧΙ"),"",AD32+SUM(AG32:AL32))</f>
        <v>3.0649999999999999</v>
      </c>
    </row>
    <row r="33" spans="1:39" x14ac:dyDescent="0.25">
      <c r="A33" s="26">
        <v>23</v>
      </c>
      <c r="B33" s="41" t="s">
        <v>622</v>
      </c>
      <c r="C33" s="41" t="s">
        <v>623</v>
      </c>
      <c r="D33" s="41" t="s">
        <v>89</v>
      </c>
      <c r="E33" s="42" t="s">
        <v>55</v>
      </c>
      <c r="F33" s="41" t="s">
        <v>444</v>
      </c>
      <c r="G33" s="41" t="s">
        <v>48</v>
      </c>
      <c r="H33" s="41"/>
      <c r="I33" s="41" t="s">
        <v>55</v>
      </c>
      <c r="J33" s="54">
        <v>41577</v>
      </c>
      <c r="K33" s="41" t="s">
        <v>50</v>
      </c>
      <c r="L33" s="43">
        <v>7.9</v>
      </c>
      <c r="M33" s="44"/>
      <c r="N33" s="44"/>
      <c r="O33" s="44"/>
      <c r="P33" s="44"/>
      <c r="Q33" s="41"/>
      <c r="R33" s="41">
        <v>2</v>
      </c>
      <c r="S33" s="41">
        <v>18</v>
      </c>
      <c r="T33" s="41"/>
      <c r="U33" s="41">
        <v>8</v>
      </c>
      <c r="V33" s="41">
        <v>4</v>
      </c>
      <c r="W33" s="51"/>
      <c r="X33" s="51"/>
      <c r="Y33" s="51"/>
      <c r="Z33" s="51"/>
      <c r="AA33" s="44" t="s">
        <v>51</v>
      </c>
      <c r="AB33" s="44" t="s">
        <v>49</v>
      </c>
      <c r="AC33" s="44" t="s">
        <v>49</v>
      </c>
      <c r="AD33" s="32">
        <f>IF(OR(ISBLANK(#REF!),$E33="ΌΧΙ"),"",IF(L33&gt;5,0.5*(L33-5),0))</f>
        <v>1.4500000000000002</v>
      </c>
      <c r="AE33" s="32">
        <f>IF(OR(ISBLANK(#REF!),$E33="ΌΧΙ"),"",IF(M33="ΝΑΙ",6,(IF(O33="ΝΑΙ",4,0))))</f>
        <v>0</v>
      </c>
      <c r="AF33" s="32">
        <f>IF(OR(ISBLANK(#REF!),$E33="ΌΧΙ"),"",IF(AND(F33="ΠΕ23",H33="ΚΥΡΙΟΣ"),IF(N33="ΝΑΙ",6,(IF(P33="ΝΑΙ",2,0))),IF(N33="ΝΑΙ",3,(IF(P33="ΝΑΙ",2,0)))))</f>
        <v>0</v>
      </c>
      <c r="AG33" s="32">
        <f>IF(OR(ISBLANK(#REF!),$E33="ΌΧΙ"),"",MAX(AE33:AF33))</f>
        <v>0</v>
      </c>
      <c r="AH33" s="32">
        <f>IF(OR(ISBLANK(#REF!),$E33="ΌΧΙ"),"",MIN(3,0.5*INT((Q33*12+R33+ROUND(S33/30,0))/6)))</f>
        <v>0</v>
      </c>
      <c r="AI33" s="32">
        <f>IF(OR(ISBLANK(#REF!),$E33="ΌΧΙ"),"",0.2*(T33*12+U33+ROUND(V33/30,0)))</f>
        <v>1.6</v>
      </c>
      <c r="AJ33" s="33">
        <f>IF(OR(ISBLANK(#REF!),$E33="ΌΧΙ"),"",IF(W33&gt;80%,4,IF(AND(W33&gt;=67%,W33&lt;=80%),3,0)))</f>
        <v>0</v>
      </c>
      <c r="AK33" s="33">
        <f>IF(OR(ISBLANK(#REF!),$E33="ΌΧΙ"),"",IF(COUNTIFS(X33:Z33,"&gt;=67%")=1,2,IF(COUNTIFS(X33:Z33,"&gt;=67%")=2,5,IF(COUNTIFS(X33:Z33,"&gt;=67%")=3,10,0))))</f>
        <v>0</v>
      </c>
      <c r="AL33" s="33">
        <f>IF(OR(ISBLANK(#REF!),$E33="ΌΧΙ"),"",IF(AA33="ΠΟΛΥΤΕΚΝΟΣ",2,IF(AA33="ΤΡΙΤΕΚΝΟΣ",1,0)))</f>
        <v>0</v>
      </c>
      <c r="AM33" s="33">
        <f>IF(OR(ISBLANK(#REF!),$E33="ΌΧΙ"),"",AD33+SUM(AG33:AL33))</f>
        <v>3.0500000000000003</v>
      </c>
    </row>
    <row r="34" spans="1:39" x14ac:dyDescent="0.25">
      <c r="A34" s="26">
        <v>24</v>
      </c>
      <c r="B34" s="41" t="s">
        <v>496</v>
      </c>
      <c r="C34" s="41" t="s">
        <v>193</v>
      </c>
      <c r="D34" s="41" t="s">
        <v>78</v>
      </c>
      <c r="E34" s="27" t="s">
        <v>55</v>
      </c>
      <c r="F34" s="41" t="s">
        <v>444</v>
      </c>
      <c r="G34" s="41" t="s">
        <v>48</v>
      </c>
      <c r="H34" s="41"/>
      <c r="I34" s="41" t="s">
        <v>55</v>
      </c>
      <c r="J34" s="54">
        <v>41310</v>
      </c>
      <c r="K34" s="41" t="s">
        <v>50</v>
      </c>
      <c r="L34" s="43">
        <v>7.05</v>
      </c>
      <c r="M34" s="44"/>
      <c r="N34" s="44"/>
      <c r="O34" s="44"/>
      <c r="P34" s="44"/>
      <c r="Q34" s="41"/>
      <c r="R34" s="41"/>
      <c r="S34" s="41"/>
      <c r="T34" s="41"/>
      <c r="U34" s="41">
        <v>8</v>
      </c>
      <c r="V34" s="41">
        <v>4</v>
      </c>
      <c r="W34" s="51"/>
      <c r="X34" s="51"/>
      <c r="Y34" s="51"/>
      <c r="Z34" s="51"/>
      <c r="AA34" s="44" t="s">
        <v>51</v>
      </c>
      <c r="AB34" s="44" t="s">
        <v>55</v>
      </c>
      <c r="AC34" s="44" t="s">
        <v>49</v>
      </c>
      <c r="AD34" s="32">
        <f>IF(OR(ISBLANK(#REF!),$E34="ΌΧΙ"),"",IF(L34&gt;5,0.5*(L34-5),0))</f>
        <v>1.0249999999999999</v>
      </c>
      <c r="AE34" s="32">
        <f>IF(OR(ISBLANK(#REF!),$E34="ΌΧΙ"),"",IF(M34="ΝΑΙ",6,(IF(O34="ΝΑΙ",4,0))))</f>
        <v>0</v>
      </c>
      <c r="AF34" s="32">
        <f>IF(OR(ISBLANK(#REF!),$E34="ΌΧΙ"),"",IF(AND(F34="ΠΕ23",H34="ΚΥΡΙΟΣ"),IF(N34="ΝΑΙ",6,(IF(P34="ΝΑΙ",2,0))),IF(N34="ΝΑΙ",3,(IF(P34="ΝΑΙ",2,0)))))</f>
        <v>0</v>
      </c>
      <c r="AG34" s="32">
        <f>IF(OR(ISBLANK(#REF!),$E34="ΌΧΙ"),"",MAX(AE34:AF34))</f>
        <v>0</v>
      </c>
      <c r="AH34" s="32">
        <f>IF(OR(ISBLANK(#REF!),$E34="ΌΧΙ"),"",MIN(3,0.5*INT((Q34*12+R34+ROUND(S34/30,0))/6)))</f>
        <v>0</v>
      </c>
      <c r="AI34" s="32">
        <f>IF(OR(ISBLANK(#REF!),$E34="ΌΧΙ"),"",0.2*(T34*12+U34+ROUND(V34/30,0)))</f>
        <v>1.6</v>
      </c>
      <c r="AJ34" s="33">
        <f>IF(OR(ISBLANK(#REF!),$E34="ΌΧΙ"),"",IF(W34&gt;80%,4,IF(AND(W34&gt;=67%,W34&lt;=80%),3,0)))</f>
        <v>0</v>
      </c>
      <c r="AK34" s="33">
        <f>IF(OR(ISBLANK(#REF!),$E34="ΌΧΙ"),"",IF(COUNTIFS(X34:Z34,"&gt;=67%")=1,2,IF(COUNTIFS(X34:Z34,"&gt;=67%")=2,5,IF(COUNTIFS(X34:Z34,"&gt;=67%")=3,10,0))))</f>
        <v>0</v>
      </c>
      <c r="AL34" s="33">
        <f>IF(OR(ISBLANK(#REF!),$E34="ΌΧΙ"),"",IF(AA34="ΠΟΛΥΤΕΚΝΟΣ",2,IF(AA34="ΤΡΙΤΕΚΝΟΣ",1,0)))</f>
        <v>0</v>
      </c>
      <c r="AM34" s="33">
        <f>IF(OR(ISBLANK(#REF!),$E34="ΌΧΙ"),"",AD34+SUM(AG34:AL34))</f>
        <v>2.625</v>
      </c>
    </row>
    <row r="35" spans="1:39" x14ac:dyDescent="0.25">
      <c r="A35" s="26">
        <v>25</v>
      </c>
      <c r="B35" s="41" t="s">
        <v>569</v>
      </c>
      <c r="C35" s="41" t="s">
        <v>570</v>
      </c>
      <c r="D35" s="41" t="s">
        <v>86</v>
      </c>
      <c r="E35" s="27" t="s">
        <v>55</v>
      </c>
      <c r="F35" s="41" t="s">
        <v>444</v>
      </c>
      <c r="G35" s="41" t="s">
        <v>48</v>
      </c>
      <c r="H35" s="41"/>
      <c r="I35" s="41" t="s">
        <v>55</v>
      </c>
      <c r="J35" s="54">
        <v>40665</v>
      </c>
      <c r="K35" s="41" t="s">
        <v>50</v>
      </c>
      <c r="L35" s="43">
        <v>6.96</v>
      </c>
      <c r="M35" s="44"/>
      <c r="N35" s="44"/>
      <c r="O35" s="44"/>
      <c r="P35" s="44"/>
      <c r="Q35" s="41"/>
      <c r="R35" s="41"/>
      <c r="S35" s="41"/>
      <c r="T35" s="41"/>
      <c r="U35" s="41">
        <v>6</v>
      </c>
      <c r="V35" s="41">
        <v>22</v>
      </c>
      <c r="W35" s="51"/>
      <c r="X35" s="51"/>
      <c r="Y35" s="51"/>
      <c r="Z35" s="51"/>
      <c r="AA35" s="44" t="s">
        <v>51</v>
      </c>
      <c r="AB35" s="44" t="s">
        <v>49</v>
      </c>
      <c r="AC35" s="44" t="s">
        <v>49</v>
      </c>
      <c r="AD35" s="32">
        <f>IF(OR(ISBLANK(#REF!),$E35="ΌΧΙ"),"",IF(L35&gt;5,0.5*(L35-5),0))</f>
        <v>0.98</v>
      </c>
      <c r="AE35" s="32">
        <f>IF(OR(ISBLANK(#REF!),$E35="ΌΧΙ"),"",IF(M35="ΝΑΙ",6,(IF(O35="ΝΑΙ",4,0))))</f>
        <v>0</v>
      </c>
      <c r="AF35" s="32">
        <f>IF(OR(ISBLANK(#REF!),$E35="ΌΧΙ"),"",IF(AND(F35="ΠΕ23",H35="ΚΥΡΙΟΣ"),IF(N35="ΝΑΙ",6,(IF(P35="ΝΑΙ",2,0))),IF(N35="ΝΑΙ",3,(IF(P35="ΝΑΙ",2,0)))))</f>
        <v>0</v>
      </c>
      <c r="AG35" s="32">
        <f>IF(OR(ISBLANK(#REF!),$E35="ΌΧΙ"),"",MAX(AE35:AF35))</f>
        <v>0</v>
      </c>
      <c r="AH35" s="32">
        <f>IF(OR(ISBLANK(#REF!),$E35="ΌΧΙ"),"",MIN(3,0.5*INT((Q35*12+R35+ROUND(S35/30,0))/6)))</f>
        <v>0</v>
      </c>
      <c r="AI35" s="32">
        <f>IF(OR(ISBLANK(#REF!),$E35="ΌΧΙ"),"",0.2*(T35*12+U35+ROUND(V35/30,0)))</f>
        <v>1.4000000000000001</v>
      </c>
      <c r="AJ35" s="33">
        <f>IF(OR(ISBLANK(#REF!),$E35="ΌΧΙ"),"",IF(W35&gt;80%,4,IF(AND(W35&gt;=67%,W35&lt;=80%),3,0)))</f>
        <v>0</v>
      </c>
      <c r="AK35" s="33">
        <f>IF(OR(ISBLANK(#REF!),$E35="ΌΧΙ"),"",IF(COUNTIFS(X35:Z35,"&gt;=67%")=1,2,IF(COUNTIFS(X35:Z35,"&gt;=67%")=2,5,IF(COUNTIFS(X35:Z35,"&gt;=67%")=3,10,0))))</f>
        <v>0</v>
      </c>
      <c r="AL35" s="33">
        <f>IF(OR(ISBLANK(#REF!),$E35="ΌΧΙ"),"",IF(AA35="ΠΟΛΥΤΕΚΝΟΣ",2,IF(AA35="ΤΡΙΤΕΚΝΟΣ",1,0)))</f>
        <v>0</v>
      </c>
      <c r="AM35" s="33">
        <f>IF(OR(ISBLANK(#REF!),$E35="ΌΧΙ"),"",AD35+SUM(AG35:AL35))</f>
        <v>2.38</v>
      </c>
    </row>
    <row r="36" spans="1:39" x14ac:dyDescent="0.25">
      <c r="A36" s="26">
        <v>26</v>
      </c>
      <c r="B36" s="41" t="s">
        <v>498</v>
      </c>
      <c r="C36" s="41" t="s">
        <v>99</v>
      </c>
      <c r="D36" s="41" t="s">
        <v>292</v>
      </c>
      <c r="E36" s="27" t="s">
        <v>55</v>
      </c>
      <c r="F36" s="41" t="s">
        <v>444</v>
      </c>
      <c r="G36" s="41" t="s">
        <v>48</v>
      </c>
      <c r="H36" s="41"/>
      <c r="I36" s="41" t="s">
        <v>55</v>
      </c>
      <c r="J36" s="54">
        <v>42114</v>
      </c>
      <c r="K36" s="41" t="s">
        <v>50</v>
      </c>
      <c r="L36" s="43">
        <v>8.3800000000000008</v>
      </c>
      <c r="M36" s="44"/>
      <c r="N36" s="44"/>
      <c r="O36" s="44"/>
      <c r="P36" s="44"/>
      <c r="Q36" s="41"/>
      <c r="R36" s="41">
        <v>8</v>
      </c>
      <c r="S36" s="41">
        <v>10</v>
      </c>
      <c r="T36" s="41"/>
      <c r="U36" s="41"/>
      <c r="V36" s="41"/>
      <c r="W36" s="51"/>
      <c r="X36" s="51"/>
      <c r="Y36" s="51"/>
      <c r="Z36" s="51"/>
      <c r="AA36" s="44" t="s">
        <v>51</v>
      </c>
      <c r="AB36" s="44" t="s">
        <v>49</v>
      </c>
      <c r="AC36" s="44" t="s">
        <v>49</v>
      </c>
      <c r="AD36" s="32">
        <f>IF(OR(ISBLANK(#REF!),$E36="ΌΧΙ"),"",IF(L36&gt;5,0.5*(L36-5),0))</f>
        <v>1.6900000000000004</v>
      </c>
      <c r="AE36" s="32">
        <f>IF(OR(ISBLANK(#REF!),$E36="ΌΧΙ"),"",IF(M36="ΝΑΙ",6,(IF(O36="ΝΑΙ",4,0))))</f>
        <v>0</v>
      </c>
      <c r="AF36" s="32">
        <f>IF(OR(ISBLANK(#REF!),$E36="ΌΧΙ"),"",IF(AND(F36="ΠΕ23",H36="ΚΥΡΙΟΣ"),IF(N36="ΝΑΙ",6,(IF(P36="ΝΑΙ",2,0))),IF(N36="ΝΑΙ",3,(IF(P36="ΝΑΙ",2,0)))))</f>
        <v>0</v>
      </c>
      <c r="AG36" s="32">
        <f>IF(OR(ISBLANK(#REF!),$E36="ΌΧΙ"),"",MAX(AE36:AF36))</f>
        <v>0</v>
      </c>
      <c r="AH36" s="32">
        <f>IF(OR(ISBLANK(#REF!),$E36="ΌΧΙ"),"",MIN(3,0.5*INT((Q36*12+R36+ROUND(S36/30,0))/6)))</f>
        <v>0.5</v>
      </c>
      <c r="AI36" s="32">
        <f>IF(OR(ISBLANK(#REF!),$E36="ΌΧΙ"),"",0.2*(T36*12+U36+ROUND(V36/30,0)))</f>
        <v>0</v>
      </c>
      <c r="AJ36" s="33">
        <f>IF(OR(ISBLANK(#REF!),$E36="ΌΧΙ"),"",IF(W36&gt;80%,4,IF(AND(W36&gt;=67%,W36&lt;=80%),3,0)))</f>
        <v>0</v>
      </c>
      <c r="AK36" s="33">
        <f>IF(OR(ISBLANK(#REF!),$E36="ΌΧΙ"),"",IF(COUNTIFS(X36:Z36,"&gt;=67%")=1,2,IF(COUNTIFS(X36:Z36,"&gt;=67%")=2,5,IF(COUNTIFS(X36:Z36,"&gt;=67%")=3,10,0))))</f>
        <v>0</v>
      </c>
      <c r="AL36" s="33">
        <f>IF(OR(ISBLANK(#REF!),$E36="ΌΧΙ"),"",IF(AA36="ΠΟΛΥΤΕΚΝΟΣ",2,IF(AA36="ΤΡΙΤΕΚΝΟΣ",1,0)))</f>
        <v>0</v>
      </c>
      <c r="AM36" s="33">
        <f>IF(OR(ISBLANK(#REF!),$E36="ΌΧΙ"),"",AD36+SUM(AG36:AL36))</f>
        <v>2.1900000000000004</v>
      </c>
    </row>
    <row r="37" spans="1:39" x14ac:dyDescent="0.25">
      <c r="A37" s="26">
        <v>27</v>
      </c>
      <c r="B37" s="41" t="s">
        <v>475</v>
      </c>
      <c r="C37" s="41" t="s">
        <v>476</v>
      </c>
      <c r="D37" s="41" t="s">
        <v>97</v>
      </c>
      <c r="E37" s="27" t="s">
        <v>55</v>
      </c>
      <c r="F37" s="41" t="s">
        <v>444</v>
      </c>
      <c r="G37" s="41" t="s">
        <v>48</v>
      </c>
      <c r="H37" s="41"/>
      <c r="I37" s="41" t="s">
        <v>55</v>
      </c>
      <c r="J37" s="54">
        <v>41551</v>
      </c>
      <c r="K37" s="41" t="s">
        <v>50</v>
      </c>
      <c r="L37" s="43">
        <v>7.27</v>
      </c>
      <c r="M37" s="44"/>
      <c r="N37" s="44"/>
      <c r="O37" s="44"/>
      <c r="P37" s="44"/>
      <c r="Q37" s="41"/>
      <c r="R37" s="41">
        <v>10</v>
      </c>
      <c r="S37" s="41">
        <v>21</v>
      </c>
      <c r="T37" s="41"/>
      <c r="U37" s="41"/>
      <c r="V37" s="41"/>
      <c r="W37" s="51"/>
      <c r="X37" s="51"/>
      <c r="Y37" s="51"/>
      <c r="Z37" s="51"/>
      <c r="AA37" s="30" t="s">
        <v>51</v>
      </c>
      <c r="AB37" s="44" t="s">
        <v>55</v>
      </c>
      <c r="AC37" s="44" t="s">
        <v>49</v>
      </c>
      <c r="AD37" s="32">
        <f>IF(OR(ISBLANK(#REF!),$E37="ΌΧΙ"),"",IF(L37&gt;5,0.5*(L37-5),0))</f>
        <v>1.1349999999999998</v>
      </c>
      <c r="AE37" s="32">
        <f>IF(OR(ISBLANK(#REF!),$E37="ΌΧΙ"),"",IF(M37="ΝΑΙ",6,(IF(O37="ΝΑΙ",4,0))))</f>
        <v>0</v>
      </c>
      <c r="AF37" s="32">
        <f>IF(OR(ISBLANK(#REF!),$E37="ΌΧΙ"),"",IF(AND(F37="ΠΕ23",H37="ΚΥΡΙΟΣ"),IF(N37="ΝΑΙ",6,(IF(P37="ΝΑΙ",2,0))),IF(N37="ΝΑΙ",3,(IF(P37="ΝΑΙ",2,0)))))</f>
        <v>0</v>
      </c>
      <c r="AG37" s="32">
        <f>IF(OR(ISBLANK(#REF!),$E37="ΌΧΙ"),"",MAX(AE37:AF37))</f>
        <v>0</v>
      </c>
      <c r="AH37" s="32">
        <f>IF(OR(ISBLANK(#REF!),$E37="ΌΧΙ"),"",MIN(3,0.5*INT((Q37*12+R37+ROUND(S37/30,0))/6)))</f>
        <v>0.5</v>
      </c>
      <c r="AI37" s="32">
        <f>IF(OR(ISBLANK(#REF!),$E37="ΌΧΙ"),"",0.2*(T37*12+U37+ROUND(V37/30,0)))</f>
        <v>0</v>
      </c>
      <c r="AJ37" s="33">
        <f>IF(OR(ISBLANK(#REF!),$E37="ΌΧΙ"),"",IF(W37&gt;80%,4,IF(AND(W37&gt;=67%,W37&lt;=80%),3,0)))</f>
        <v>0</v>
      </c>
      <c r="AK37" s="33">
        <f>IF(OR(ISBLANK(#REF!),$E37="ΌΧΙ"),"",IF(COUNTIFS(X37:Z37,"&gt;=67%")=1,2,IF(COUNTIFS(X37:Z37,"&gt;=67%")=2,5,IF(COUNTIFS(X37:Z37,"&gt;=67%")=3,10,0))))</f>
        <v>0</v>
      </c>
      <c r="AL37" s="33">
        <f>IF(OR(ISBLANK(#REF!),$E37="ΌΧΙ"),"",IF(AA37="ΠΟΛΥΤΕΚΝΟΣ",2,IF(AA37="ΤΡΙΤΕΚΝΟΣ",1,0)))</f>
        <v>0</v>
      </c>
      <c r="AM37" s="33">
        <f>IF(OR(ISBLANK(#REF!),$E37="ΌΧΙ"),"",AD37+SUM(AG37:AL37))</f>
        <v>1.6349999999999998</v>
      </c>
    </row>
    <row r="38" spans="1:39" x14ac:dyDescent="0.25">
      <c r="A38" s="26">
        <v>28</v>
      </c>
      <c r="B38" s="41" t="s">
        <v>541</v>
      </c>
      <c r="C38" s="41" t="s">
        <v>542</v>
      </c>
      <c r="D38" s="41" t="s">
        <v>351</v>
      </c>
      <c r="E38" s="27" t="s">
        <v>55</v>
      </c>
      <c r="F38" s="41" t="s">
        <v>444</v>
      </c>
      <c r="G38" s="41" t="s">
        <v>48</v>
      </c>
      <c r="H38" s="41"/>
      <c r="I38" s="41" t="s">
        <v>55</v>
      </c>
      <c r="J38" s="54">
        <v>42046</v>
      </c>
      <c r="K38" s="41" t="s">
        <v>50</v>
      </c>
      <c r="L38" s="43">
        <v>8.2799999999999994</v>
      </c>
      <c r="M38" s="44"/>
      <c r="N38" s="44"/>
      <c r="O38" s="44"/>
      <c r="P38" s="44"/>
      <c r="Q38" s="41"/>
      <c r="R38" s="41"/>
      <c r="S38" s="41"/>
      <c r="T38" s="41"/>
      <c r="U38" s="41"/>
      <c r="V38" s="41"/>
      <c r="W38" s="51"/>
      <c r="X38" s="51"/>
      <c r="Y38" s="51"/>
      <c r="Z38" s="51"/>
      <c r="AA38" s="44" t="s">
        <v>51</v>
      </c>
      <c r="AB38" s="44" t="s">
        <v>49</v>
      </c>
      <c r="AC38" s="44" t="s">
        <v>49</v>
      </c>
      <c r="AD38" s="32">
        <f>IF(OR(ISBLANK(#REF!),$E38="ΌΧΙ"),"",IF(L38&gt;5,0.5*(L38-5),0))</f>
        <v>1.6399999999999997</v>
      </c>
      <c r="AE38" s="32">
        <f>IF(OR(ISBLANK(#REF!),$E38="ΌΧΙ"),"",IF(M38="ΝΑΙ",6,(IF(O38="ΝΑΙ",4,0))))</f>
        <v>0</v>
      </c>
      <c r="AF38" s="32">
        <f>IF(OR(ISBLANK(#REF!),$E38="ΌΧΙ"),"",IF(AND(F38="ΠΕ23",H38="ΚΥΡΙΟΣ"),IF(N38="ΝΑΙ",6,(IF(P38="ΝΑΙ",2,0))),IF(N38="ΝΑΙ",3,(IF(P38="ΝΑΙ",2,0)))))</f>
        <v>0</v>
      </c>
      <c r="AG38" s="32">
        <f>IF(OR(ISBLANK(#REF!),$E38="ΌΧΙ"),"",MAX(AE38:AF38))</f>
        <v>0</v>
      </c>
      <c r="AH38" s="32">
        <f>IF(OR(ISBLANK(#REF!),$E38="ΌΧΙ"),"",MIN(3,0.5*INT((Q38*12+R38+ROUND(S38/30,0))/6)))</f>
        <v>0</v>
      </c>
      <c r="AI38" s="32">
        <f>IF(OR(ISBLANK(#REF!),$E38="ΌΧΙ"),"",0.2*(T38*12+U38+ROUND(V38/30,0)))</f>
        <v>0</v>
      </c>
      <c r="AJ38" s="33">
        <f>IF(OR(ISBLANK(#REF!),$E38="ΌΧΙ"),"",IF(W38&gt;80%,4,IF(AND(W38&gt;=67%,W38&lt;=80%),3,0)))</f>
        <v>0</v>
      </c>
      <c r="AK38" s="33">
        <f>IF(OR(ISBLANK(#REF!),$E38="ΌΧΙ"),"",IF(COUNTIFS(X38:Z38,"&gt;=67%")=1,2,IF(COUNTIFS(X38:Z38,"&gt;=67%")=2,5,IF(COUNTIFS(X38:Z38,"&gt;=67%")=3,10,0))))</f>
        <v>0</v>
      </c>
      <c r="AL38" s="33">
        <f>IF(OR(ISBLANK(#REF!),$E38="ΌΧΙ"),"",IF(AA38="ΠΟΛΥΤΕΚΝΟΣ",2,IF(AA38="ΤΡΙΤΕΚΝΟΣ",1,0)))</f>
        <v>0</v>
      </c>
      <c r="AM38" s="33">
        <f>IF(OR(ISBLANK(#REF!),$E38="ΌΧΙ"),"",AD38+SUM(AG38:AL38))</f>
        <v>1.6399999999999997</v>
      </c>
    </row>
    <row r="39" spans="1:39" x14ac:dyDescent="0.25">
      <c r="A39" s="26">
        <v>29</v>
      </c>
      <c r="B39" s="41" t="s">
        <v>589</v>
      </c>
      <c r="C39" s="41" t="s">
        <v>560</v>
      </c>
      <c r="D39" s="41" t="s">
        <v>590</v>
      </c>
      <c r="E39" s="27" t="s">
        <v>55</v>
      </c>
      <c r="F39" s="41" t="s">
        <v>444</v>
      </c>
      <c r="G39" s="41" t="s">
        <v>48</v>
      </c>
      <c r="H39" s="41"/>
      <c r="I39" s="41" t="s">
        <v>55</v>
      </c>
      <c r="J39" s="54">
        <v>40235</v>
      </c>
      <c r="K39" s="41" t="s">
        <v>50</v>
      </c>
      <c r="L39" s="43">
        <v>8.23</v>
      </c>
      <c r="M39" s="44"/>
      <c r="N39" s="44"/>
      <c r="O39" s="44"/>
      <c r="P39" s="44"/>
      <c r="Q39" s="41"/>
      <c r="R39" s="41"/>
      <c r="S39" s="41"/>
      <c r="T39" s="41"/>
      <c r="U39" s="41"/>
      <c r="V39" s="41"/>
      <c r="W39" s="51"/>
      <c r="X39" s="51"/>
      <c r="Y39" s="51"/>
      <c r="Z39" s="51"/>
      <c r="AA39" s="44" t="s">
        <v>51</v>
      </c>
      <c r="AB39" s="44" t="s">
        <v>49</v>
      </c>
      <c r="AC39" s="44" t="s">
        <v>49</v>
      </c>
      <c r="AD39" s="32">
        <f>IF(OR(ISBLANK(#REF!),$E39="ΌΧΙ"),"",IF(L39&gt;5,0.5*(L39-5),0))</f>
        <v>1.6150000000000002</v>
      </c>
      <c r="AE39" s="32">
        <f>IF(OR(ISBLANK(#REF!),$E39="ΌΧΙ"),"",IF(M39="ΝΑΙ",6,(IF(O39="ΝΑΙ",4,0))))</f>
        <v>0</v>
      </c>
      <c r="AF39" s="32">
        <f>IF(OR(ISBLANK(#REF!),$E39="ΌΧΙ"),"",IF(AND(F39="ΠΕ23",H39="ΚΥΡΙΟΣ"),IF(N39="ΝΑΙ",6,(IF(P39="ΝΑΙ",2,0))),IF(N39="ΝΑΙ",3,(IF(P39="ΝΑΙ",2,0)))))</f>
        <v>0</v>
      </c>
      <c r="AG39" s="32">
        <f>IF(OR(ISBLANK(#REF!),$E39="ΌΧΙ"),"",MAX(AE39:AF39))</f>
        <v>0</v>
      </c>
      <c r="AH39" s="32">
        <f>IF(OR(ISBLANK(#REF!),$E39="ΌΧΙ"),"",MIN(3,0.5*INT((Q39*12+R39+ROUND(S39/30,0))/6)))</f>
        <v>0</v>
      </c>
      <c r="AI39" s="32">
        <f>IF(OR(ISBLANK(#REF!),$E39="ΌΧΙ"),"",0.2*(T39*12+U39+ROUND(V39/30,0)))</f>
        <v>0</v>
      </c>
      <c r="AJ39" s="33">
        <f>IF(OR(ISBLANK(#REF!),$E39="ΌΧΙ"),"",IF(W39&gt;80%,4,IF(AND(W39&gt;=67%,W39&lt;=80%),3,0)))</f>
        <v>0</v>
      </c>
      <c r="AK39" s="33">
        <f>IF(OR(ISBLANK(#REF!),$E39="ΌΧΙ"),"",IF(COUNTIFS(X39:Z39,"&gt;=67%")=1,2,IF(COUNTIFS(X39:Z39,"&gt;=67%")=2,5,IF(COUNTIFS(X39:Z39,"&gt;=67%")=3,10,0))))</f>
        <v>0</v>
      </c>
      <c r="AL39" s="33">
        <f>IF(OR(ISBLANK(#REF!),$E39="ΌΧΙ"),"",IF(AA39="ΠΟΛΥΤΕΚΝΟΣ",2,IF(AA39="ΤΡΙΤΕΚΝΟΣ",1,0)))</f>
        <v>0</v>
      </c>
      <c r="AM39" s="33">
        <f>IF(OR(ISBLANK(#REF!),$E39="ΌΧΙ"),"",AD39+SUM(AG39:AL39))</f>
        <v>1.6150000000000002</v>
      </c>
    </row>
    <row r="40" spans="1:39" x14ac:dyDescent="0.25">
      <c r="A40" s="26">
        <v>30</v>
      </c>
      <c r="B40" s="41" t="s">
        <v>254</v>
      </c>
      <c r="C40" s="41" t="s">
        <v>161</v>
      </c>
      <c r="D40" s="41" t="s">
        <v>54</v>
      </c>
      <c r="E40" s="27" t="s">
        <v>55</v>
      </c>
      <c r="F40" s="41" t="s">
        <v>444</v>
      </c>
      <c r="G40" s="41" t="s">
        <v>48</v>
      </c>
      <c r="H40" s="41"/>
      <c r="I40" s="41" t="s">
        <v>55</v>
      </c>
      <c r="J40" s="54">
        <v>40477</v>
      </c>
      <c r="K40" s="41" t="s">
        <v>50</v>
      </c>
      <c r="L40" s="43">
        <v>7.33</v>
      </c>
      <c r="M40" s="44"/>
      <c r="N40" s="44"/>
      <c r="O40" s="44"/>
      <c r="P40" s="44"/>
      <c r="Q40" s="41"/>
      <c r="R40" s="41"/>
      <c r="S40" s="41"/>
      <c r="T40" s="41"/>
      <c r="U40" s="41"/>
      <c r="V40" s="41"/>
      <c r="W40" s="51"/>
      <c r="X40" s="51"/>
      <c r="Y40" s="51"/>
      <c r="Z40" s="51"/>
      <c r="AA40" s="44" t="s">
        <v>51</v>
      </c>
      <c r="AB40" s="44" t="s">
        <v>49</v>
      </c>
      <c r="AC40" s="44" t="s">
        <v>49</v>
      </c>
      <c r="AD40" s="32">
        <f>IF(OR(ISBLANK(#REF!),$E40="ΌΧΙ"),"",IF(L40&gt;5,0.5*(L40-5),0))</f>
        <v>1.165</v>
      </c>
      <c r="AE40" s="32">
        <f>IF(OR(ISBLANK(#REF!),$E40="ΌΧΙ"),"",IF(M40="ΝΑΙ",6,(IF(O40="ΝΑΙ",4,0))))</f>
        <v>0</v>
      </c>
      <c r="AF40" s="32">
        <f>IF(OR(ISBLANK(#REF!),$E40="ΌΧΙ"),"",IF(AND(F40="ΠΕ23",H40="ΚΥΡΙΟΣ"),IF(N40="ΝΑΙ",6,(IF(P40="ΝΑΙ",2,0))),IF(N40="ΝΑΙ",3,(IF(P40="ΝΑΙ",2,0)))))</f>
        <v>0</v>
      </c>
      <c r="AG40" s="32">
        <f>IF(OR(ISBLANK(#REF!),$E40="ΌΧΙ"),"",MAX(AE40:AF40))</f>
        <v>0</v>
      </c>
      <c r="AH40" s="32">
        <f>IF(OR(ISBLANK(#REF!),$E40="ΌΧΙ"),"",MIN(3,0.5*INT((Q40*12+R40+ROUND(S40/30,0))/6)))</f>
        <v>0</v>
      </c>
      <c r="AI40" s="32">
        <f>IF(OR(ISBLANK(#REF!),$E40="ΌΧΙ"),"",0.2*(T40*12+U40+ROUND(V40/30,0)))</f>
        <v>0</v>
      </c>
      <c r="AJ40" s="33">
        <f>IF(OR(ISBLANK(#REF!),$E40="ΌΧΙ"),"",IF(W40&gt;80%,4,IF(AND(W40&gt;=67%,W40&lt;=80%),3,0)))</f>
        <v>0</v>
      </c>
      <c r="AK40" s="33">
        <f>IF(OR(ISBLANK(#REF!),$E40="ΌΧΙ"),"",IF(COUNTIFS(X40:Z40,"&gt;=67%")=1,2,IF(COUNTIFS(X40:Z40,"&gt;=67%")=2,5,IF(COUNTIFS(X40:Z40,"&gt;=67%")=3,10,0))))</f>
        <v>0</v>
      </c>
      <c r="AL40" s="33">
        <f>IF(OR(ISBLANK(#REF!),$E40="ΌΧΙ"),"",IF(AA40="ΠΟΛΥΤΕΚΝΟΣ",2,IF(AA40="ΤΡΙΤΕΚΝΟΣ",1,0)))</f>
        <v>0</v>
      </c>
      <c r="AM40" s="33">
        <f>IF(OR(ISBLANK(#REF!),$E40="ΌΧΙ"),"",AD40+SUM(AG40:AL40))</f>
        <v>1.165</v>
      </c>
    </row>
    <row r="41" spans="1:39" x14ac:dyDescent="0.25">
      <c r="A41" s="26">
        <v>31</v>
      </c>
      <c r="B41" s="41" t="s">
        <v>537</v>
      </c>
      <c r="C41" s="41" t="s">
        <v>307</v>
      </c>
      <c r="D41" s="41" t="s">
        <v>351</v>
      </c>
      <c r="E41" s="27" t="s">
        <v>55</v>
      </c>
      <c r="F41" s="41" t="s">
        <v>444</v>
      </c>
      <c r="G41" s="41" t="s">
        <v>48</v>
      </c>
      <c r="H41" s="41"/>
      <c r="I41" s="41" t="s">
        <v>55</v>
      </c>
      <c r="J41" s="54">
        <v>40295</v>
      </c>
      <c r="K41" s="41" t="s">
        <v>50</v>
      </c>
      <c r="L41" s="43">
        <v>7.14</v>
      </c>
      <c r="M41" s="44"/>
      <c r="N41" s="44"/>
      <c r="O41" s="44"/>
      <c r="P41" s="44"/>
      <c r="Q41" s="41"/>
      <c r="R41" s="41"/>
      <c r="S41" s="41"/>
      <c r="T41" s="41"/>
      <c r="U41" s="41"/>
      <c r="V41" s="41"/>
      <c r="W41" s="51"/>
      <c r="X41" s="51"/>
      <c r="Y41" s="51"/>
      <c r="Z41" s="51"/>
      <c r="AA41" s="44" t="s">
        <v>51</v>
      </c>
      <c r="AB41" s="44" t="s">
        <v>49</v>
      </c>
      <c r="AC41" s="44" t="s">
        <v>49</v>
      </c>
      <c r="AD41" s="32">
        <f>IF(OR(ISBLANK(#REF!),$E41="ΌΧΙ"),"",IF(L41&gt;5,0.5*(L41-5),0))</f>
        <v>1.0699999999999998</v>
      </c>
      <c r="AE41" s="32">
        <f>IF(OR(ISBLANK(#REF!),$E41="ΌΧΙ"),"",IF(M41="ΝΑΙ",6,(IF(O41="ΝΑΙ",4,0))))</f>
        <v>0</v>
      </c>
      <c r="AF41" s="32">
        <f>IF(OR(ISBLANK(#REF!),$E41="ΌΧΙ"),"",IF(AND(F41="ΠΕ23",H41="ΚΥΡΙΟΣ"),IF(N41="ΝΑΙ",6,(IF(P41="ΝΑΙ",2,0))),IF(N41="ΝΑΙ",3,(IF(P41="ΝΑΙ",2,0)))))</f>
        <v>0</v>
      </c>
      <c r="AG41" s="32">
        <f>IF(OR(ISBLANK(#REF!),$E41="ΌΧΙ"),"",MAX(AE41:AF41))</f>
        <v>0</v>
      </c>
      <c r="AH41" s="32">
        <f>IF(OR(ISBLANK(#REF!),$E41="ΌΧΙ"),"",MIN(3,0.5*INT((Q41*12+R41+ROUND(S41/30,0))/6)))</f>
        <v>0</v>
      </c>
      <c r="AI41" s="32">
        <f>IF(OR(ISBLANK(#REF!),$E41="ΌΧΙ"),"",0.2*(T41*12+U41+ROUND(V41/30,0)))</f>
        <v>0</v>
      </c>
      <c r="AJ41" s="33">
        <f>IF(OR(ISBLANK(#REF!),$E41="ΌΧΙ"),"",IF(W41&gt;80%,4,IF(AND(W41&gt;=67%,W41&lt;=80%),3,0)))</f>
        <v>0</v>
      </c>
      <c r="AK41" s="33">
        <f>IF(OR(ISBLANK(#REF!),$E41="ΌΧΙ"),"",IF(COUNTIFS(X41:Z41,"&gt;=67%")=1,2,IF(COUNTIFS(X41:Z41,"&gt;=67%")=2,5,IF(COUNTIFS(X41:Z41,"&gt;=67%")=3,10,0))))</f>
        <v>0</v>
      </c>
      <c r="AL41" s="33">
        <f>IF(OR(ISBLANK(#REF!),$E41="ΌΧΙ"),"",IF(AA41="ΠΟΛΥΤΕΚΝΟΣ",2,IF(AA41="ΤΡΙΤΕΚΝΟΣ",1,0)))</f>
        <v>0</v>
      </c>
      <c r="AM41" s="33">
        <f>IF(OR(ISBLANK(#REF!),$E41="ΌΧΙ"),"",AD41+SUM(AG41:AL41))</f>
        <v>1.0699999999999998</v>
      </c>
    </row>
    <row r="42" spans="1:39" x14ac:dyDescent="0.25">
      <c r="A42" s="26">
        <v>32</v>
      </c>
      <c r="B42" s="41" t="s">
        <v>543</v>
      </c>
      <c r="C42" s="41" t="s">
        <v>154</v>
      </c>
      <c r="D42" s="41" t="s">
        <v>278</v>
      </c>
      <c r="E42" s="27" t="s">
        <v>55</v>
      </c>
      <c r="F42" s="41" t="s">
        <v>444</v>
      </c>
      <c r="G42" s="41" t="s">
        <v>48</v>
      </c>
      <c r="H42" s="41"/>
      <c r="I42" s="41" t="s">
        <v>55</v>
      </c>
      <c r="J42" s="54">
        <v>41579</v>
      </c>
      <c r="K42" s="41" t="s">
        <v>50</v>
      </c>
      <c r="L42" s="43">
        <v>7.09</v>
      </c>
      <c r="M42" s="44"/>
      <c r="N42" s="44"/>
      <c r="O42" s="44"/>
      <c r="P42" s="44"/>
      <c r="Q42" s="41"/>
      <c r="R42" s="41"/>
      <c r="S42" s="41"/>
      <c r="T42" s="41"/>
      <c r="U42" s="41"/>
      <c r="V42" s="41"/>
      <c r="W42" s="51"/>
      <c r="X42" s="51"/>
      <c r="Y42" s="51"/>
      <c r="Z42" s="51"/>
      <c r="AA42" s="44" t="s">
        <v>51</v>
      </c>
      <c r="AB42" s="44" t="s">
        <v>49</v>
      </c>
      <c r="AC42" s="44" t="s">
        <v>49</v>
      </c>
      <c r="AD42" s="32">
        <f>IF(OR(ISBLANK(#REF!),$E42="ΌΧΙ"),"",IF(L42&gt;5,0.5*(L42-5),0))</f>
        <v>1.0449999999999999</v>
      </c>
      <c r="AE42" s="32">
        <f>IF(OR(ISBLANK(#REF!),$E42="ΌΧΙ"),"",IF(M42="ΝΑΙ",6,(IF(O42="ΝΑΙ",4,0))))</f>
        <v>0</v>
      </c>
      <c r="AF42" s="32">
        <f>IF(OR(ISBLANK(#REF!),$E42="ΌΧΙ"),"",IF(AND(F42="ΠΕ23",H42="ΚΥΡΙΟΣ"),IF(N42="ΝΑΙ",6,(IF(P42="ΝΑΙ",2,0))),IF(N42="ΝΑΙ",3,(IF(P42="ΝΑΙ",2,0)))))</f>
        <v>0</v>
      </c>
      <c r="AG42" s="32">
        <f>IF(OR(ISBLANK(#REF!),$E42="ΌΧΙ"),"",MAX(AE42:AF42))</f>
        <v>0</v>
      </c>
      <c r="AH42" s="32">
        <f>IF(OR(ISBLANK(#REF!),$E42="ΌΧΙ"),"",MIN(3,0.5*INT((Q42*12+R42+ROUND(S42/30,0))/6)))</f>
        <v>0</v>
      </c>
      <c r="AI42" s="32">
        <f>IF(OR(ISBLANK(#REF!),$E42="ΌΧΙ"),"",0.2*(T42*12+U42+ROUND(V42/30,0)))</f>
        <v>0</v>
      </c>
      <c r="AJ42" s="33">
        <f>IF(OR(ISBLANK(#REF!),$E42="ΌΧΙ"),"",IF(W42&gt;80%,4,IF(AND(W42&gt;=67%,W42&lt;=80%),3,0)))</f>
        <v>0</v>
      </c>
      <c r="AK42" s="33">
        <f>IF(OR(ISBLANK(#REF!),$E42="ΌΧΙ"),"",IF(COUNTIFS(X42:Z42,"&gt;=67%")=1,2,IF(COUNTIFS(X42:Z42,"&gt;=67%")=2,5,IF(COUNTIFS(X42:Z42,"&gt;=67%")=3,10,0))))</f>
        <v>0</v>
      </c>
      <c r="AL42" s="33">
        <f>IF(OR(ISBLANK(#REF!),$E42="ΌΧΙ"),"",IF(AA42="ΠΟΛΥΤΕΚΝΟΣ",2,IF(AA42="ΤΡΙΤΕΚΝΟΣ",1,0)))</f>
        <v>0</v>
      </c>
      <c r="AM42" s="33">
        <f>IF(OR(ISBLANK(#REF!),$E42="ΌΧΙ"),"",AD42+SUM(AG42:AL42))</f>
        <v>1.0449999999999999</v>
      </c>
    </row>
    <row r="43" spans="1:39" x14ac:dyDescent="0.25">
      <c r="A43" s="26">
        <v>33</v>
      </c>
      <c r="B43" s="41" t="s">
        <v>526</v>
      </c>
      <c r="C43" s="41" t="s">
        <v>156</v>
      </c>
      <c r="D43" s="41" t="s">
        <v>54</v>
      </c>
      <c r="E43" s="27" t="s">
        <v>55</v>
      </c>
      <c r="F43" s="41" t="s">
        <v>444</v>
      </c>
      <c r="G43" s="41" t="s">
        <v>48</v>
      </c>
      <c r="H43" s="41"/>
      <c r="I43" s="41" t="s">
        <v>55</v>
      </c>
      <c r="J43" s="54">
        <v>41526</v>
      </c>
      <c r="K43" s="41" t="s">
        <v>50</v>
      </c>
      <c r="L43" s="43">
        <v>6.95</v>
      </c>
      <c r="M43" s="44"/>
      <c r="N43" s="44"/>
      <c r="O43" s="44"/>
      <c r="P43" s="44"/>
      <c r="Q43" s="41"/>
      <c r="R43" s="41"/>
      <c r="S43" s="41"/>
      <c r="T43" s="41"/>
      <c r="U43" s="41"/>
      <c r="V43" s="41"/>
      <c r="W43" s="51"/>
      <c r="X43" s="51"/>
      <c r="Y43" s="51"/>
      <c r="Z43" s="51"/>
      <c r="AA43" s="44" t="s">
        <v>51</v>
      </c>
      <c r="AB43" s="44" t="s">
        <v>49</v>
      </c>
      <c r="AC43" s="44" t="s">
        <v>49</v>
      </c>
      <c r="AD43" s="32">
        <f>IF(OR(ISBLANK(#REF!),$E43="ΌΧΙ"),"",IF(L43&gt;5,0.5*(L43-5),0))</f>
        <v>0.97500000000000009</v>
      </c>
      <c r="AE43" s="32">
        <f>IF(OR(ISBLANK(#REF!),$E43="ΌΧΙ"),"",IF(M43="ΝΑΙ",6,(IF(O43="ΝΑΙ",4,0))))</f>
        <v>0</v>
      </c>
      <c r="AF43" s="32">
        <f>IF(OR(ISBLANK(#REF!),$E43="ΌΧΙ"),"",IF(AND(F43="ΠΕ23",H43="ΚΥΡΙΟΣ"),IF(N43="ΝΑΙ",6,(IF(P43="ΝΑΙ",2,0))),IF(N43="ΝΑΙ",3,(IF(P43="ΝΑΙ",2,0)))))</f>
        <v>0</v>
      </c>
      <c r="AG43" s="32">
        <f>IF(OR(ISBLANK(#REF!),$E43="ΌΧΙ"),"",MAX(AE43:AF43))</f>
        <v>0</v>
      </c>
      <c r="AH43" s="32">
        <f>IF(OR(ISBLANK(#REF!),$E43="ΌΧΙ"),"",MIN(3,0.5*INT((Q43*12+R43+ROUND(S43/30,0))/6)))</f>
        <v>0</v>
      </c>
      <c r="AI43" s="32">
        <f>IF(OR(ISBLANK(#REF!),$E43="ΌΧΙ"),"",0.2*(T43*12+U43+ROUND(V43/30,0)))</f>
        <v>0</v>
      </c>
      <c r="AJ43" s="33">
        <f>IF(OR(ISBLANK(#REF!),$E43="ΌΧΙ"),"",IF(W43&gt;80%,4,IF(AND(W43&gt;=67%,W43&lt;=80%),3,0)))</f>
        <v>0</v>
      </c>
      <c r="AK43" s="33">
        <f>IF(OR(ISBLANK(#REF!),$E43="ΌΧΙ"),"",IF(COUNTIFS(X43:Z43,"&gt;=67%")=1,2,IF(COUNTIFS(X43:Z43,"&gt;=67%")=2,5,IF(COUNTIFS(X43:Z43,"&gt;=67%")=3,10,0))))</f>
        <v>0</v>
      </c>
      <c r="AL43" s="33">
        <f>IF(OR(ISBLANK(#REF!),$E43="ΌΧΙ"),"",IF(AA43="ΠΟΛΥΤΕΚΝΟΣ",2,IF(AA43="ΤΡΙΤΕΚΝΟΣ",1,0)))</f>
        <v>0</v>
      </c>
      <c r="AM43" s="33">
        <f>IF(OR(ISBLANK(#REF!),$E43="ΌΧΙ"),"",AD43+SUM(AG43:AL43))</f>
        <v>0.97500000000000009</v>
      </c>
    </row>
    <row r="44" spans="1:39" x14ac:dyDescent="0.25">
      <c r="A44" s="26">
        <v>34</v>
      </c>
      <c r="B44" s="41" t="s">
        <v>480</v>
      </c>
      <c r="C44" s="41" t="s">
        <v>336</v>
      </c>
      <c r="D44" s="41" t="s">
        <v>174</v>
      </c>
      <c r="E44" s="27" t="s">
        <v>55</v>
      </c>
      <c r="F44" s="41" t="s">
        <v>444</v>
      </c>
      <c r="G44" s="41" t="s">
        <v>48</v>
      </c>
      <c r="H44" s="41"/>
      <c r="I44" s="41" t="s">
        <v>55</v>
      </c>
      <c r="J44" s="54">
        <v>42548</v>
      </c>
      <c r="K44" s="41" t="s">
        <v>50</v>
      </c>
      <c r="L44" s="43">
        <v>6.88</v>
      </c>
      <c r="M44" s="44"/>
      <c r="N44" s="44"/>
      <c r="O44" s="44"/>
      <c r="P44" s="44"/>
      <c r="Q44" s="41"/>
      <c r="R44" s="41"/>
      <c r="S44" s="41"/>
      <c r="T44" s="41"/>
      <c r="U44" s="41"/>
      <c r="V44" s="41"/>
      <c r="W44" s="51"/>
      <c r="X44" s="51"/>
      <c r="Y44" s="51"/>
      <c r="Z44" s="51"/>
      <c r="AA44" s="30" t="s">
        <v>51</v>
      </c>
      <c r="AB44" s="44" t="s">
        <v>49</v>
      </c>
      <c r="AC44" s="44" t="s">
        <v>49</v>
      </c>
      <c r="AD44" s="32">
        <f>IF(OR(ISBLANK(#REF!),$E44="ΌΧΙ"),"",IF(L44&gt;5,0.5*(L44-5),0))</f>
        <v>0.94</v>
      </c>
      <c r="AE44" s="32">
        <f>IF(OR(ISBLANK(#REF!),$E44="ΌΧΙ"),"",IF(M44="ΝΑΙ",6,(IF(O44="ΝΑΙ",4,0))))</f>
        <v>0</v>
      </c>
      <c r="AF44" s="32">
        <f>IF(OR(ISBLANK(#REF!),$E44="ΌΧΙ"),"",IF(AND(F44="ΠΕ23",H44="ΚΥΡΙΟΣ"),IF(N44="ΝΑΙ",6,(IF(P44="ΝΑΙ",2,0))),IF(N44="ΝΑΙ",3,(IF(P44="ΝΑΙ",2,0)))))</f>
        <v>0</v>
      </c>
      <c r="AG44" s="32">
        <f>IF(OR(ISBLANK(#REF!),$E44="ΌΧΙ"),"",MAX(AE44:AF44))</f>
        <v>0</v>
      </c>
      <c r="AH44" s="32">
        <f>IF(OR(ISBLANK(#REF!),$E44="ΌΧΙ"),"",MIN(3,0.5*INT((Q44*12+R44+ROUND(S44/30,0))/6)))</f>
        <v>0</v>
      </c>
      <c r="AI44" s="32">
        <f>IF(OR(ISBLANK(#REF!),$E44="ΌΧΙ"),"",0.2*(T44*12+U44+ROUND(V44/30,0)))</f>
        <v>0</v>
      </c>
      <c r="AJ44" s="33">
        <f>IF(OR(ISBLANK(#REF!),$E44="ΌΧΙ"),"",IF(W44&gt;80%,4,IF(AND(W44&gt;=67%,W44&lt;=80%),3,0)))</f>
        <v>0</v>
      </c>
      <c r="AK44" s="33">
        <f>IF(OR(ISBLANK(#REF!),$E44="ΌΧΙ"),"",IF(COUNTIFS(X44:Z44,"&gt;=67%")=1,2,IF(COUNTIFS(X44:Z44,"&gt;=67%")=2,5,IF(COUNTIFS(X44:Z44,"&gt;=67%")=3,10,0))))</f>
        <v>0</v>
      </c>
      <c r="AL44" s="33">
        <f>IF(OR(ISBLANK(#REF!),$E44="ΌΧΙ"),"",IF(AA44="ΠΟΛΥΤΕΚΝΟΣ",2,IF(AA44="ΤΡΙΤΕΚΝΟΣ",1,0)))</f>
        <v>0</v>
      </c>
      <c r="AM44" s="33">
        <f>IF(OR(ISBLANK(#REF!),$E44="ΌΧΙ"),"",AD44+SUM(AG44:AL44))</f>
        <v>0.94</v>
      </c>
    </row>
    <row r="45" spans="1:39" x14ac:dyDescent="0.25">
      <c r="A45" s="26">
        <v>35</v>
      </c>
      <c r="B45" s="41" t="s">
        <v>637</v>
      </c>
      <c r="C45" s="41" t="s">
        <v>449</v>
      </c>
      <c r="D45" s="41" t="s">
        <v>86</v>
      </c>
      <c r="E45" s="42" t="s">
        <v>55</v>
      </c>
      <c r="F45" s="41" t="s">
        <v>444</v>
      </c>
      <c r="G45" s="41" t="s">
        <v>48</v>
      </c>
      <c r="H45" s="41"/>
      <c r="I45" s="41" t="s">
        <v>55</v>
      </c>
      <c r="J45" s="54">
        <v>42018</v>
      </c>
      <c r="K45" s="41" t="s">
        <v>50</v>
      </c>
      <c r="L45" s="43">
        <v>6.72</v>
      </c>
      <c r="M45" s="44"/>
      <c r="N45" s="44"/>
      <c r="O45" s="44"/>
      <c r="P45" s="44"/>
      <c r="Q45" s="41"/>
      <c r="R45" s="41"/>
      <c r="S45" s="41"/>
      <c r="T45" s="41"/>
      <c r="U45" s="41"/>
      <c r="V45" s="41"/>
      <c r="W45" s="51"/>
      <c r="X45" s="51"/>
      <c r="Y45" s="51"/>
      <c r="Z45" s="51"/>
      <c r="AA45" s="44" t="s">
        <v>51</v>
      </c>
      <c r="AB45" s="44" t="s">
        <v>55</v>
      </c>
      <c r="AC45" s="44" t="s">
        <v>49</v>
      </c>
      <c r="AD45" s="32">
        <f>IF(OR(ISBLANK(#REF!),$E45="ΌΧΙ"),"",IF(L45&gt;5,0.5*(L45-5),0))</f>
        <v>0.85999999999999988</v>
      </c>
      <c r="AE45" s="32">
        <f>IF(OR(ISBLANK(#REF!),$E45="ΌΧΙ"),"",IF(M45="ΝΑΙ",6,(IF(O45="ΝΑΙ",4,0))))</f>
        <v>0</v>
      </c>
      <c r="AF45" s="32">
        <f>IF(OR(ISBLANK(#REF!),$E45="ΌΧΙ"),"",IF(AND(F45="ΠΕ23",H45="ΚΥΡΙΟΣ"),IF(N45="ΝΑΙ",6,(IF(P45="ΝΑΙ",2,0))),IF(N45="ΝΑΙ",3,(IF(P45="ΝΑΙ",2,0)))))</f>
        <v>0</v>
      </c>
      <c r="AG45" s="32">
        <f>IF(OR(ISBLANK(#REF!),$E45="ΌΧΙ"),"",MAX(AE45:AF45))</f>
        <v>0</v>
      </c>
      <c r="AH45" s="32">
        <f>IF(OR(ISBLANK(#REF!),$E45="ΌΧΙ"),"",MIN(3,0.5*INT((Q45*12+R45+ROUND(S45/30,0))/6)))</f>
        <v>0</v>
      </c>
      <c r="AI45" s="32">
        <f>IF(OR(ISBLANK(#REF!),$E45="ΌΧΙ"),"",0.2*(T45*12+U45+ROUND(V45/30,0)))</f>
        <v>0</v>
      </c>
      <c r="AJ45" s="33">
        <f>IF(OR(ISBLANK(#REF!),$E45="ΌΧΙ"),"",IF(W45&gt;80%,4,IF(AND(W45&gt;=67%,W45&lt;=80%),3,0)))</f>
        <v>0</v>
      </c>
      <c r="AK45" s="33">
        <f>IF(OR(ISBLANK(#REF!),$E45="ΌΧΙ"),"",IF(COUNTIFS(X45:Z45,"&gt;=67%")=1,2,IF(COUNTIFS(X45:Z45,"&gt;=67%")=2,5,IF(COUNTIFS(X45:Z45,"&gt;=67%")=3,10,0))))</f>
        <v>0</v>
      </c>
      <c r="AL45" s="33">
        <f>IF(OR(ISBLANK(#REF!),$E45="ΌΧΙ"),"",IF(AA45="ΠΟΛΥΤΕΚΝΟΣ",2,IF(AA45="ΤΡΙΤΕΚΝΟΣ",1,0)))</f>
        <v>0</v>
      </c>
      <c r="AM45" s="33">
        <f>IF(OR(ISBLANK(#REF!),$E45="ΌΧΙ"),"",AD45+SUM(AG45:AL45))</f>
        <v>0.85999999999999988</v>
      </c>
    </row>
    <row r="46" spans="1:39" x14ac:dyDescent="0.25">
      <c r="A46" s="26">
        <v>36</v>
      </c>
      <c r="B46" s="41" t="s">
        <v>483</v>
      </c>
      <c r="C46" s="41" t="s">
        <v>88</v>
      </c>
      <c r="D46" s="41" t="s">
        <v>323</v>
      </c>
      <c r="E46" s="27" t="s">
        <v>55</v>
      </c>
      <c r="F46" s="41" t="s">
        <v>444</v>
      </c>
      <c r="G46" s="41" t="s">
        <v>48</v>
      </c>
      <c r="H46" s="41"/>
      <c r="I46" s="41" t="s">
        <v>49</v>
      </c>
      <c r="J46" s="54">
        <v>34263</v>
      </c>
      <c r="K46" s="41" t="s">
        <v>50</v>
      </c>
      <c r="L46" s="43">
        <v>7</v>
      </c>
      <c r="M46" s="44"/>
      <c r="N46" s="44"/>
      <c r="O46" s="44"/>
      <c r="P46" s="44"/>
      <c r="Q46" s="41">
        <v>3</v>
      </c>
      <c r="R46" s="41"/>
      <c r="S46" s="41"/>
      <c r="T46" s="41">
        <v>3</v>
      </c>
      <c r="U46" s="41">
        <v>4</v>
      </c>
      <c r="V46" s="41">
        <v>15</v>
      </c>
      <c r="W46" s="51"/>
      <c r="X46" s="51"/>
      <c r="Y46" s="51"/>
      <c r="Z46" s="51"/>
      <c r="AA46" s="44" t="s">
        <v>316</v>
      </c>
      <c r="AB46" s="44" t="s">
        <v>55</v>
      </c>
      <c r="AC46" s="44" t="s">
        <v>49</v>
      </c>
      <c r="AD46" s="32">
        <f>IF(OR(ISBLANK(#REF!),$E46="ΌΧΙ"),"",IF(L46&gt;5,0.5*(L46-5),0))</f>
        <v>1</v>
      </c>
      <c r="AE46" s="32">
        <f>IF(OR(ISBLANK(#REF!),$E46="ΌΧΙ"),"",IF(M46="ΝΑΙ",6,(IF(O46="ΝΑΙ",4,0))))</f>
        <v>0</v>
      </c>
      <c r="AF46" s="32">
        <f>IF(OR(ISBLANK(#REF!),$E46="ΌΧΙ"),"",IF(AND(F46="ΠΕ23",H46="ΚΥΡΙΟΣ"),IF(N46="ΝΑΙ",6,(IF(P46="ΝΑΙ",2,0))),IF(N46="ΝΑΙ",3,(IF(P46="ΝΑΙ",2,0)))))</f>
        <v>0</v>
      </c>
      <c r="AG46" s="32">
        <f>IF(OR(ISBLANK(#REF!),$E46="ΌΧΙ"),"",MAX(AE46:AF46))</f>
        <v>0</v>
      </c>
      <c r="AH46" s="32">
        <f>IF(OR(ISBLANK(#REF!),$E46="ΌΧΙ"),"",MIN(3,0.5*INT((Q46*12+R46+ROUND(S46/30,0))/6)))</f>
        <v>3</v>
      </c>
      <c r="AI46" s="32">
        <f>IF(OR(ISBLANK(#REF!),$E46="ΌΧΙ"),"",0.2*(T46*12+U46+ROUND(V46/30,0)))</f>
        <v>8.2000000000000011</v>
      </c>
      <c r="AJ46" s="33">
        <f>IF(OR(ISBLANK(#REF!),$E46="ΌΧΙ"),"",IF(W46&gt;80%,4,IF(AND(W46&gt;=67%,W46&lt;=80%),3,0)))</f>
        <v>0</v>
      </c>
      <c r="AK46" s="33">
        <f>IF(OR(ISBLANK(#REF!),$E46="ΌΧΙ"),"",IF(COUNTIFS(X46:Z46,"&gt;=67%")=1,2,IF(COUNTIFS(X46:Z46,"&gt;=67%")=2,5,IF(COUNTIFS(X46:Z46,"&gt;=67%")=3,10,0))))</f>
        <v>0</v>
      </c>
      <c r="AL46" s="33">
        <f>IF(OR(ISBLANK(#REF!),$E46="ΌΧΙ"),"",IF(AA46="ΠΟΛΥΤΕΚΝΟΣ",2,IF(AA46="ΤΡΙΤΕΚΝΟΣ",1,0)))</f>
        <v>1</v>
      </c>
      <c r="AM46" s="33">
        <f>IF(OR(ISBLANK(#REF!),$E46="ΌΧΙ"),"",AD46+SUM(AG46:AL46))</f>
        <v>13.200000000000001</v>
      </c>
    </row>
    <row r="47" spans="1:39" x14ac:dyDescent="0.25">
      <c r="A47" s="26">
        <v>37</v>
      </c>
      <c r="B47" s="41" t="s">
        <v>482</v>
      </c>
      <c r="C47" s="41" t="s">
        <v>112</v>
      </c>
      <c r="D47" s="41" t="s">
        <v>182</v>
      </c>
      <c r="E47" s="27" t="s">
        <v>55</v>
      </c>
      <c r="F47" s="41" t="s">
        <v>444</v>
      </c>
      <c r="G47" s="41" t="s">
        <v>48</v>
      </c>
      <c r="H47" s="41"/>
      <c r="I47" s="41" t="s">
        <v>49</v>
      </c>
      <c r="J47" s="54">
        <v>39582</v>
      </c>
      <c r="K47" s="41" t="s">
        <v>50</v>
      </c>
      <c r="L47" s="43">
        <v>6.69</v>
      </c>
      <c r="M47" s="44"/>
      <c r="N47" s="44"/>
      <c r="O47" s="44"/>
      <c r="P47" s="44"/>
      <c r="Q47" s="41"/>
      <c r="R47" s="41"/>
      <c r="S47" s="41"/>
      <c r="T47" s="41">
        <v>3</v>
      </c>
      <c r="U47" s="41">
        <v>6</v>
      </c>
      <c r="V47" s="41">
        <v>21</v>
      </c>
      <c r="W47" s="51">
        <v>0.67</v>
      </c>
      <c r="X47" s="51"/>
      <c r="Y47" s="51"/>
      <c r="Z47" s="51"/>
      <c r="AA47" s="30" t="s">
        <v>51</v>
      </c>
      <c r="AB47" s="44" t="s">
        <v>49</v>
      </c>
      <c r="AC47" s="44" t="s">
        <v>49</v>
      </c>
      <c r="AD47" s="32">
        <f>IF(OR(ISBLANK(#REF!),$E47="ΌΧΙ"),"",IF(L47&gt;5,0.5*(L47-5),0))</f>
        <v>0.8450000000000002</v>
      </c>
      <c r="AE47" s="32">
        <f>IF(OR(ISBLANK(#REF!),$E47="ΌΧΙ"),"",IF(M47="ΝΑΙ",6,(IF(O47="ΝΑΙ",4,0))))</f>
        <v>0</v>
      </c>
      <c r="AF47" s="32">
        <f>IF(OR(ISBLANK(#REF!),$E47="ΌΧΙ"),"",IF(AND(F47="ΠΕ23",H47="ΚΥΡΙΟΣ"),IF(N47="ΝΑΙ",6,(IF(P47="ΝΑΙ",2,0))),IF(N47="ΝΑΙ",3,(IF(P47="ΝΑΙ",2,0)))))</f>
        <v>0</v>
      </c>
      <c r="AG47" s="32">
        <f>IF(OR(ISBLANK(#REF!),$E47="ΌΧΙ"),"",MAX(AE47:AF47))</f>
        <v>0</v>
      </c>
      <c r="AH47" s="32">
        <f>IF(OR(ISBLANK(#REF!),$E47="ΌΧΙ"),"",MIN(3,0.5*INT((Q47*12+R47+ROUND(S47/30,0))/6)))</f>
        <v>0</v>
      </c>
      <c r="AI47" s="32">
        <f>IF(OR(ISBLANK(#REF!),$E47="ΌΧΙ"),"",0.2*(T47*12+U47+ROUND(V47/30,0)))</f>
        <v>8.6</v>
      </c>
      <c r="AJ47" s="33">
        <f>IF(OR(ISBLANK(#REF!),$E47="ΌΧΙ"),"",IF(W47&gt;80%,4,IF(AND(W47&gt;=67%,W47&lt;=80%),3,0)))</f>
        <v>3</v>
      </c>
      <c r="AK47" s="33">
        <f>IF(OR(ISBLANK(#REF!),$E47="ΌΧΙ"),"",IF(COUNTIFS(X47:Z47,"&gt;=67%")=1,2,IF(COUNTIFS(X47:Z47,"&gt;=67%")=2,5,IF(COUNTIFS(X47:Z47,"&gt;=67%")=3,10,0))))</f>
        <v>0</v>
      </c>
      <c r="AL47" s="33">
        <f>IF(OR(ISBLANK(#REF!),$E47="ΌΧΙ"),"",IF(AA47="ΠΟΛΥΤΕΚΝΟΣ",2,IF(AA47="ΤΡΙΤΕΚΝΟΣ",1,0)))</f>
        <v>0</v>
      </c>
      <c r="AM47" s="33">
        <f>IF(OR(ISBLANK(#REF!),$E47="ΌΧΙ"),"",AD47+SUM(AG47:AL47))</f>
        <v>12.445</v>
      </c>
    </row>
    <row r="48" spans="1:39" x14ac:dyDescent="0.25">
      <c r="A48" s="26">
        <v>38</v>
      </c>
      <c r="B48" s="41" t="s">
        <v>514</v>
      </c>
      <c r="C48" s="41" t="s">
        <v>161</v>
      </c>
      <c r="D48" s="41" t="s">
        <v>121</v>
      </c>
      <c r="E48" s="27" t="s">
        <v>55</v>
      </c>
      <c r="F48" s="41" t="s">
        <v>444</v>
      </c>
      <c r="G48" s="41" t="s">
        <v>48</v>
      </c>
      <c r="H48" s="41"/>
      <c r="I48" s="41" t="s">
        <v>49</v>
      </c>
      <c r="J48" s="54">
        <v>40079</v>
      </c>
      <c r="K48" s="41" t="s">
        <v>50</v>
      </c>
      <c r="L48" s="43">
        <v>7.29</v>
      </c>
      <c r="M48" s="44"/>
      <c r="N48" s="44"/>
      <c r="O48" s="44" t="s">
        <v>55</v>
      </c>
      <c r="P48" s="44"/>
      <c r="Q48" s="41">
        <v>1</v>
      </c>
      <c r="R48" s="41"/>
      <c r="S48" s="41">
        <v>17</v>
      </c>
      <c r="T48" s="41"/>
      <c r="U48" s="41">
        <v>7</v>
      </c>
      <c r="V48" s="41">
        <v>25</v>
      </c>
      <c r="W48" s="51"/>
      <c r="X48" s="51"/>
      <c r="Y48" s="51"/>
      <c r="Z48" s="51"/>
      <c r="AA48" s="44" t="s">
        <v>51</v>
      </c>
      <c r="AB48" s="44" t="s">
        <v>55</v>
      </c>
      <c r="AC48" s="44" t="s">
        <v>49</v>
      </c>
      <c r="AD48" s="32">
        <f>IF(OR(ISBLANK(#REF!),$E48="ΌΧΙ"),"",IF(L48&gt;5,0.5*(L48-5),0))</f>
        <v>1.145</v>
      </c>
      <c r="AE48" s="32">
        <f>IF(OR(ISBLANK(#REF!),$E48="ΌΧΙ"),"",IF(M48="ΝΑΙ",6,(IF(O48="ΝΑΙ",4,0))))</f>
        <v>4</v>
      </c>
      <c r="AF48" s="32">
        <f>IF(OR(ISBLANK(#REF!),$E48="ΌΧΙ"),"",IF(AND(F48="ΠΕ23",H48="ΚΥΡΙΟΣ"),IF(N48="ΝΑΙ",6,(IF(P48="ΝΑΙ",2,0))),IF(N48="ΝΑΙ",3,(IF(P48="ΝΑΙ",2,0)))))</f>
        <v>0</v>
      </c>
      <c r="AG48" s="32">
        <f>IF(OR(ISBLANK(#REF!),$E48="ΌΧΙ"),"",MAX(AE48:AF48))</f>
        <v>4</v>
      </c>
      <c r="AH48" s="32">
        <f>IF(OR(ISBLANK(#REF!),$E48="ΌΧΙ"),"",MIN(3,0.5*INT((Q48*12+R48+ROUND(S48/30,0))/6)))</f>
        <v>1</v>
      </c>
      <c r="AI48" s="32">
        <f>IF(OR(ISBLANK(#REF!),$E48="ΌΧΙ"),"",0.2*(T48*12+U48+ROUND(V48/30,0)))</f>
        <v>1.6</v>
      </c>
      <c r="AJ48" s="33">
        <f>IF(OR(ISBLANK(#REF!),$E48="ΌΧΙ"),"",IF(W48&gt;80%,4,IF(AND(W48&gt;=67%,W48&lt;=80%),3,0)))</f>
        <v>0</v>
      </c>
      <c r="AK48" s="33">
        <f>IF(OR(ISBLANK(#REF!),$E48="ΌΧΙ"),"",IF(COUNTIFS(X48:Z48,"&gt;=67%")=1,2,IF(COUNTIFS(X48:Z48,"&gt;=67%")=2,5,IF(COUNTIFS(X48:Z48,"&gt;=67%")=3,10,0))))</f>
        <v>0</v>
      </c>
      <c r="AL48" s="33">
        <f>IF(OR(ISBLANK(#REF!),$E48="ΌΧΙ"),"",IF(AA48="ΠΟΛΥΤΕΚΝΟΣ",2,IF(AA48="ΤΡΙΤΕΚΝΟΣ",1,0)))</f>
        <v>0</v>
      </c>
      <c r="AM48" s="33">
        <f>IF(OR(ISBLANK(#REF!),$E48="ΌΧΙ"),"",AD48+SUM(AG48:AL48))</f>
        <v>7.7449999999999992</v>
      </c>
    </row>
    <row r="49" spans="1:39" x14ac:dyDescent="0.25">
      <c r="A49" s="26">
        <v>39</v>
      </c>
      <c r="B49" s="41" t="s">
        <v>484</v>
      </c>
      <c r="C49" s="41" t="s">
        <v>485</v>
      </c>
      <c r="D49" s="41" t="s">
        <v>58</v>
      </c>
      <c r="E49" s="27" t="s">
        <v>55</v>
      </c>
      <c r="F49" s="41" t="s">
        <v>444</v>
      </c>
      <c r="G49" s="41" t="s">
        <v>48</v>
      </c>
      <c r="H49" s="41"/>
      <c r="I49" s="41" t="s">
        <v>49</v>
      </c>
      <c r="J49" s="54">
        <v>37371</v>
      </c>
      <c r="K49" s="41" t="s">
        <v>50</v>
      </c>
      <c r="L49" s="43">
        <v>7.68</v>
      </c>
      <c r="M49" s="44"/>
      <c r="N49" s="44"/>
      <c r="O49" s="44"/>
      <c r="P49" s="44"/>
      <c r="Q49" s="41">
        <v>1</v>
      </c>
      <c r="R49" s="41">
        <v>10</v>
      </c>
      <c r="S49" s="41">
        <v>17</v>
      </c>
      <c r="T49" s="41">
        <v>1</v>
      </c>
      <c r="U49" s="41">
        <v>8</v>
      </c>
      <c r="V49" s="41"/>
      <c r="W49" s="51"/>
      <c r="X49" s="51"/>
      <c r="Y49" s="51"/>
      <c r="Z49" s="51"/>
      <c r="AA49" s="44" t="s">
        <v>51</v>
      </c>
      <c r="AB49" s="44" t="s">
        <v>49</v>
      </c>
      <c r="AC49" s="44" t="s">
        <v>49</v>
      </c>
      <c r="AD49" s="32">
        <f>IF(OR(ISBLANK(#REF!),$E49="ΌΧΙ"),"",IF(L49&gt;5,0.5*(L49-5),0))</f>
        <v>1.3399999999999999</v>
      </c>
      <c r="AE49" s="32">
        <f>IF(OR(ISBLANK(#REF!),$E49="ΌΧΙ"),"",IF(M49="ΝΑΙ",6,(IF(O49="ΝΑΙ",4,0))))</f>
        <v>0</v>
      </c>
      <c r="AF49" s="32">
        <f>IF(OR(ISBLANK(#REF!),$E49="ΌΧΙ"),"",IF(AND(F49="ΠΕ23",H49="ΚΥΡΙΟΣ"),IF(N49="ΝΑΙ",6,(IF(P49="ΝΑΙ",2,0))),IF(N49="ΝΑΙ",3,(IF(P49="ΝΑΙ",2,0)))))</f>
        <v>0</v>
      </c>
      <c r="AG49" s="32">
        <f>IF(OR(ISBLANK(#REF!),$E49="ΌΧΙ"),"",MAX(AE49:AF49))</f>
        <v>0</v>
      </c>
      <c r="AH49" s="32">
        <f>IF(OR(ISBLANK(#REF!),$E49="ΌΧΙ"),"",MIN(3,0.5*INT((Q49*12+R49+ROUND(S49/30,0))/6)))</f>
        <v>1.5</v>
      </c>
      <c r="AI49" s="32">
        <f>IF(OR(ISBLANK(#REF!),$E49="ΌΧΙ"),"",0.2*(T49*12+U49+ROUND(V49/30,0)))</f>
        <v>4</v>
      </c>
      <c r="AJ49" s="33">
        <f>IF(OR(ISBLANK(#REF!),$E49="ΌΧΙ"),"",IF(W49&gt;80%,4,IF(AND(W49&gt;=67%,W49&lt;=80%),3,0)))</f>
        <v>0</v>
      </c>
      <c r="AK49" s="33">
        <f>IF(OR(ISBLANK(#REF!),$E49="ΌΧΙ"),"",IF(COUNTIFS(X49:Z49,"&gt;=67%")=1,2,IF(COUNTIFS(X49:Z49,"&gt;=67%")=2,5,IF(COUNTIFS(X49:Z49,"&gt;=67%")=3,10,0))))</f>
        <v>0</v>
      </c>
      <c r="AL49" s="33">
        <f>IF(OR(ISBLANK(#REF!),$E49="ΌΧΙ"),"",IF(AA49="ΠΟΛΥΤΕΚΝΟΣ",2,IF(AA49="ΤΡΙΤΕΚΝΟΣ",1,0)))</f>
        <v>0</v>
      </c>
      <c r="AM49" s="33">
        <f>IF(OR(ISBLANK(#REF!),$E49="ΌΧΙ"),"",AD49+SUM(AG49:AL49))</f>
        <v>6.84</v>
      </c>
    </row>
    <row r="50" spans="1:39" x14ac:dyDescent="0.25">
      <c r="A50" s="26">
        <v>40</v>
      </c>
      <c r="B50" s="41" t="s">
        <v>553</v>
      </c>
      <c r="C50" s="41" t="s">
        <v>402</v>
      </c>
      <c r="D50" s="41" t="s">
        <v>86</v>
      </c>
      <c r="E50" s="27" t="s">
        <v>55</v>
      </c>
      <c r="F50" s="41" t="s">
        <v>444</v>
      </c>
      <c r="G50" s="41" t="s">
        <v>48</v>
      </c>
      <c r="H50" s="41"/>
      <c r="I50" s="41" t="s">
        <v>49</v>
      </c>
      <c r="J50" s="54">
        <v>35752</v>
      </c>
      <c r="K50" s="41" t="s">
        <v>50</v>
      </c>
      <c r="L50" s="43">
        <v>6.9</v>
      </c>
      <c r="M50" s="44"/>
      <c r="N50" s="44"/>
      <c r="O50" s="44"/>
      <c r="P50" s="44"/>
      <c r="Q50" s="41">
        <v>3</v>
      </c>
      <c r="R50" s="41"/>
      <c r="S50" s="41"/>
      <c r="T50" s="41">
        <v>1</v>
      </c>
      <c r="U50" s="41"/>
      <c r="V50" s="41">
        <v>5</v>
      </c>
      <c r="W50" s="51"/>
      <c r="X50" s="51"/>
      <c r="Y50" s="51"/>
      <c r="Z50" s="51"/>
      <c r="AA50" s="44" t="s">
        <v>51</v>
      </c>
      <c r="AB50" s="44" t="s">
        <v>49</v>
      </c>
      <c r="AC50" s="44" t="s">
        <v>49</v>
      </c>
      <c r="AD50" s="32">
        <f>IF(OR(ISBLANK(#REF!),$E50="ΌΧΙ"),"",IF(L50&gt;5,0.5*(L50-5),0))</f>
        <v>0.95000000000000018</v>
      </c>
      <c r="AE50" s="32">
        <f>IF(OR(ISBLANK(#REF!),$E50="ΌΧΙ"),"",IF(M50="ΝΑΙ",6,(IF(O50="ΝΑΙ",4,0))))</f>
        <v>0</v>
      </c>
      <c r="AF50" s="32">
        <f>IF(OR(ISBLANK(#REF!),$E50="ΌΧΙ"),"",IF(AND(F50="ΠΕ23",H50="ΚΥΡΙΟΣ"),IF(N50="ΝΑΙ",6,(IF(P50="ΝΑΙ",2,0))),IF(N50="ΝΑΙ",3,(IF(P50="ΝΑΙ",2,0)))))</f>
        <v>0</v>
      </c>
      <c r="AG50" s="32">
        <f>IF(OR(ISBLANK(#REF!),$E50="ΌΧΙ"),"",MAX(AE50:AF50))</f>
        <v>0</v>
      </c>
      <c r="AH50" s="32">
        <f>IF(OR(ISBLANK(#REF!),$E50="ΌΧΙ"),"",MIN(3,0.5*INT((Q50*12+R50+ROUND(S50/30,0))/6)))</f>
        <v>3</v>
      </c>
      <c r="AI50" s="32">
        <f>IF(OR(ISBLANK(#REF!),$E50="ΌΧΙ"),"",0.2*(T50*12+U50+ROUND(V50/30,0)))</f>
        <v>2.4000000000000004</v>
      </c>
      <c r="AJ50" s="33">
        <f>IF(OR(ISBLANK(#REF!),$E50="ΌΧΙ"),"",IF(W50&gt;80%,4,IF(AND(W50&gt;=67%,W50&lt;=80%),3,0)))</f>
        <v>0</v>
      </c>
      <c r="AK50" s="33">
        <f>IF(OR(ISBLANK(#REF!),$E50="ΌΧΙ"),"",IF(COUNTIFS(X50:Z50,"&gt;=67%")=1,2,IF(COUNTIFS(X50:Z50,"&gt;=67%")=2,5,IF(COUNTIFS(X50:Z50,"&gt;=67%")=3,10,0))))</f>
        <v>0</v>
      </c>
      <c r="AL50" s="33">
        <f>IF(OR(ISBLANK(#REF!),$E50="ΌΧΙ"),"",IF(AA50="ΠΟΛΥΤΕΚΝΟΣ",2,IF(AA50="ΤΡΙΤΕΚΝΟΣ",1,0)))</f>
        <v>0</v>
      </c>
      <c r="AM50" s="33">
        <f>IF(OR(ISBLANK(#REF!),$E50="ΌΧΙ"),"",AD50+SUM(AG50:AL50))</f>
        <v>6.3500000000000005</v>
      </c>
    </row>
    <row r="51" spans="1:39" x14ac:dyDescent="0.25">
      <c r="A51" s="26">
        <v>41</v>
      </c>
      <c r="B51" s="41" t="s">
        <v>565</v>
      </c>
      <c r="C51" s="41" t="s">
        <v>114</v>
      </c>
      <c r="D51" s="41" t="s">
        <v>69</v>
      </c>
      <c r="E51" s="27" t="s">
        <v>55</v>
      </c>
      <c r="F51" s="41" t="s">
        <v>444</v>
      </c>
      <c r="G51" s="41" t="s">
        <v>48</v>
      </c>
      <c r="H51" s="41"/>
      <c r="I51" s="41" t="s">
        <v>49</v>
      </c>
      <c r="J51" s="54">
        <v>41215</v>
      </c>
      <c r="K51" s="41" t="s">
        <v>50</v>
      </c>
      <c r="L51" s="43">
        <v>8.6300000000000008</v>
      </c>
      <c r="M51" s="44"/>
      <c r="N51" s="44"/>
      <c r="O51" s="44" t="s">
        <v>55</v>
      </c>
      <c r="P51" s="44"/>
      <c r="Q51" s="41"/>
      <c r="R51" s="41"/>
      <c r="S51" s="41"/>
      <c r="T51" s="41"/>
      <c r="U51" s="41"/>
      <c r="V51" s="41"/>
      <c r="W51" s="51"/>
      <c r="X51" s="51"/>
      <c r="Y51" s="51"/>
      <c r="Z51" s="51"/>
      <c r="AA51" s="44" t="s">
        <v>51</v>
      </c>
      <c r="AB51" s="44" t="s">
        <v>49</v>
      </c>
      <c r="AC51" s="44" t="s">
        <v>49</v>
      </c>
      <c r="AD51" s="32">
        <f>IF(OR(ISBLANK(#REF!),$E51="ΌΧΙ"),"",IF(L51&gt;5,0.5*(L51-5),0))</f>
        <v>1.8150000000000004</v>
      </c>
      <c r="AE51" s="32">
        <f>IF(OR(ISBLANK(#REF!),$E51="ΌΧΙ"),"",IF(M51="ΝΑΙ",6,(IF(O51="ΝΑΙ",4,0))))</f>
        <v>4</v>
      </c>
      <c r="AF51" s="32">
        <f>IF(OR(ISBLANK(#REF!),$E51="ΌΧΙ"),"",IF(AND(F51="ΠΕ23",H51="ΚΥΡΙΟΣ"),IF(N51="ΝΑΙ",6,(IF(P51="ΝΑΙ",2,0))),IF(N51="ΝΑΙ",3,(IF(P51="ΝΑΙ",2,0)))))</f>
        <v>0</v>
      </c>
      <c r="AG51" s="32">
        <f>IF(OR(ISBLANK(#REF!),$E51="ΌΧΙ"),"",MAX(AE51:AF51))</f>
        <v>4</v>
      </c>
      <c r="AH51" s="32">
        <f>IF(OR(ISBLANK(#REF!),$E51="ΌΧΙ"),"",MIN(3,0.5*INT((Q51*12+R51+ROUND(S51/30,0))/6)))</f>
        <v>0</v>
      </c>
      <c r="AI51" s="32">
        <f>IF(OR(ISBLANK(#REF!),$E51="ΌΧΙ"),"",0.2*(T51*12+U51+ROUND(V51/30,0)))</f>
        <v>0</v>
      </c>
      <c r="AJ51" s="33">
        <f>IF(OR(ISBLANK(#REF!),$E51="ΌΧΙ"),"",IF(W51&gt;80%,4,IF(AND(W51&gt;=67%,W51&lt;=80%),3,0)))</f>
        <v>0</v>
      </c>
      <c r="AK51" s="33">
        <f>IF(OR(ISBLANK(#REF!),$E51="ΌΧΙ"),"",IF(COUNTIFS(X51:Z51,"&gt;=67%")=1,2,IF(COUNTIFS(X51:Z51,"&gt;=67%")=2,5,IF(COUNTIFS(X51:Z51,"&gt;=67%")=3,10,0))))</f>
        <v>0</v>
      </c>
      <c r="AL51" s="33">
        <f>IF(OR(ISBLANK(#REF!),$E51="ΌΧΙ"),"",IF(AA51="ΠΟΛΥΤΕΚΝΟΣ",2,IF(AA51="ΤΡΙΤΕΚΝΟΣ",1,0)))</f>
        <v>0</v>
      </c>
      <c r="AM51" s="33">
        <f>IF(OR(ISBLANK(#REF!),$E51="ΌΧΙ"),"",AD51+SUM(AG51:AL51))</f>
        <v>5.8150000000000004</v>
      </c>
    </row>
    <row r="52" spans="1:39" x14ac:dyDescent="0.25">
      <c r="A52" s="26">
        <v>42</v>
      </c>
      <c r="B52" s="41" t="s">
        <v>501</v>
      </c>
      <c r="C52" s="41" t="s">
        <v>88</v>
      </c>
      <c r="D52" s="41" t="s">
        <v>78</v>
      </c>
      <c r="E52" s="27" t="s">
        <v>55</v>
      </c>
      <c r="F52" s="41" t="s">
        <v>444</v>
      </c>
      <c r="G52" s="41" t="s">
        <v>48</v>
      </c>
      <c r="H52" s="41"/>
      <c r="I52" s="41" t="s">
        <v>49</v>
      </c>
      <c r="J52" s="54">
        <v>40186</v>
      </c>
      <c r="K52" s="41" t="s">
        <v>50</v>
      </c>
      <c r="L52" s="43">
        <v>7.44</v>
      </c>
      <c r="M52" s="44"/>
      <c r="N52" s="44"/>
      <c r="O52" s="44"/>
      <c r="P52" s="44"/>
      <c r="Q52" s="41">
        <v>2</v>
      </c>
      <c r="R52" s="41">
        <v>10</v>
      </c>
      <c r="S52" s="41">
        <v>1</v>
      </c>
      <c r="T52" s="41"/>
      <c r="U52" s="41">
        <v>8</v>
      </c>
      <c r="V52" s="41">
        <v>4</v>
      </c>
      <c r="W52" s="51"/>
      <c r="X52" s="51"/>
      <c r="Y52" s="51"/>
      <c r="Z52" s="51"/>
      <c r="AA52" s="44" t="s">
        <v>51</v>
      </c>
      <c r="AB52" s="44" t="s">
        <v>49</v>
      </c>
      <c r="AC52" s="44" t="s">
        <v>49</v>
      </c>
      <c r="AD52" s="32">
        <f>IF(OR(ISBLANK(#REF!),$E52="ΌΧΙ"),"",IF(L52&gt;5,0.5*(L52-5),0))</f>
        <v>1.2200000000000002</v>
      </c>
      <c r="AE52" s="32">
        <f>IF(OR(ISBLANK(#REF!),$E52="ΌΧΙ"),"",IF(M52="ΝΑΙ",6,(IF(O52="ΝΑΙ",4,0))))</f>
        <v>0</v>
      </c>
      <c r="AF52" s="32">
        <f>IF(OR(ISBLANK(#REF!),$E52="ΌΧΙ"),"",IF(AND(F52="ΠΕ23",H52="ΚΥΡΙΟΣ"),IF(N52="ΝΑΙ",6,(IF(P52="ΝΑΙ",2,0))),IF(N52="ΝΑΙ",3,(IF(P52="ΝΑΙ",2,0)))))</f>
        <v>0</v>
      </c>
      <c r="AG52" s="32">
        <f>IF(OR(ISBLANK(#REF!),$E52="ΌΧΙ"),"",MAX(AE52:AF52))</f>
        <v>0</v>
      </c>
      <c r="AH52" s="32">
        <f>IF(OR(ISBLANK(#REF!),$E52="ΌΧΙ"),"",MIN(3,0.5*INT((Q52*12+R52+ROUND(S52/30,0))/6)))</f>
        <v>2.5</v>
      </c>
      <c r="AI52" s="32">
        <f>IF(OR(ISBLANK(#REF!),$E52="ΌΧΙ"),"",0.2*(T52*12+U52+ROUND(V52/30,0)))</f>
        <v>1.6</v>
      </c>
      <c r="AJ52" s="33">
        <f>IF(OR(ISBLANK(#REF!),$E52="ΌΧΙ"),"",IF(W52&gt;80%,4,IF(AND(W52&gt;=67%,W52&lt;=80%),3,0)))</f>
        <v>0</v>
      </c>
      <c r="AK52" s="33">
        <f>IF(OR(ISBLANK(#REF!),$E52="ΌΧΙ"),"",IF(COUNTIFS(X52:Z52,"&gt;=67%")=1,2,IF(COUNTIFS(X52:Z52,"&gt;=67%")=2,5,IF(COUNTIFS(X52:Z52,"&gt;=67%")=3,10,0))))</f>
        <v>0</v>
      </c>
      <c r="AL52" s="33">
        <f>IF(OR(ISBLANK(#REF!),$E52="ΌΧΙ"),"",IF(AA52="ΠΟΛΥΤΕΚΝΟΣ",2,IF(AA52="ΤΡΙΤΕΚΝΟΣ",1,0)))</f>
        <v>0</v>
      </c>
      <c r="AM52" s="33">
        <f>IF(OR(ISBLANK(#REF!),$E52="ΌΧΙ"),"",AD52+SUM(AG52:AL52))</f>
        <v>5.32</v>
      </c>
    </row>
    <row r="53" spans="1:39" x14ac:dyDescent="0.25">
      <c r="A53" s="26">
        <v>43</v>
      </c>
      <c r="B53" s="41" t="s">
        <v>601</v>
      </c>
      <c r="C53" s="41" t="s">
        <v>570</v>
      </c>
      <c r="D53" s="41" t="s">
        <v>117</v>
      </c>
      <c r="E53" s="27" t="s">
        <v>55</v>
      </c>
      <c r="F53" s="41" t="s">
        <v>444</v>
      </c>
      <c r="G53" s="41" t="s">
        <v>48</v>
      </c>
      <c r="H53" s="41"/>
      <c r="I53" s="41" t="s">
        <v>49</v>
      </c>
      <c r="J53" s="54">
        <v>40478</v>
      </c>
      <c r="K53" s="41" t="s">
        <v>50</v>
      </c>
      <c r="L53" s="43">
        <v>7.54</v>
      </c>
      <c r="M53" s="44"/>
      <c r="N53" s="44"/>
      <c r="O53" s="44" t="s">
        <v>55</v>
      </c>
      <c r="P53" s="44"/>
      <c r="Q53" s="41"/>
      <c r="R53" s="41"/>
      <c r="S53" s="41"/>
      <c r="T53" s="41"/>
      <c r="U53" s="41"/>
      <c r="V53" s="41"/>
      <c r="W53" s="51"/>
      <c r="X53" s="51"/>
      <c r="Y53" s="51"/>
      <c r="Z53" s="51"/>
      <c r="AA53" s="44" t="s">
        <v>51</v>
      </c>
      <c r="AB53" s="44" t="s">
        <v>49</v>
      </c>
      <c r="AC53" s="44" t="s">
        <v>49</v>
      </c>
      <c r="AD53" s="32">
        <f>IF(OR(ISBLANK(#REF!),$E53="ΌΧΙ"),"",IF(L53&gt;5,0.5*(L53-5),0))</f>
        <v>1.27</v>
      </c>
      <c r="AE53" s="32">
        <f>IF(OR(ISBLANK(#REF!),$E53="ΌΧΙ"),"",IF(M53="ΝΑΙ",6,(IF(O53="ΝΑΙ",4,0))))</f>
        <v>4</v>
      </c>
      <c r="AF53" s="32">
        <f>IF(OR(ISBLANK(#REF!),$E53="ΌΧΙ"),"",IF(AND(F53="ΠΕ23",H53="ΚΥΡΙΟΣ"),IF(N53="ΝΑΙ",6,(IF(P53="ΝΑΙ",2,0))),IF(N53="ΝΑΙ",3,(IF(P53="ΝΑΙ",2,0)))))</f>
        <v>0</v>
      </c>
      <c r="AG53" s="32">
        <f>IF(OR(ISBLANK(#REF!),$E53="ΌΧΙ"),"",MAX(AE53:AF53))</f>
        <v>4</v>
      </c>
      <c r="AH53" s="32">
        <f>IF(OR(ISBLANK(#REF!),$E53="ΌΧΙ"),"",MIN(3,0.5*INT((Q53*12+R53+ROUND(S53/30,0))/6)))</f>
        <v>0</v>
      </c>
      <c r="AI53" s="32">
        <f>IF(OR(ISBLANK(#REF!),$E53="ΌΧΙ"),"",0.2*(T53*12+U53+ROUND(V53/30,0)))</f>
        <v>0</v>
      </c>
      <c r="AJ53" s="33">
        <f>IF(OR(ISBLANK(#REF!),$E53="ΌΧΙ"),"",IF(W53&gt;80%,4,IF(AND(W53&gt;=67%,W53&lt;=80%),3,0)))</f>
        <v>0</v>
      </c>
      <c r="AK53" s="33">
        <f>IF(OR(ISBLANK(#REF!),$E53="ΌΧΙ"),"",IF(COUNTIFS(X53:Z53,"&gt;=67%")=1,2,IF(COUNTIFS(X53:Z53,"&gt;=67%")=2,5,IF(COUNTIFS(X53:Z53,"&gt;=67%")=3,10,0))))</f>
        <v>0</v>
      </c>
      <c r="AL53" s="33">
        <f>IF(OR(ISBLANK(#REF!),$E53="ΌΧΙ"),"",IF(AA53="ΠΟΛΥΤΕΚΝΟΣ",2,IF(AA53="ΤΡΙΤΕΚΝΟΣ",1,0)))</f>
        <v>0</v>
      </c>
      <c r="AM53" s="33">
        <f>IF(OR(ISBLANK(#REF!),$E53="ΌΧΙ"),"",AD53+SUM(AG53:AL53))</f>
        <v>5.27</v>
      </c>
    </row>
    <row r="54" spans="1:39" x14ac:dyDescent="0.25">
      <c r="A54" s="26">
        <v>44</v>
      </c>
      <c r="B54" s="41" t="s">
        <v>551</v>
      </c>
      <c r="C54" s="41" t="s">
        <v>106</v>
      </c>
      <c r="D54" s="41" t="s">
        <v>86</v>
      </c>
      <c r="E54" s="27" t="s">
        <v>55</v>
      </c>
      <c r="F54" s="41" t="s">
        <v>444</v>
      </c>
      <c r="G54" s="41" t="s">
        <v>48</v>
      </c>
      <c r="H54" s="41"/>
      <c r="I54" s="41" t="s">
        <v>49</v>
      </c>
      <c r="J54" s="54">
        <v>38762</v>
      </c>
      <c r="K54" s="41" t="s">
        <v>50</v>
      </c>
      <c r="L54" s="43">
        <v>7.27</v>
      </c>
      <c r="M54" s="44"/>
      <c r="N54" s="44"/>
      <c r="O54" s="44"/>
      <c r="P54" s="44"/>
      <c r="Q54" s="41">
        <v>2</v>
      </c>
      <c r="R54" s="41">
        <v>10</v>
      </c>
      <c r="S54" s="41">
        <v>23</v>
      </c>
      <c r="T54" s="41"/>
      <c r="U54" s="41">
        <v>7</v>
      </c>
      <c r="V54" s="41">
        <v>25</v>
      </c>
      <c r="W54" s="51"/>
      <c r="X54" s="51"/>
      <c r="Y54" s="51"/>
      <c r="Z54" s="51"/>
      <c r="AA54" s="44" t="s">
        <v>51</v>
      </c>
      <c r="AB54" s="44" t="s">
        <v>49</v>
      </c>
      <c r="AC54" s="44" t="s">
        <v>49</v>
      </c>
      <c r="AD54" s="32">
        <f>IF(OR(ISBLANK(#REF!),$E54="ΌΧΙ"),"",IF(L54&gt;5,0.5*(L54-5),0))</f>
        <v>1.1349999999999998</v>
      </c>
      <c r="AE54" s="32">
        <f>IF(OR(ISBLANK(#REF!),$E54="ΌΧΙ"),"",IF(M54="ΝΑΙ",6,(IF(O54="ΝΑΙ",4,0))))</f>
        <v>0</v>
      </c>
      <c r="AF54" s="32">
        <f>IF(OR(ISBLANK(#REF!),$E54="ΌΧΙ"),"",IF(AND(F54="ΠΕ23",H54="ΚΥΡΙΟΣ"),IF(N54="ΝΑΙ",6,(IF(P54="ΝΑΙ",2,0))),IF(N54="ΝΑΙ",3,(IF(P54="ΝΑΙ",2,0)))))</f>
        <v>0</v>
      </c>
      <c r="AG54" s="32">
        <f>IF(OR(ISBLANK(#REF!),$E54="ΌΧΙ"),"",MAX(AE54:AF54))</f>
        <v>0</v>
      </c>
      <c r="AH54" s="32">
        <f>IF(OR(ISBLANK(#REF!),$E54="ΌΧΙ"),"",MIN(3,0.5*INT((Q54*12+R54+ROUND(S54/30,0))/6)))</f>
        <v>2.5</v>
      </c>
      <c r="AI54" s="32">
        <f>IF(OR(ISBLANK(#REF!),$E54="ΌΧΙ"),"",0.2*(T54*12+U54+ROUND(V54/30,0)))</f>
        <v>1.6</v>
      </c>
      <c r="AJ54" s="33">
        <f>IF(OR(ISBLANK(#REF!),$E54="ΌΧΙ"),"",IF(W54&gt;80%,4,IF(AND(W54&gt;=67%,W54&lt;=80%),3,0)))</f>
        <v>0</v>
      </c>
      <c r="AK54" s="33">
        <f>IF(OR(ISBLANK(#REF!),$E54="ΌΧΙ"),"",IF(COUNTIFS(X54:Z54,"&gt;=67%")=1,2,IF(COUNTIFS(X54:Z54,"&gt;=67%")=2,5,IF(COUNTIFS(X54:Z54,"&gt;=67%")=3,10,0))))</f>
        <v>0</v>
      </c>
      <c r="AL54" s="33">
        <f>IF(OR(ISBLANK(#REF!),$E54="ΌΧΙ"),"",IF(AA54="ΠΟΛΥΤΕΚΝΟΣ",2,IF(AA54="ΤΡΙΤΕΚΝΟΣ",1,0)))</f>
        <v>0</v>
      </c>
      <c r="AM54" s="33">
        <f>IF(OR(ISBLANK(#REF!),$E54="ΌΧΙ"),"",AD54+SUM(AG54:AL54))</f>
        <v>5.2349999999999994</v>
      </c>
    </row>
    <row r="55" spans="1:39" x14ac:dyDescent="0.25">
      <c r="A55" s="26">
        <v>45</v>
      </c>
      <c r="B55" s="41" t="s">
        <v>550</v>
      </c>
      <c r="C55" s="41" t="s">
        <v>82</v>
      </c>
      <c r="D55" s="41" t="s">
        <v>207</v>
      </c>
      <c r="E55" s="27" t="s">
        <v>55</v>
      </c>
      <c r="F55" s="41" t="s">
        <v>444</v>
      </c>
      <c r="G55" s="41" t="s">
        <v>48</v>
      </c>
      <c r="H55" s="41"/>
      <c r="I55" s="41" t="s">
        <v>49</v>
      </c>
      <c r="J55" s="54">
        <v>39738</v>
      </c>
      <c r="K55" s="41" t="s">
        <v>50</v>
      </c>
      <c r="L55" s="43">
        <v>7.14</v>
      </c>
      <c r="M55" s="44"/>
      <c r="N55" s="44"/>
      <c r="O55" s="44" t="s">
        <v>55</v>
      </c>
      <c r="P55" s="44"/>
      <c r="Q55" s="41"/>
      <c r="R55" s="41"/>
      <c r="S55" s="41"/>
      <c r="T55" s="41"/>
      <c r="U55" s="41"/>
      <c r="V55" s="41"/>
      <c r="W55" s="51"/>
      <c r="X55" s="51"/>
      <c r="Y55" s="51"/>
      <c r="Z55" s="51"/>
      <c r="AA55" s="44" t="s">
        <v>51</v>
      </c>
      <c r="AB55" s="44" t="s">
        <v>49</v>
      </c>
      <c r="AC55" s="44" t="s">
        <v>49</v>
      </c>
      <c r="AD55" s="32">
        <f>IF(OR(ISBLANK(#REF!),$E55="ΌΧΙ"),"",IF(L55&gt;5,0.5*(L55-5),0))</f>
        <v>1.0699999999999998</v>
      </c>
      <c r="AE55" s="32">
        <f>IF(OR(ISBLANK(#REF!),$E55="ΌΧΙ"),"",IF(M55="ΝΑΙ",6,(IF(O55="ΝΑΙ",4,0))))</f>
        <v>4</v>
      </c>
      <c r="AF55" s="32">
        <f>IF(OR(ISBLANK(#REF!),$E55="ΌΧΙ"),"",IF(AND(F55="ΠΕ23",H55="ΚΥΡΙΟΣ"),IF(N55="ΝΑΙ",6,(IF(P55="ΝΑΙ",2,0))),IF(N55="ΝΑΙ",3,(IF(P55="ΝΑΙ",2,0)))))</f>
        <v>0</v>
      </c>
      <c r="AG55" s="32">
        <f>IF(OR(ISBLANK(#REF!),$E55="ΌΧΙ"),"",MAX(AE55:AF55))</f>
        <v>4</v>
      </c>
      <c r="AH55" s="32">
        <f>IF(OR(ISBLANK(#REF!),$E55="ΌΧΙ"),"",MIN(3,0.5*INT((Q55*12+R55+ROUND(S55/30,0))/6)))</f>
        <v>0</v>
      </c>
      <c r="AI55" s="32">
        <f>IF(OR(ISBLANK(#REF!),$E55="ΌΧΙ"),"",0.2*(T55*12+U55+ROUND(V55/30,0)))</f>
        <v>0</v>
      </c>
      <c r="AJ55" s="33">
        <f>IF(OR(ISBLANK(#REF!),$E55="ΌΧΙ"),"",IF(W55&gt;80%,4,IF(AND(W55&gt;=67%,W55&lt;=80%),3,0)))</f>
        <v>0</v>
      </c>
      <c r="AK55" s="33">
        <f>IF(OR(ISBLANK(#REF!),$E55="ΌΧΙ"),"",IF(COUNTIFS(X55:Z55,"&gt;=67%")=1,2,IF(COUNTIFS(X55:Z55,"&gt;=67%")=2,5,IF(COUNTIFS(X55:Z55,"&gt;=67%")=3,10,0))))</f>
        <v>0</v>
      </c>
      <c r="AL55" s="33">
        <f>IF(OR(ISBLANK(#REF!),$E55="ΌΧΙ"),"",IF(AA55="ΠΟΛΥΤΕΚΝΟΣ",2,IF(AA55="ΤΡΙΤΕΚΝΟΣ",1,0)))</f>
        <v>0</v>
      </c>
      <c r="AM55" s="33">
        <f>IF(OR(ISBLANK(#REF!),$E55="ΌΧΙ"),"",AD55+SUM(AG55:AL55))</f>
        <v>5.07</v>
      </c>
    </row>
    <row r="56" spans="1:39" x14ac:dyDescent="0.25">
      <c r="A56" s="26">
        <v>46</v>
      </c>
      <c r="B56" s="41" t="s">
        <v>611</v>
      </c>
      <c r="C56" s="41" t="s">
        <v>461</v>
      </c>
      <c r="D56" s="41" t="s">
        <v>53</v>
      </c>
      <c r="E56" s="42" t="s">
        <v>55</v>
      </c>
      <c r="F56" s="41" t="s">
        <v>444</v>
      </c>
      <c r="G56" s="41" t="s">
        <v>48</v>
      </c>
      <c r="H56" s="41"/>
      <c r="I56" s="41" t="s">
        <v>49</v>
      </c>
      <c r="J56" s="54">
        <v>38454</v>
      </c>
      <c r="K56" s="41" t="s">
        <v>50</v>
      </c>
      <c r="L56" s="43">
        <v>7.39</v>
      </c>
      <c r="M56" s="44"/>
      <c r="N56" s="44"/>
      <c r="O56" s="44"/>
      <c r="P56" s="44"/>
      <c r="Q56" s="41">
        <v>1</v>
      </c>
      <c r="R56" s="41">
        <v>6</v>
      </c>
      <c r="S56" s="41"/>
      <c r="T56" s="41"/>
      <c r="U56" s="41">
        <v>11</v>
      </c>
      <c r="V56" s="41">
        <v>13</v>
      </c>
      <c r="W56" s="51"/>
      <c r="X56" s="51"/>
      <c r="Y56" s="51"/>
      <c r="Z56" s="51"/>
      <c r="AA56" s="44" t="s">
        <v>51</v>
      </c>
      <c r="AB56" s="44" t="s">
        <v>55</v>
      </c>
      <c r="AC56" s="44" t="s">
        <v>49</v>
      </c>
      <c r="AD56" s="32">
        <f>IF(OR(ISBLANK(#REF!),$E56="ΌΧΙ"),"",IF(L56&gt;5,0.5*(L56-5),0))</f>
        <v>1.1949999999999998</v>
      </c>
      <c r="AE56" s="32">
        <f>IF(OR(ISBLANK(#REF!),$E56="ΌΧΙ"),"",IF(M56="ΝΑΙ",6,(IF(O56="ΝΑΙ",4,0))))</f>
        <v>0</v>
      </c>
      <c r="AF56" s="32">
        <f>IF(OR(ISBLANK(#REF!),$E56="ΌΧΙ"),"",IF(AND(F56="ΠΕ23",H56="ΚΥΡΙΟΣ"),IF(N56="ΝΑΙ",6,(IF(P56="ΝΑΙ",2,0))),IF(N56="ΝΑΙ",3,(IF(P56="ΝΑΙ",2,0)))))</f>
        <v>0</v>
      </c>
      <c r="AG56" s="32">
        <f>IF(OR(ISBLANK(#REF!),$E56="ΌΧΙ"),"",MAX(AE56:AF56))</f>
        <v>0</v>
      </c>
      <c r="AH56" s="32">
        <f>IF(OR(ISBLANK(#REF!),$E56="ΌΧΙ"),"",MIN(3,0.5*INT((Q56*12+R56+ROUND(S56/30,0))/6)))</f>
        <v>1.5</v>
      </c>
      <c r="AI56" s="32">
        <f>IF(OR(ISBLANK(#REF!),$E56="ΌΧΙ"),"",0.2*(T56*12+U56+ROUND(V56/30,0)))</f>
        <v>2.2000000000000002</v>
      </c>
      <c r="AJ56" s="33">
        <f>IF(OR(ISBLANK(#REF!),$E56="ΌΧΙ"),"",IF(W56&gt;80%,4,IF(AND(W56&gt;=67%,W56&lt;=80%),3,0)))</f>
        <v>0</v>
      </c>
      <c r="AK56" s="33">
        <f>IF(OR(ISBLANK(#REF!),$E56="ΌΧΙ"),"",IF(COUNTIFS(X56:Z56,"&gt;=67%")=1,2,IF(COUNTIFS(X56:Z56,"&gt;=67%")=2,5,IF(COUNTIFS(X56:Z56,"&gt;=67%")=3,10,0))))</f>
        <v>0</v>
      </c>
      <c r="AL56" s="33">
        <f>IF(OR(ISBLANK(#REF!),$E56="ΌΧΙ"),"",IF(AA56="ΠΟΛΥΤΕΚΝΟΣ",2,IF(AA56="ΤΡΙΤΕΚΝΟΣ",1,0)))</f>
        <v>0</v>
      </c>
      <c r="AM56" s="33">
        <f>IF(OR(ISBLANK(#REF!),$E56="ΌΧΙ"),"",AD56+SUM(AG56:AL56))</f>
        <v>4.8949999999999996</v>
      </c>
    </row>
    <row r="57" spans="1:39" x14ac:dyDescent="0.25">
      <c r="A57" s="26">
        <v>47</v>
      </c>
      <c r="B57" s="41" t="s">
        <v>581</v>
      </c>
      <c r="C57" s="41" t="s">
        <v>110</v>
      </c>
      <c r="D57" s="41" t="s">
        <v>582</v>
      </c>
      <c r="E57" s="27" t="s">
        <v>55</v>
      </c>
      <c r="F57" s="41" t="s">
        <v>444</v>
      </c>
      <c r="G57" s="41" t="s">
        <v>48</v>
      </c>
      <c r="H57" s="41"/>
      <c r="I57" s="41" t="s">
        <v>49</v>
      </c>
      <c r="J57" s="54">
        <v>38293</v>
      </c>
      <c r="K57" s="41" t="s">
        <v>50</v>
      </c>
      <c r="L57" s="43">
        <v>7.59</v>
      </c>
      <c r="M57" s="44"/>
      <c r="N57" s="44"/>
      <c r="O57" s="44"/>
      <c r="P57" s="44"/>
      <c r="Q57" s="41">
        <v>3</v>
      </c>
      <c r="R57" s="41"/>
      <c r="S57" s="41"/>
      <c r="T57" s="41"/>
      <c r="U57" s="41"/>
      <c r="V57" s="41"/>
      <c r="W57" s="51"/>
      <c r="X57" s="51"/>
      <c r="Y57" s="51"/>
      <c r="Z57" s="51"/>
      <c r="AA57" s="44" t="s">
        <v>51</v>
      </c>
      <c r="AB57" s="44" t="s">
        <v>49</v>
      </c>
      <c r="AC57" s="44" t="s">
        <v>49</v>
      </c>
      <c r="AD57" s="32">
        <f>IF(OR(ISBLANK(#REF!),$E57="ΌΧΙ"),"",IF(L57&gt;5,0.5*(L57-5),0))</f>
        <v>1.2949999999999999</v>
      </c>
      <c r="AE57" s="32">
        <f>IF(OR(ISBLANK(#REF!),$E57="ΌΧΙ"),"",IF(M57="ΝΑΙ",6,(IF(O57="ΝΑΙ",4,0))))</f>
        <v>0</v>
      </c>
      <c r="AF57" s="32">
        <f>IF(OR(ISBLANK(#REF!),$E57="ΌΧΙ"),"",IF(AND(F57="ΠΕ23",H57="ΚΥΡΙΟΣ"),IF(N57="ΝΑΙ",6,(IF(P57="ΝΑΙ",2,0))),IF(N57="ΝΑΙ",3,(IF(P57="ΝΑΙ",2,0)))))</f>
        <v>0</v>
      </c>
      <c r="AG57" s="32">
        <f>IF(OR(ISBLANK(#REF!),$E57="ΌΧΙ"),"",MAX(AE57:AF57))</f>
        <v>0</v>
      </c>
      <c r="AH57" s="32">
        <f>IF(OR(ISBLANK(#REF!),$E57="ΌΧΙ"),"",MIN(3,0.5*INT((Q57*12+R57+ROUND(S57/30,0))/6)))</f>
        <v>3</v>
      </c>
      <c r="AI57" s="32">
        <f>IF(OR(ISBLANK(#REF!),$E57="ΌΧΙ"),"",0.2*(T57*12+U57+ROUND(V57/30,0)))</f>
        <v>0</v>
      </c>
      <c r="AJ57" s="33">
        <f>IF(OR(ISBLANK(#REF!),$E57="ΌΧΙ"),"",IF(W57&gt;80%,4,IF(AND(W57&gt;=67%,W57&lt;=80%),3,0)))</f>
        <v>0</v>
      </c>
      <c r="AK57" s="33">
        <f>IF(OR(ISBLANK(#REF!),$E57="ΌΧΙ"),"",IF(COUNTIFS(X57:Z57,"&gt;=67%")=1,2,IF(COUNTIFS(X57:Z57,"&gt;=67%")=2,5,IF(COUNTIFS(X57:Z57,"&gt;=67%")=3,10,0))))</f>
        <v>0</v>
      </c>
      <c r="AL57" s="33">
        <f>IF(OR(ISBLANK(#REF!),$E57="ΌΧΙ"),"",IF(AA57="ΠΟΛΥΤΕΚΝΟΣ",2,IF(AA57="ΤΡΙΤΕΚΝΟΣ",1,0)))</f>
        <v>0</v>
      </c>
      <c r="AM57" s="33">
        <f>IF(OR(ISBLANK(#REF!),$E57="ΌΧΙ"),"",AD57+SUM(AG57:AL57))</f>
        <v>4.2949999999999999</v>
      </c>
    </row>
    <row r="58" spans="1:39" x14ac:dyDescent="0.25">
      <c r="A58" s="26">
        <v>48</v>
      </c>
      <c r="B58" s="41" t="s">
        <v>584</v>
      </c>
      <c r="C58" s="41" t="s">
        <v>154</v>
      </c>
      <c r="D58" s="41" t="s">
        <v>219</v>
      </c>
      <c r="E58" s="27" t="s">
        <v>55</v>
      </c>
      <c r="F58" s="41" t="s">
        <v>444</v>
      </c>
      <c r="G58" s="41" t="s">
        <v>48</v>
      </c>
      <c r="H58" s="41"/>
      <c r="I58" s="41" t="s">
        <v>49</v>
      </c>
      <c r="J58" s="54">
        <v>38644</v>
      </c>
      <c r="K58" s="41" t="s">
        <v>50</v>
      </c>
      <c r="L58" s="43">
        <v>7.42</v>
      </c>
      <c r="M58" s="44"/>
      <c r="N58" s="44"/>
      <c r="O58" s="44"/>
      <c r="P58" s="44"/>
      <c r="Q58" s="41"/>
      <c r="R58" s="41"/>
      <c r="S58" s="41"/>
      <c r="T58" s="41"/>
      <c r="U58" s="41"/>
      <c r="V58" s="41"/>
      <c r="W58" s="51">
        <v>0.67</v>
      </c>
      <c r="X58" s="51"/>
      <c r="Y58" s="51"/>
      <c r="Z58" s="51"/>
      <c r="AA58" s="44" t="s">
        <v>51</v>
      </c>
      <c r="AB58" s="44" t="s">
        <v>49</v>
      </c>
      <c r="AC58" s="44" t="s">
        <v>49</v>
      </c>
      <c r="AD58" s="32">
        <f>IF(OR(ISBLANK(#REF!),$E58="ΌΧΙ"),"",IF(L58&gt;5,0.5*(L58-5),0))</f>
        <v>1.21</v>
      </c>
      <c r="AE58" s="32">
        <f>IF(OR(ISBLANK(#REF!),$E58="ΌΧΙ"),"",IF(M58="ΝΑΙ",6,(IF(O58="ΝΑΙ",4,0))))</f>
        <v>0</v>
      </c>
      <c r="AF58" s="32">
        <f>IF(OR(ISBLANK(#REF!),$E58="ΌΧΙ"),"",IF(AND(F58="ΠΕ23",H58="ΚΥΡΙΟΣ"),IF(N58="ΝΑΙ",6,(IF(P58="ΝΑΙ",2,0))),IF(N58="ΝΑΙ",3,(IF(P58="ΝΑΙ",2,0)))))</f>
        <v>0</v>
      </c>
      <c r="AG58" s="32">
        <f>IF(OR(ISBLANK(#REF!),$E58="ΌΧΙ"),"",MAX(AE58:AF58))</f>
        <v>0</v>
      </c>
      <c r="AH58" s="32">
        <f>IF(OR(ISBLANK(#REF!),$E58="ΌΧΙ"),"",MIN(3,0.5*INT((Q58*12+R58+ROUND(S58/30,0))/6)))</f>
        <v>0</v>
      </c>
      <c r="AI58" s="32">
        <f>IF(OR(ISBLANK(#REF!),$E58="ΌΧΙ"),"",0.2*(T58*12+U58+ROUND(V58/30,0)))</f>
        <v>0</v>
      </c>
      <c r="AJ58" s="33">
        <f>IF(OR(ISBLANK(#REF!),$E58="ΌΧΙ"),"",IF(W58&gt;80%,4,IF(AND(W58&gt;=67%,W58&lt;=80%),3,0)))</f>
        <v>3</v>
      </c>
      <c r="AK58" s="33">
        <f>IF(OR(ISBLANK(#REF!),$E58="ΌΧΙ"),"",IF(COUNTIFS(X58:Z58,"&gt;=67%")=1,2,IF(COUNTIFS(X58:Z58,"&gt;=67%")=2,5,IF(COUNTIFS(X58:Z58,"&gt;=67%")=3,10,0))))</f>
        <v>0</v>
      </c>
      <c r="AL58" s="33">
        <f>IF(OR(ISBLANK(#REF!),$E58="ΌΧΙ"),"",IF(AA58="ΠΟΛΥΤΕΚΝΟΣ",2,IF(AA58="ΤΡΙΤΕΚΝΟΣ",1,0)))</f>
        <v>0</v>
      </c>
      <c r="AM58" s="33">
        <f>IF(OR(ISBLANK(#REF!),$E58="ΌΧΙ"),"",AD58+SUM(AG58:AL58))</f>
        <v>4.21</v>
      </c>
    </row>
    <row r="59" spans="1:39" x14ac:dyDescent="0.25">
      <c r="A59" s="26">
        <v>49</v>
      </c>
      <c r="B59" s="41" t="s">
        <v>464</v>
      </c>
      <c r="C59" s="41" t="s">
        <v>63</v>
      </c>
      <c r="D59" s="41" t="s">
        <v>465</v>
      </c>
      <c r="E59" s="27" t="s">
        <v>55</v>
      </c>
      <c r="F59" s="41" t="s">
        <v>444</v>
      </c>
      <c r="G59" s="41" t="s">
        <v>48</v>
      </c>
      <c r="H59" s="41"/>
      <c r="I59" s="41" t="s">
        <v>49</v>
      </c>
      <c r="J59" s="54">
        <v>40998</v>
      </c>
      <c r="K59" s="41" t="s">
        <v>50</v>
      </c>
      <c r="L59" s="43">
        <v>7.17</v>
      </c>
      <c r="M59" s="44"/>
      <c r="N59" s="44"/>
      <c r="O59" s="44"/>
      <c r="P59" s="44"/>
      <c r="Q59" s="45">
        <v>3</v>
      </c>
      <c r="R59" s="45"/>
      <c r="S59" s="45"/>
      <c r="T59" s="45"/>
      <c r="U59" s="45"/>
      <c r="V59" s="45"/>
      <c r="W59" s="46"/>
      <c r="X59" s="46"/>
      <c r="Y59" s="46"/>
      <c r="Z59" s="46"/>
      <c r="AA59" s="30" t="s">
        <v>51</v>
      </c>
      <c r="AB59" s="44" t="s">
        <v>49</v>
      </c>
      <c r="AC59" s="44" t="s">
        <v>49</v>
      </c>
      <c r="AD59" s="32">
        <f>IF(OR(ISBLANK(#REF!),$E59="ΌΧΙ"),"",IF(L59&gt;5,0.5*(L59-5),0))</f>
        <v>1.085</v>
      </c>
      <c r="AE59" s="32">
        <f>IF(OR(ISBLANK(#REF!),$E59="ΌΧΙ"),"",IF(M59="ΝΑΙ",6,(IF(O59="ΝΑΙ",4,0))))</f>
        <v>0</v>
      </c>
      <c r="AF59" s="32">
        <f>IF(OR(ISBLANK(#REF!),$E59="ΌΧΙ"),"",IF(AND(F59="ΠΕ23",H59="ΚΥΡΙΟΣ"),IF(N59="ΝΑΙ",6,(IF(P59="ΝΑΙ",2,0))),IF(N59="ΝΑΙ",3,(IF(P59="ΝΑΙ",2,0)))))</f>
        <v>0</v>
      </c>
      <c r="AG59" s="32">
        <f>IF(OR(ISBLANK(#REF!),$E59="ΌΧΙ"),"",MAX(AE59:AF59))</f>
        <v>0</v>
      </c>
      <c r="AH59" s="32">
        <f>IF(OR(ISBLANK(#REF!),$E59="ΌΧΙ"),"",MIN(3,0.5*INT((Q59*12+R59+ROUND(S59/30,0))/6)))</f>
        <v>3</v>
      </c>
      <c r="AI59" s="32">
        <f>IF(OR(ISBLANK(#REF!),$E59="ΌΧΙ"),"",0.2*(T59*12+U59+ROUND(V59/30,0)))</f>
        <v>0</v>
      </c>
      <c r="AJ59" s="33">
        <f>IF(OR(ISBLANK(#REF!),$E59="ΌΧΙ"),"",IF(W59&gt;80%,4,IF(AND(W59&gt;=67%,W59&lt;=80%),3,0)))</f>
        <v>0</v>
      </c>
      <c r="AK59" s="33">
        <f>IF(OR(ISBLANK(#REF!),$E59="ΌΧΙ"),"",IF(COUNTIFS(X59:Z59,"&gt;=67%")=1,2,IF(COUNTIFS(X59:Z59,"&gt;=67%")=2,5,IF(COUNTIFS(X59:Z59,"&gt;=67%")=3,10,0))))</f>
        <v>0</v>
      </c>
      <c r="AL59" s="33">
        <f>IF(OR(ISBLANK(#REF!),$E59="ΌΧΙ"),"",IF(AA59="ΠΟΛΥΤΕΚΝΟΣ",2,IF(AA59="ΤΡΙΤΕΚΝΟΣ",1,0)))</f>
        <v>0</v>
      </c>
      <c r="AM59" s="33">
        <f>IF(OR(ISBLANK(#REF!),$E59="ΌΧΙ"),"",AD59+SUM(AG59:AL59))</f>
        <v>4.085</v>
      </c>
    </row>
    <row r="60" spans="1:39" x14ac:dyDescent="0.25">
      <c r="A60" s="26">
        <v>50</v>
      </c>
      <c r="B60" s="41" t="s">
        <v>287</v>
      </c>
      <c r="C60" s="41" t="s">
        <v>74</v>
      </c>
      <c r="D60" s="41" t="s">
        <v>53</v>
      </c>
      <c r="E60" s="42" t="s">
        <v>55</v>
      </c>
      <c r="F60" s="41" t="s">
        <v>444</v>
      </c>
      <c r="G60" s="41" t="s">
        <v>48</v>
      </c>
      <c r="H60" s="41"/>
      <c r="I60" s="41" t="s">
        <v>49</v>
      </c>
      <c r="J60" s="54">
        <v>34494</v>
      </c>
      <c r="K60" s="41" t="s">
        <v>50</v>
      </c>
      <c r="L60" s="43">
        <v>6.4</v>
      </c>
      <c r="M60" s="44"/>
      <c r="N60" s="44"/>
      <c r="O60" s="44"/>
      <c r="P60" s="44"/>
      <c r="Q60" s="41"/>
      <c r="R60" s="41"/>
      <c r="S60" s="41"/>
      <c r="T60" s="41"/>
      <c r="U60" s="41"/>
      <c r="V60" s="41"/>
      <c r="W60" s="51">
        <v>0.67</v>
      </c>
      <c r="X60" s="51"/>
      <c r="Y60" s="51"/>
      <c r="Z60" s="51"/>
      <c r="AA60" s="44" t="s">
        <v>51</v>
      </c>
      <c r="AB60" s="44" t="s">
        <v>49</v>
      </c>
      <c r="AC60" s="44" t="s">
        <v>49</v>
      </c>
      <c r="AD60" s="32">
        <f>IF(OR(ISBLANK(#REF!),$E60="ΌΧΙ"),"",IF(L60&gt;5,0.5*(L60-5),0))</f>
        <v>0.70000000000000018</v>
      </c>
      <c r="AE60" s="32">
        <f>IF(OR(ISBLANK(#REF!),$E60="ΌΧΙ"),"",IF(M60="ΝΑΙ",6,(IF(O60="ΝΑΙ",4,0))))</f>
        <v>0</v>
      </c>
      <c r="AF60" s="32">
        <f>IF(OR(ISBLANK(#REF!),$E60="ΌΧΙ"),"",IF(AND(F60="ΠΕ23",H60="ΚΥΡΙΟΣ"),IF(N60="ΝΑΙ",6,(IF(P60="ΝΑΙ",2,0))),IF(N60="ΝΑΙ",3,(IF(P60="ΝΑΙ",2,0)))))</f>
        <v>0</v>
      </c>
      <c r="AG60" s="32">
        <f>IF(OR(ISBLANK(#REF!),$E60="ΌΧΙ"),"",MAX(AE60:AF60))</f>
        <v>0</v>
      </c>
      <c r="AH60" s="32">
        <f>IF(OR(ISBLANK(#REF!),$E60="ΌΧΙ"),"",MIN(3,0.5*INT((Q60*12+R60+ROUND(S60/30,0))/6)))</f>
        <v>0</v>
      </c>
      <c r="AI60" s="32">
        <f>IF(OR(ISBLANK(#REF!),$E60="ΌΧΙ"),"",0.2*(T60*12+U60+ROUND(V60/30,0)))</f>
        <v>0</v>
      </c>
      <c r="AJ60" s="33">
        <f>IF(OR(ISBLANK(#REF!),$E60="ΌΧΙ"),"",IF(W60&gt;80%,4,IF(AND(W60&gt;=67%,W60&lt;=80%),3,0)))</f>
        <v>3</v>
      </c>
      <c r="AK60" s="33">
        <f>IF(OR(ISBLANK(#REF!),$E60="ΌΧΙ"),"",IF(COUNTIFS(X60:Z60,"&gt;=67%")=1,2,IF(COUNTIFS(X60:Z60,"&gt;=67%")=2,5,IF(COUNTIFS(X60:Z60,"&gt;=67%")=3,10,0))))</f>
        <v>0</v>
      </c>
      <c r="AL60" s="33">
        <f>IF(OR(ISBLANK(#REF!),$E60="ΌΧΙ"),"",IF(AA60="ΠΟΛΥΤΕΚΝΟΣ",2,IF(AA60="ΤΡΙΤΕΚΝΟΣ",1,0)))</f>
        <v>0</v>
      </c>
      <c r="AM60" s="33">
        <f>IF(OR(ISBLANK(#REF!),$E60="ΌΧΙ"),"",AD60+SUM(AG60:AL60))</f>
        <v>3.7</v>
      </c>
    </row>
    <row r="61" spans="1:39" x14ac:dyDescent="0.25">
      <c r="A61" s="26">
        <v>51</v>
      </c>
      <c r="B61" s="41" t="s">
        <v>596</v>
      </c>
      <c r="C61" s="41" t="s">
        <v>88</v>
      </c>
      <c r="D61" s="41" t="s">
        <v>384</v>
      </c>
      <c r="E61" s="27" t="s">
        <v>55</v>
      </c>
      <c r="F61" s="41" t="s">
        <v>444</v>
      </c>
      <c r="G61" s="41" t="s">
        <v>48</v>
      </c>
      <c r="H61" s="41"/>
      <c r="I61" s="41" t="s">
        <v>49</v>
      </c>
      <c r="J61" s="54">
        <v>38684</v>
      </c>
      <c r="K61" s="41" t="s">
        <v>50</v>
      </c>
      <c r="L61" s="43">
        <v>7.2</v>
      </c>
      <c r="M61" s="44"/>
      <c r="N61" s="44"/>
      <c r="O61" s="44"/>
      <c r="P61" s="44"/>
      <c r="Q61" s="41"/>
      <c r="R61" s="41"/>
      <c r="S61" s="41"/>
      <c r="T61" s="41">
        <v>1</v>
      </c>
      <c r="U61" s="41"/>
      <c r="V61" s="41">
        <v>15</v>
      </c>
      <c r="W61" s="51"/>
      <c r="X61" s="51"/>
      <c r="Y61" s="51"/>
      <c r="Z61" s="51"/>
      <c r="AA61" s="44" t="s">
        <v>51</v>
      </c>
      <c r="AB61" s="44" t="s">
        <v>49</v>
      </c>
      <c r="AC61" s="44" t="s">
        <v>49</v>
      </c>
      <c r="AD61" s="32">
        <f>IF(OR(ISBLANK(#REF!),$E61="ΌΧΙ"),"",IF(L61&gt;5,0.5*(L61-5),0))</f>
        <v>1.1000000000000001</v>
      </c>
      <c r="AE61" s="32">
        <f>IF(OR(ISBLANK(#REF!),$E61="ΌΧΙ"),"",IF(M61="ΝΑΙ",6,(IF(O61="ΝΑΙ",4,0))))</f>
        <v>0</v>
      </c>
      <c r="AF61" s="32">
        <f>IF(OR(ISBLANK(#REF!),$E61="ΌΧΙ"),"",IF(AND(F61="ΠΕ23",H61="ΚΥΡΙΟΣ"),IF(N61="ΝΑΙ",6,(IF(P61="ΝΑΙ",2,0))),IF(N61="ΝΑΙ",3,(IF(P61="ΝΑΙ",2,0)))))</f>
        <v>0</v>
      </c>
      <c r="AG61" s="32">
        <f>IF(OR(ISBLANK(#REF!),$E61="ΌΧΙ"),"",MAX(AE61:AF61))</f>
        <v>0</v>
      </c>
      <c r="AH61" s="32">
        <f>IF(OR(ISBLANK(#REF!),$E61="ΌΧΙ"),"",MIN(3,0.5*INT((Q61*12+R61+ROUND(S61/30,0))/6)))</f>
        <v>0</v>
      </c>
      <c r="AI61" s="32">
        <f>IF(OR(ISBLANK(#REF!),$E61="ΌΧΙ"),"",0.2*(T61*12+U61+ROUND(V61/30,0)))</f>
        <v>2.6</v>
      </c>
      <c r="AJ61" s="33">
        <f>IF(OR(ISBLANK(#REF!),$E61="ΌΧΙ"),"",IF(W61&gt;80%,4,IF(AND(W61&gt;=67%,W61&lt;=80%),3,0)))</f>
        <v>0</v>
      </c>
      <c r="AK61" s="33">
        <f>IF(OR(ISBLANK(#REF!),$E61="ΌΧΙ"),"",IF(COUNTIFS(X61:Z61,"&gt;=67%")=1,2,IF(COUNTIFS(X61:Z61,"&gt;=67%")=2,5,IF(COUNTIFS(X61:Z61,"&gt;=67%")=3,10,0))))</f>
        <v>0</v>
      </c>
      <c r="AL61" s="33">
        <f>IF(OR(ISBLANK(#REF!),$E61="ΌΧΙ"),"",IF(AA61="ΠΟΛΥΤΕΚΝΟΣ",2,IF(AA61="ΤΡΙΤΕΚΝΟΣ",1,0)))</f>
        <v>0</v>
      </c>
      <c r="AM61" s="33">
        <f>IF(OR(ISBLANK(#REF!),$E61="ΌΧΙ"),"",AD61+SUM(AG61:AL61))</f>
        <v>3.7</v>
      </c>
    </row>
    <row r="62" spans="1:39" x14ac:dyDescent="0.25">
      <c r="A62" s="26">
        <v>52</v>
      </c>
      <c r="B62" s="41" t="s">
        <v>547</v>
      </c>
      <c r="C62" s="41" t="s">
        <v>201</v>
      </c>
      <c r="D62" s="41" t="s">
        <v>78</v>
      </c>
      <c r="E62" s="27" t="s">
        <v>55</v>
      </c>
      <c r="F62" s="41" t="s">
        <v>444</v>
      </c>
      <c r="G62" s="41" t="s">
        <v>48</v>
      </c>
      <c r="H62" s="41"/>
      <c r="I62" s="41" t="s">
        <v>49</v>
      </c>
      <c r="J62" s="54">
        <v>39612</v>
      </c>
      <c r="K62" s="41" t="s">
        <v>50</v>
      </c>
      <c r="L62" s="43">
        <v>7.3209999999999997</v>
      </c>
      <c r="M62" s="44"/>
      <c r="N62" s="44"/>
      <c r="O62" s="44"/>
      <c r="P62" s="44"/>
      <c r="Q62" s="41">
        <v>1</v>
      </c>
      <c r="R62" s="41">
        <v>2</v>
      </c>
      <c r="S62" s="41">
        <v>28</v>
      </c>
      <c r="T62" s="41"/>
      <c r="U62" s="41">
        <v>6</v>
      </c>
      <c r="V62" s="41">
        <v>22</v>
      </c>
      <c r="W62" s="51"/>
      <c r="X62" s="51"/>
      <c r="Y62" s="51"/>
      <c r="Z62" s="51"/>
      <c r="AA62" s="44" t="s">
        <v>51</v>
      </c>
      <c r="AB62" s="44" t="s">
        <v>55</v>
      </c>
      <c r="AC62" s="44" t="s">
        <v>49</v>
      </c>
      <c r="AD62" s="32">
        <f>IF(OR(ISBLANK(#REF!),$E62="ΌΧΙ"),"",IF(L62&gt;5,0.5*(L62-5),0))</f>
        <v>1.1604999999999999</v>
      </c>
      <c r="AE62" s="32">
        <f>IF(OR(ISBLANK(#REF!),$E62="ΌΧΙ"),"",IF(M62="ΝΑΙ",6,(IF(O62="ΝΑΙ",4,0))))</f>
        <v>0</v>
      </c>
      <c r="AF62" s="32">
        <f>IF(OR(ISBLANK(#REF!),$E62="ΌΧΙ"),"",IF(AND(F62="ΠΕ23",H62="ΚΥΡΙΟΣ"),IF(N62="ΝΑΙ",6,(IF(P62="ΝΑΙ",2,0))),IF(N62="ΝΑΙ",3,(IF(P62="ΝΑΙ",2,0)))))</f>
        <v>0</v>
      </c>
      <c r="AG62" s="32">
        <f>IF(OR(ISBLANK(#REF!),$E62="ΌΧΙ"),"",MAX(AE62:AF62))</f>
        <v>0</v>
      </c>
      <c r="AH62" s="32">
        <f>IF(OR(ISBLANK(#REF!),$E62="ΌΧΙ"),"",MIN(3,0.5*INT((Q62*12+R62+ROUND(S62/30,0))/6)))</f>
        <v>1</v>
      </c>
      <c r="AI62" s="32">
        <f>IF(OR(ISBLANK(#REF!),$E62="ΌΧΙ"),"",0.2*(T62*12+U62+ROUND(V62/30,0)))</f>
        <v>1.4000000000000001</v>
      </c>
      <c r="AJ62" s="33">
        <f>IF(OR(ISBLANK(#REF!),$E62="ΌΧΙ"),"",IF(W62&gt;80%,4,IF(AND(W62&gt;=67%,W62&lt;=80%),3,0)))</f>
        <v>0</v>
      </c>
      <c r="AK62" s="33">
        <f>IF(OR(ISBLANK(#REF!),$E62="ΌΧΙ"),"",IF(COUNTIFS(X62:Z62,"&gt;=67%")=1,2,IF(COUNTIFS(X62:Z62,"&gt;=67%")=2,5,IF(COUNTIFS(X62:Z62,"&gt;=67%")=3,10,0))))</f>
        <v>0</v>
      </c>
      <c r="AL62" s="33">
        <f>IF(OR(ISBLANK(#REF!),$E62="ΌΧΙ"),"",IF(AA62="ΠΟΛΥΤΕΚΝΟΣ",2,IF(AA62="ΤΡΙΤΕΚΝΟΣ",1,0)))</f>
        <v>0</v>
      </c>
      <c r="AM62" s="33">
        <f>IF(OR(ISBLANK(#REF!),$E62="ΌΧΙ"),"",AD62+SUM(AG62:AL62))</f>
        <v>3.5605000000000002</v>
      </c>
    </row>
    <row r="63" spans="1:39" x14ac:dyDescent="0.25">
      <c r="A63" s="26">
        <v>53</v>
      </c>
      <c r="B63" s="41" t="s">
        <v>529</v>
      </c>
      <c r="C63" s="41" t="s">
        <v>161</v>
      </c>
      <c r="D63" s="41" t="s">
        <v>78</v>
      </c>
      <c r="E63" s="27" t="s">
        <v>55</v>
      </c>
      <c r="F63" s="41" t="s">
        <v>444</v>
      </c>
      <c r="G63" s="41" t="s">
        <v>48</v>
      </c>
      <c r="H63" s="41"/>
      <c r="I63" s="41" t="s">
        <v>49</v>
      </c>
      <c r="J63" s="54">
        <v>39960</v>
      </c>
      <c r="K63" s="41" t="s">
        <v>50</v>
      </c>
      <c r="L63" s="43">
        <v>7.04</v>
      </c>
      <c r="M63" s="44"/>
      <c r="N63" s="44"/>
      <c r="O63" s="44"/>
      <c r="P63" s="44"/>
      <c r="Q63" s="41">
        <v>2</v>
      </c>
      <c r="R63" s="41">
        <v>8</v>
      </c>
      <c r="S63" s="41">
        <v>6</v>
      </c>
      <c r="T63" s="41"/>
      <c r="U63" s="41"/>
      <c r="V63" s="41"/>
      <c r="W63" s="51"/>
      <c r="X63" s="51"/>
      <c r="Y63" s="51"/>
      <c r="Z63" s="51"/>
      <c r="AA63" s="44" t="s">
        <v>51</v>
      </c>
      <c r="AB63" s="44" t="s">
        <v>55</v>
      </c>
      <c r="AC63" s="44" t="s">
        <v>49</v>
      </c>
      <c r="AD63" s="32">
        <f>IF(OR(ISBLANK(#REF!),$E63="ΌΧΙ"),"",IF(L63&gt;5,0.5*(L63-5),0))</f>
        <v>1.02</v>
      </c>
      <c r="AE63" s="32">
        <f>IF(OR(ISBLANK(#REF!),$E63="ΌΧΙ"),"",IF(M63="ΝΑΙ",6,(IF(O63="ΝΑΙ",4,0))))</f>
        <v>0</v>
      </c>
      <c r="AF63" s="32">
        <f>IF(OR(ISBLANK(#REF!),$E63="ΌΧΙ"),"",IF(AND(F63="ΠΕ23",H63="ΚΥΡΙΟΣ"),IF(N63="ΝΑΙ",6,(IF(P63="ΝΑΙ",2,0))),IF(N63="ΝΑΙ",3,(IF(P63="ΝΑΙ",2,0)))))</f>
        <v>0</v>
      </c>
      <c r="AG63" s="32">
        <f>IF(OR(ISBLANK(#REF!),$E63="ΌΧΙ"),"",MAX(AE63:AF63))</f>
        <v>0</v>
      </c>
      <c r="AH63" s="32">
        <f>IF(OR(ISBLANK(#REF!),$E63="ΌΧΙ"),"",MIN(3,0.5*INT((Q63*12+R63+ROUND(S63/30,0))/6)))</f>
        <v>2.5</v>
      </c>
      <c r="AI63" s="32">
        <f>IF(OR(ISBLANK(#REF!),$E63="ΌΧΙ"),"",0.2*(T63*12+U63+ROUND(V63/30,0)))</f>
        <v>0</v>
      </c>
      <c r="AJ63" s="33">
        <f>IF(OR(ISBLANK(#REF!),$E63="ΌΧΙ"),"",IF(W63&gt;80%,4,IF(AND(W63&gt;=67%,W63&lt;=80%),3,0)))</f>
        <v>0</v>
      </c>
      <c r="AK63" s="33">
        <f>IF(OR(ISBLANK(#REF!),$E63="ΌΧΙ"),"",IF(COUNTIFS(X63:Z63,"&gt;=67%")=1,2,IF(COUNTIFS(X63:Z63,"&gt;=67%")=2,5,IF(COUNTIFS(X63:Z63,"&gt;=67%")=3,10,0))))</f>
        <v>0</v>
      </c>
      <c r="AL63" s="33">
        <f>IF(OR(ISBLANK(#REF!),$E63="ΌΧΙ"),"",IF(AA63="ΠΟΛΥΤΕΚΝΟΣ",2,IF(AA63="ΤΡΙΤΕΚΝΟΣ",1,0)))</f>
        <v>0</v>
      </c>
      <c r="AM63" s="33">
        <f>IF(OR(ISBLANK(#REF!),$E63="ΌΧΙ"),"",AD63+SUM(AG63:AL63))</f>
        <v>3.52</v>
      </c>
    </row>
    <row r="64" spans="1:39" x14ac:dyDescent="0.25">
      <c r="A64" s="26">
        <v>54</v>
      </c>
      <c r="B64" s="41" t="s">
        <v>460</v>
      </c>
      <c r="C64" s="41" t="s">
        <v>461</v>
      </c>
      <c r="D64" s="41" t="s">
        <v>53</v>
      </c>
      <c r="E64" s="27" t="s">
        <v>55</v>
      </c>
      <c r="F64" s="41" t="s">
        <v>444</v>
      </c>
      <c r="G64" s="41" t="s">
        <v>48</v>
      </c>
      <c r="H64" s="41"/>
      <c r="I64" s="41" t="s">
        <v>49</v>
      </c>
      <c r="J64" s="54">
        <v>39400</v>
      </c>
      <c r="K64" s="41" t="s">
        <v>50</v>
      </c>
      <c r="L64" s="43">
        <v>7.6</v>
      </c>
      <c r="M64" s="44"/>
      <c r="N64" s="44"/>
      <c r="O64" s="44"/>
      <c r="P64" s="44"/>
      <c r="Q64" s="45">
        <v>2</v>
      </c>
      <c r="R64" s="45">
        <v>4</v>
      </c>
      <c r="S64" s="45">
        <v>22</v>
      </c>
      <c r="T64" s="45"/>
      <c r="U64" s="45"/>
      <c r="V64" s="45"/>
      <c r="W64" s="46"/>
      <c r="X64" s="46"/>
      <c r="Y64" s="46"/>
      <c r="Z64" s="46"/>
      <c r="AA64" s="30" t="s">
        <v>51</v>
      </c>
      <c r="AB64" s="44" t="s">
        <v>49</v>
      </c>
      <c r="AC64" s="44" t="s">
        <v>49</v>
      </c>
      <c r="AD64" s="32">
        <f>IF(OR(ISBLANK(#REF!),$E64="ΌΧΙ"),"",IF(L64&gt;5,0.5*(L64-5),0))</f>
        <v>1.2999999999999998</v>
      </c>
      <c r="AE64" s="32">
        <f>IF(OR(ISBLANK(#REF!),$E64="ΌΧΙ"),"",IF(M64="ΝΑΙ",6,(IF(O64="ΝΑΙ",4,0))))</f>
        <v>0</v>
      </c>
      <c r="AF64" s="32">
        <f>IF(OR(ISBLANK(#REF!),$E64="ΌΧΙ"),"",IF(AND(F64="ΠΕ23",H64="ΚΥΡΙΟΣ"),IF(N64="ΝΑΙ",6,(IF(P64="ΝΑΙ",2,0))),IF(N64="ΝΑΙ",3,(IF(P64="ΝΑΙ",2,0)))))</f>
        <v>0</v>
      </c>
      <c r="AG64" s="32">
        <f>IF(OR(ISBLANK(#REF!),$E64="ΌΧΙ"),"",MAX(AE64:AF64))</f>
        <v>0</v>
      </c>
      <c r="AH64" s="32">
        <f>IF(OR(ISBLANK(#REF!),$E64="ΌΧΙ"),"",MIN(3,0.5*INT((Q64*12+R64+ROUND(S64/30,0))/6)))</f>
        <v>2</v>
      </c>
      <c r="AI64" s="32">
        <f>IF(OR(ISBLANK(#REF!),$E64="ΌΧΙ"),"",0.2*(T64*12+U64+ROUND(V64/30,0)))</f>
        <v>0</v>
      </c>
      <c r="AJ64" s="33">
        <f>IF(OR(ISBLANK(#REF!),$E64="ΌΧΙ"),"",IF(W64&gt;80%,4,IF(AND(W64&gt;=67%,W64&lt;=80%),3,0)))</f>
        <v>0</v>
      </c>
      <c r="AK64" s="33">
        <f>IF(OR(ISBLANK(#REF!),$E64="ΌΧΙ"),"",IF(COUNTIFS(X64:Z64,"&gt;=67%")=1,2,IF(COUNTIFS(X64:Z64,"&gt;=67%")=2,5,IF(COUNTIFS(X64:Z64,"&gt;=67%")=3,10,0))))</f>
        <v>0</v>
      </c>
      <c r="AL64" s="33">
        <f>IF(OR(ISBLANK(#REF!),$E64="ΌΧΙ"),"",IF(AA64="ΠΟΛΥΤΕΚΝΟΣ",2,IF(AA64="ΤΡΙΤΕΚΝΟΣ",1,0)))</f>
        <v>0</v>
      </c>
      <c r="AM64" s="33">
        <f>IF(OR(ISBLANK(#REF!),$E64="ΌΧΙ"),"",AD64+SUM(AG64:AL64))</f>
        <v>3.3</v>
      </c>
    </row>
    <row r="65" spans="1:39" x14ac:dyDescent="0.25">
      <c r="A65" s="26">
        <v>55</v>
      </c>
      <c r="B65" s="41" t="s">
        <v>607</v>
      </c>
      <c r="C65" s="41" t="s">
        <v>63</v>
      </c>
      <c r="D65" s="41" t="s">
        <v>61</v>
      </c>
      <c r="E65" s="42" t="s">
        <v>55</v>
      </c>
      <c r="F65" s="41" t="s">
        <v>444</v>
      </c>
      <c r="G65" s="41" t="s">
        <v>48</v>
      </c>
      <c r="H65" s="41"/>
      <c r="I65" s="41" t="s">
        <v>49</v>
      </c>
      <c r="J65" s="54">
        <v>39945</v>
      </c>
      <c r="K65" s="41" t="s">
        <v>50</v>
      </c>
      <c r="L65" s="43">
        <v>8.31</v>
      </c>
      <c r="M65" s="44"/>
      <c r="N65" s="44"/>
      <c r="O65" s="44"/>
      <c r="P65" s="44"/>
      <c r="Q65" s="41"/>
      <c r="R65" s="41"/>
      <c r="S65" s="41"/>
      <c r="T65" s="41"/>
      <c r="U65" s="41">
        <v>6</v>
      </c>
      <c r="V65" s="41">
        <v>22</v>
      </c>
      <c r="W65" s="51"/>
      <c r="X65" s="51"/>
      <c r="Y65" s="51"/>
      <c r="Z65" s="51"/>
      <c r="AA65" s="44" t="s">
        <v>51</v>
      </c>
      <c r="AB65" s="44" t="s">
        <v>49</v>
      </c>
      <c r="AC65" s="44" t="s">
        <v>49</v>
      </c>
      <c r="AD65" s="32">
        <f>IF(OR(ISBLANK(#REF!),$E65="ΌΧΙ"),"",IF(L65&gt;5,0.5*(L65-5),0))</f>
        <v>1.6550000000000002</v>
      </c>
      <c r="AE65" s="32">
        <f>IF(OR(ISBLANK(#REF!),$E65="ΌΧΙ"),"",IF(M65="ΝΑΙ",6,(IF(O65="ΝΑΙ",4,0))))</f>
        <v>0</v>
      </c>
      <c r="AF65" s="32">
        <f>IF(OR(ISBLANK(#REF!),$E65="ΌΧΙ"),"",IF(AND(F65="ΠΕ23",H65="ΚΥΡΙΟΣ"),IF(N65="ΝΑΙ",6,(IF(P65="ΝΑΙ",2,0))),IF(N65="ΝΑΙ",3,(IF(P65="ΝΑΙ",2,0)))))</f>
        <v>0</v>
      </c>
      <c r="AG65" s="32">
        <f>IF(OR(ISBLANK(#REF!),$E65="ΌΧΙ"),"",MAX(AE65:AF65))</f>
        <v>0</v>
      </c>
      <c r="AH65" s="32">
        <f>IF(OR(ISBLANK(#REF!),$E65="ΌΧΙ"),"",MIN(3,0.5*INT((Q65*12+R65+ROUND(S65/30,0))/6)))</f>
        <v>0</v>
      </c>
      <c r="AI65" s="32">
        <f>IF(OR(ISBLANK(#REF!),$E65="ΌΧΙ"),"",0.2*(T65*12+U65+ROUND(V65/30,0)))</f>
        <v>1.4000000000000001</v>
      </c>
      <c r="AJ65" s="33">
        <f>IF(OR(ISBLANK(#REF!),$E65="ΌΧΙ"),"",IF(W65&gt;80%,4,IF(AND(W65&gt;=67%,W65&lt;=80%),3,0)))</f>
        <v>0</v>
      </c>
      <c r="AK65" s="33">
        <f>IF(OR(ISBLANK(#REF!),$E65="ΌΧΙ"),"",IF(COUNTIFS(X65:Z65,"&gt;=67%")=1,2,IF(COUNTIFS(X65:Z65,"&gt;=67%")=2,5,IF(COUNTIFS(X65:Z65,"&gt;=67%")=3,10,0))))</f>
        <v>0</v>
      </c>
      <c r="AL65" s="33">
        <f>IF(OR(ISBLANK(#REF!),$E65="ΌΧΙ"),"",IF(AA65="ΠΟΛΥΤΕΚΝΟΣ",2,IF(AA65="ΤΡΙΤΕΚΝΟΣ",1,0)))</f>
        <v>0</v>
      </c>
      <c r="AM65" s="33">
        <f>IF(OR(ISBLANK(#REF!),$E65="ΌΧΙ"),"",AD65+SUM(AG65:AL65))</f>
        <v>3.0550000000000006</v>
      </c>
    </row>
    <row r="66" spans="1:39" x14ac:dyDescent="0.25">
      <c r="A66" s="26">
        <v>56</v>
      </c>
      <c r="B66" s="41" t="s">
        <v>572</v>
      </c>
      <c r="C66" s="41" t="s">
        <v>449</v>
      </c>
      <c r="D66" s="41" t="s">
        <v>66</v>
      </c>
      <c r="E66" s="27" t="s">
        <v>55</v>
      </c>
      <c r="F66" s="41" t="s">
        <v>444</v>
      </c>
      <c r="G66" s="41" t="s">
        <v>48</v>
      </c>
      <c r="H66" s="41"/>
      <c r="I66" s="41" t="s">
        <v>49</v>
      </c>
      <c r="J66" s="54">
        <v>40004</v>
      </c>
      <c r="K66" s="41" t="s">
        <v>50</v>
      </c>
      <c r="L66" s="43">
        <v>7.49</v>
      </c>
      <c r="M66" s="44"/>
      <c r="N66" s="44"/>
      <c r="O66" s="44"/>
      <c r="P66" s="44"/>
      <c r="Q66" s="41"/>
      <c r="R66" s="41"/>
      <c r="S66" s="41"/>
      <c r="T66" s="41"/>
      <c r="U66" s="41">
        <v>9</v>
      </c>
      <c r="V66" s="41">
        <v>3</v>
      </c>
      <c r="W66" s="51"/>
      <c r="X66" s="51"/>
      <c r="Y66" s="51"/>
      <c r="Z66" s="51"/>
      <c r="AA66" s="44" t="s">
        <v>51</v>
      </c>
      <c r="AB66" s="44" t="s">
        <v>49</v>
      </c>
      <c r="AC66" s="44" t="s">
        <v>49</v>
      </c>
      <c r="AD66" s="32">
        <f>IF(OR(ISBLANK(#REF!),$E66="ΌΧΙ"),"",IF(L66&gt;5,0.5*(L66-5),0))</f>
        <v>1.2450000000000001</v>
      </c>
      <c r="AE66" s="32">
        <f>IF(OR(ISBLANK(#REF!),$E66="ΌΧΙ"),"",IF(M66="ΝΑΙ",6,(IF(O66="ΝΑΙ",4,0))))</f>
        <v>0</v>
      </c>
      <c r="AF66" s="32">
        <f>IF(OR(ISBLANK(#REF!),$E66="ΌΧΙ"),"",IF(AND(F66="ΠΕ23",H66="ΚΥΡΙΟΣ"),IF(N66="ΝΑΙ",6,(IF(P66="ΝΑΙ",2,0))),IF(N66="ΝΑΙ",3,(IF(P66="ΝΑΙ",2,0)))))</f>
        <v>0</v>
      </c>
      <c r="AG66" s="32">
        <f>IF(OR(ISBLANK(#REF!),$E66="ΌΧΙ"),"",MAX(AE66:AF66))</f>
        <v>0</v>
      </c>
      <c r="AH66" s="32">
        <f>IF(OR(ISBLANK(#REF!),$E66="ΌΧΙ"),"",MIN(3,0.5*INT((Q66*12+R66+ROUND(S66/30,0))/6)))</f>
        <v>0</v>
      </c>
      <c r="AI66" s="32">
        <f>IF(OR(ISBLANK(#REF!),$E66="ΌΧΙ"),"",0.2*(T66*12+U66+ROUND(V66/30,0)))</f>
        <v>1.8</v>
      </c>
      <c r="AJ66" s="33">
        <f>IF(OR(ISBLANK(#REF!),$E66="ΌΧΙ"),"",IF(W66&gt;80%,4,IF(AND(W66&gt;=67%,W66&lt;=80%),3,0)))</f>
        <v>0</v>
      </c>
      <c r="AK66" s="33">
        <f>IF(OR(ISBLANK(#REF!),$E66="ΌΧΙ"),"",IF(COUNTIFS(X66:Z66,"&gt;=67%")=1,2,IF(COUNTIFS(X66:Z66,"&gt;=67%")=2,5,IF(COUNTIFS(X66:Z66,"&gt;=67%")=3,10,0))))</f>
        <v>0</v>
      </c>
      <c r="AL66" s="33">
        <f>IF(OR(ISBLANK(#REF!),$E66="ΌΧΙ"),"",IF(AA66="ΠΟΛΥΤΕΚΝΟΣ",2,IF(AA66="ΤΡΙΤΕΚΝΟΣ",1,0)))</f>
        <v>0</v>
      </c>
      <c r="AM66" s="33">
        <f>IF(OR(ISBLANK(#REF!),$E66="ΌΧΙ"),"",AD66+SUM(AG66:AL66))</f>
        <v>3.0449999999999999</v>
      </c>
    </row>
    <row r="67" spans="1:39" x14ac:dyDescent="0.25">
      <c r="A67" s="26">
        <v>57</v>
      </c>
      <c r="B67" s="41" t="s">
        <v>517</v>
      </c>
      <c r="C67" s="41" t="s">
        <v>60</v>
      </c>
      <c r="D67" s="41" t="s">
        <v>54</v>
      </c>
      <c r="E67" s="27" t="s">
        <v>55</v>
      </c>
      <c r="F67" s="41" t="s">
        <v>444</v>
      </c>
      <c r="G67" s="41" t="s">
        <v>48</v>
      </c>
      <c r="H67" s="41"/>
      <c r="I67" s="41" t="s">
        <v>49</v>
      </c>
      <c r="J67" s="54">
        <v>41215</v>
      </c>
      <c r="K67" s="41" t="s">
        <v>50</v>
      </c>
      <c r="L67" s="43">
        <v>6.98</v>
      </c>
      <c r="M67" s="44"/>
      <c r="N67" s="44"/>
      <c r="O67" s="44"/>
      <c r="P67" s="44"/>
      <c r="Q67" s="41">
        <v>2</v>
      </c>
      <c r="R67" s="41">
        <v>3</v>
      </c>
      <c r="S67" s="41">
        <v>21</v>
      </c>
      <c r="T67" s="41"/>
      <c r="U67" s="41"/>
      <c r="V67" s="41"/>
      <c r="W67" s="51"/>
      <c r="X67" s="51"/>
      <c r="Y67" s="51"/>
      <c r="Z67" s="51"/>
      <c r="AA67" s="44" t="s">
        <v>51</v>
      </c>
      <c r="AB67" s="44" t="s">
        <v>49</v>
      </c>
      <c r="AC67" s="44" t="s">
        <v>49</v>
      </c>
      <c r="AD67" s="32">
        <f>IF(OR(ISBLANK(#REF!),$E67="ΌΧΙ"),"",IF(L67&gt;5,0.5*(L67-5),0))</f>
        <v>0.99000000000000021</v>
      </c>
      <c r="AE67" s="32">
        <f>IF(OR(ISBLANK(#REF!),$E67="ΌΧΙ"),"",IF(M67="ΝΑΙ",6,(IF(O67="ΝΑΙ",4,0))))</f>
        <v>0</v>
      </c>
      <c r="AF67" s="32">
        <f>IF(OR(ISBLANK(#REF!),$E67="ΌΧΙ"),"",IF(AND(F67="ΠΕ23",H67="ΚΥΡΙΟΣ"),IF(N67="ΝΑΙ",6,(IF(P67="ΝΑΙ",2,0))),IF(N67="ΝΑΙ",3,(IF(P67="ΝΑΙ",2,0)))))</f>
        <v>0</v>
      </c>
      <c r="AG67" s="32">
        <f>IF(OR(ISBLANK(#REF!),$E67="ΌΧΙ"),"",MAX(AE67:AF67))</f>
        <v>0</v>
      </c>
      <c r="AH67" s="32">
        <f>IF(OR(ISBLANK(#REF!),$E67="ΌΧΙ"),"",MIN(3,0.5*INT((Q67*12+R67+ROUND(S67/30,0))/6)))</f>
        <v>2</v>
      </c>
      <c r="AI67" s="32">
        <f>IF(OR(ISBLANK(#REF!),$E67="ΌΧΙ"),"",0.2*(T67*12+U67+ROUND(V67/30,0)))</f>
        <v>0</v>
      </c>
      <c r="AJ67" s="33">
        <f>IF(OR(ISBLANK(#REF!),$E67="ΌΧΙ"),"",IF(W67&gt;80%,4,IF(AND(W67&gt;=67%,W67&lt;=80%),3,0)))</f>
        <v>0</v>
      </c>
      <c r="AK67" s="33">
        <f>IF(OR(ISBLANK(#REF!),$E67="ΌΧΙ"),"",IF(COUNTIFS(X67:Z67,"&gt;=67%")=1,2,IF(COUNTIFS(X67:Z67,"&gt;=67%")=2,5,IF(COUNTIFS(X67:Z67,"&gt;=67%")=3,10,0))))</f>
        <v>0</v>
      </c>
      <c r="AL67" s="33">
        <f>IF(OR(ISBLANK(#REF!),$E67="ΌΧΙ"),"",IF(AA67="ΠΟΛΥΤΕΚΝΟΣ",2,IF(AA67="ΤΡΙΤΕΚΝΟΣ",1,0)))</f>
        <v>0</v>
      </c>
      <c r="AM67" s="33">
        <f>IF(OR(ISBLANK(#REF!),$E67="ΌΧΙ"),"",AD67+SUM(AG67:AL67))</f>
        <v>2.99</v>
      </c>
    </row>
    <row r="68" spans="1:39" x14ac:dyDescent="0.25">
      <c r="A68" s="26">
        <v>58</v>
      </c>
      <c r="B68" s="41" t="s">
        <v>168</v>
      </c>
      <c r="C68" s="41" t="s">
        <v>443</v>
      </c>
      <c r="D68" s="41" t="s">
        <v>89</v>
      </c>
      <c r="E68" s="27" t="s">
        <v>55</v>
      </c>
      <c r="F68" s="41" t="s">
        <v>444</v>
      </c>
      <c r="G68" s="41" t="s">
        <v>48</v>
      </c>
      <c r="H68" s="41"/>
      <c r="I68" s="41" t="s">
        <v>49</v>
      </c>
      <c r="J68" s="54">
        <v>39989</v>
      </c>
      <c r="K68" s="41" t="s">
        <v>50</v>
      </c>
      <c r="L68" s="43">
        <v>7.07</v>
      </c>
      <c r="M68" s="44"/>
      <c r="N68" s="44"/>
      <c r="O68" s="44"/>
      <c r="P68" s="44"/>
      <c r="Q68" s="45"/>
      <c r="R68" s="45">
        <v>5</v>
      </c>
      <c r="S68" s="45">
        <v>18</v>
      </c>
      <c r="T68" s="45"/>
      <c r="U68" s="45">
        <v>6</v>
      </c>
      <c r="V68" s="45">
        <v>22</v>
      </c>
      <c r="W68" s="46"/>
      <c r="X68" s="46"/>
      <c r="Y68" s="46"/>
      <c r="Z68" s="46"/>
      <c r="AA68" s="30" t="s">
        <v>51</v>
      </c>
      <c r="AB68" s="44" t="s">
        <v>49</v>
      </c>
      <c r="AC68" s="44" t="s">
        <v>49</v>
      </c>
      <c r="AD68" s="32">
        <f>IF(OR(ISBLANK(#REF!),$E68="ΌΧΙ"),"",IF(L68&gt;5,0.5*(L68-5),0))</f>
        <v>1.0350000000000001</v>
      </c>
      <c r="AE68" s="32">
        <f>IF(OR(ISBLANK(#REF!),$E68="ΌΧΙ"),"",IF(M68="ΝΑΙ",6,(IF(O68="ΝΑΙ",4,0))))</f>
        <v>0</v>
      </c>
      <c r="AF68" s="32">
        <f>IF(OR(ISBLANK(#REF!),$E68="ΌΧΙ"),"",IF(AND(F68="ΠΕ23",H68="ΚΥΡΙΟΣ"),IF(N68="ΝΑΙ",6,(IF(P68="ΝΑΙ",2,0))),IF(N68="ΝΑΙ",3,(IF(P68="ΝΑΙ",2,0)))))</f>
        <v>0</v>
      </c>
      <c r="AG68" s="32">
        <f>IF(OR(ISBLANK(#REF!),$E68="ΌΧΙ"),"",MAX(AE68:AF68))</f>
        <v>0</v>
      </c>
      <c r="AH68" s="32">
        <f>IF(OR(ISBLANK(#REF!),$E68="ΌΧΙ"),"",MIN(3,0.5*INT((Q68*12+R68+ROUND(S68/30,0))/6)))</f>
        <v>0.5</v>
      </c>
      <c r="AI68" s="32">
        <f>IF(OR(ISBLANK(#REF!),$E68="ΌΧΙ"),"",0.2*(T68*12+U68+ROUND(V68/30,0)))</f>
        <v>1.4000000000000001</v>
      </c>
      <c r="AJ68" s="33">
        <f>IF(OR(ISBLANK(#REF!),$E68="ΌΧΙ"),"",IF(W68&gt;80%,4,IF(AND(W68&gt;=67%,W68&lt;=80%),3,0)))</f>
        <v>0</v>
      </c>
      <c r="AK68" s="33">
        <f>IF(OR(ISBLANK(#REF!),$E68="ΌΧΙ"),"",IF(COUNTIFS(X68:Z68,"&gt;=67%")=1,2,IF(COUNTIFS(X68:Z68,"&gt;=67%")=2,5,IF(COUNTIFS(X68:Z68,"&gt;=67%")=3,10,0))))</f>
        <v>0</v>
      </c>
      <c r="AL68" s="33">
        <f>IF(OR(ISBLANK(#REF!),$E68="ΌΧΙ"),"",IF(AA68="ΠΟΛΥΤΕΚΝΟΣ",2,IF(AA68="ΤΡΙΤΕΚΝΟΣ",1,0)))</f>
        <v>0</v>
      </c>
      <c r="AM68" s="33">
        <f>IF(OR(ISBLANK(#REF!),$E68="ΌΧΙ"),"",AD68+SUM(AG68:AL68))</f>
        <v>2.9350000000000005</v>
      </c>
    </row>
    <row r="69" spans="1:39" x14ac:dyDescent="0.25">
      <c r="A69" s="26">
        <v>59</v>
      </c>
      <c r="B69" s="41" t="s">
        <v>254</v>
      </c>
      <c r="C69" s="41" t="s">
        <v>139</v>
      </c>
      <c r="D69" s="41" t="s">
        <v>61</v>
      </c>
      <c r="E69" s="27" t="s">
        <v>55</v>
      </c>
      <c r="F69" s="41" t="s">
        <v>444</v>
      </c>
      <c r="G69" s="41" t="s">
        <v>48</v>
      </c>
      <c r="H69" s="41"/>
      <c r="I69" s="41" t="s">
        <v>49</v>
      </c>
      <c r="J69" s="54">
        <v>40848</v>
      </c>
      <c r="K69" s="41" t="s">
        <v>50</v>
      </c>
      <c r="L69" s="43">
        <v>8.02</v>
      </c>
      <c r="M69" s="44"/>
      <c r="N69" s="44"/>
      <c r="O69" s="44"/>
      <c r="P69" s="44"/>
      <c r="Q69" s="41"/>
      <c r="R69" s="41"/>
      <c r="S69" s="41"/>
      <c r="T69" s="41"/>
      <c r="U69" s="41">
        <v>6</v>
      </c>
      <c r="V69" s="41">
        <v>21</v>
      </c>
      <c r="W69" s="51"/>
      <c r="X69" s="51"/>
      <c r="Y69" s="51"/>
      <c r="Z69" s="51"/>
      <c r="AA69" s="44" t="s">
        <v>51</v>
      </c>
      <c r="AB69" s="44" t="s">
        <v>49</v>
      </c>
      <c r="AC69" s="44" t="s">
        <v>49</v>
      </c>
      <c r="AD69" s="32">
        <f>IF(OR(ISBLANK(#REF!),$E69="ΌΧΙ"),"",IF(L69&gt;5,0.5*(L69-5),0))</f>
        <v>1.5099999999999998</v>
      </c>
      <c r="AE69" s="32">
        <f>IF(OR(ISBLANK(#REF!),$E69="ΌΧΙ"),"",IF(M69="ΝΑΙ",6,(IF(O69="ΝΑΙ",4,0))))</f>
        <v>0</v>
      </c>
      <c r="AF69" s="32">
        <f>IF(OR(ISBLANK(#REF!),$E69="ΌΧΙ"),"",IF(AND(F69="ΠΕ23",H69="ΚΥΡΙΟΣ"),IF(N69="ΝΑΙ",6,(IF(P69="ΝΑΙ",2,0))),IF(N69="ΝΑΙ",3,(IF(P69="ΝΑΙ",2,0)))))</f>
        <v>0</v>
      </c>
      <c r="AG69" s="32">
        <f>IF(OR(ISBLANK(#REF!),$E69="ΌΧΙ"),"",MAX(AE69:AF69))</f>
        <v>0</v>
      </c>
      <c r="AH69" s="32">
        <f>IF(OR(ISBLANK(#REF!),$E69="ΌΧΙ"),"",MIN(3,0.5*INT((Q69*12+R69+ROUND(S69/30,0))/6)))</f>
        <v>0</v>
      </c>
      <c r="AI69" s="32">
        <f>IF(OR(ISBLANK(#REF!),$E69="ΌΧΙ"),"",0.2*(T69*12+U69+ROUND(V69/30,0)))</f>
        <v>1.4000000000000001</v>
      </c>
      <c r="AJ69" s="33">
        <f>IF(OR(ISBLANK(#REF!),$E69="ΌΧΙ"),"",IF(W69&gt;80%,4,IF(AND(W69&gt;=67%,W69&lt;=80%),3,0)))</f>
        <v>0</v>
      </c>
      <c r="AK69" s="33">
        <f>IF(OR(ISBLANK(#REF!),$E69="ΌΧΙ"),"",IF(COUNTIFS(X69:Z69,"&gt;=67%")=1,2,IF(COUNTIFS(X69:Z69,"&gt;=67%")=2,5,IF(COUNTIFS(X69:Z69,"&gt;=67%")=3,10,0))))</f>
        <v>0</v>
      </c>
      <c r="AL69" s="33">
        <f>IF(OR(ISBLANK(#REF!),$E69="ΌΧΙ"),"",IF(AA69="ΠΟΛΥΤΕΚΝΟΣ",2,IF(AA69="ΤΡΙΤΕΚΝΟΣ",1,0)))</f>
        <v>0</v>
      </c>
      <c r="AM69" s="33">
        <f>IF(OR(ISBLANK(#REF!),$E69="ΌΧΙ"),"",AD69+SUM(AG69:AL69))</f>
        <v>2.91</v>
      </c>
    </row>
    <row r="70" spans="1:39" x14ac:dyDescent="0.25">
      <c r="A70" s="26">
        <v>60</v>
      </c>
      <c r="B70" s="41" t="s">
        <v>628</v>
      </c>
      <c r="C70" s="41" t="s">
        <v>629</v>
      </c>
      <c r="D70" s="41" t="s">
        <v>69</v>
      </c>
      <c r="E70" s="42" t="s">
        <v>55</v>
      </c>
      <c r="F70" s="41" t="s">
        <v>444</v>
      </c>
      <c r="G70" s="41" t="s">
        <v>48</v>
      </c>
      <c r="H70" s="41"/>
      <c r="I70" s="41" t="s">
        <v>49</v>
      </c>
      <c r="J70" s="54">
        <v>40533</v>
      </c>
      <c r="K70" s="41" t="s">
        <v>50</v>
      </c>
      <c r="L70" s="43">
        <v>7.77</v>
      </c>
      <c r="M70" s="44"/>
      <c r="N70" s="44"/>
      <c r="O70" s="44"/>
      <c r="P70" s="44"/>
      <c r="Q70" s="41"/>
      <c r="R70" s="41">
        <v>5</v>
      </c>
      <c r="S70" s="41"/>
      <c r="T70" s="41"/>
      <c r="U70" s="41">
        <v>6</v>
      </c>
      <c r="V70" s="41">
        <v>22</v>
      </c>
      <c r="W70" s="51"/>
      <c r="X70" s="51"/>
      <c r="Y70" s="51"/>
      <c r="Z70" s="51"/>
      <c r="AA70" s="44" t="s">
        <v>51</v>
      </c>
      <c r="AB70" s="44" t="s">
        <v>49</v>
      </c>
      <c r="AC70" s="44" t="s">
        <v>49</v>
      </c>
      <c r="AD70" s="32">
        <f>IF(OR(ISBLANK(#REF!),$E70="ΌΧΙ"),"",IF(L70&gt;5,0.5*(L70-5),0))</f>
        <v>1.3849999999999998</v>
      </c>
      <c r="AE70" s="32">
        <f>IF(OR(ISBLANK(#REF!),$E70="ΌΧΙ"),"",IF(M70="ΝΑΙ",6,(IF(O70="ΝΑΙ",4,0))))</f>
        <v>0</v>
      </c>
      <c r="AF70" s="32">
        <f>IF(OR(ISBLANK(#REF!),$E70="ΌΧΙ"),"",IF(AND(F70="ΠΕ23",H70="ΚΥΡΙΟΣ"),IF(N70="ΝΑΙ",6,(IF(P70="ΝΑΙ",2,0))),IF(N70="ΝΑΙ",3,(IF(P70="ΝΑΙ",2,0)))))</f>
        <v>0</v>
      </c>
      <c r="AG70" s="32">
        <f>IF(OR(ISBLANK(#REF!),$E70="ΌΧΙ"),"",MAX(AE70:AF70))</f>
        <v>0</v>
      </c>
      <c r="AH70" s="32">
        <f>IF(OR(ISBLANK(#REF!),$E70="ΌΧΙ"),"",MIN(3,0.5*INT((Q70*12+R70+ROUND(S70/30,0))/6)))</f>
        <v>0</v>
      </c>
      <c r="AI70" s="32">
        <f>IF(OR(ISBLANK(#REF!),$E70="ΌΧΙ"),"",0.2*(T70*12+U70+ROUND(V70/30,0)))</f>
        <v>1.4000000000000001</v>
      </c>
      <c r="AJ70" s="33">
        <f>IF(OR(ISBLANK(#REF!),$E70="ΌΧΙ"),"",IF(W70&gt;80%,4,IF(AND(W70&gt;=67%,W70&lt;=80%),3,0)))</f>
        <v>0</v>
      </c>
      <c r="AK70" s="33">
        <f>IF(OR(ISBLANK(#REF!),$E70="ΌΧΙ"),"",IF(COUNTIFS(X70:Z70,"&gt;=67%")=1,2,IF(COUNTIFS(X70:Z70,"&gt;=67%")=2,5,IF(COUNTIFS(X70:Z70,"&gt;=67%")=3,10,0))))</f>
        <v>0</v>
      </c>
      <c r="AL70" s="33">
        <f>IF(OR(ISBLANK(#REF!),$E70="ΌΧΙ"),"",IF(AA70="ΠΟΛΥΤΕΚΝΟΣ",2,IF(AA70="ΤΡΙΤΕΚΝΟΣ",1,0)))</f>
        <v>0</v>
      </c>
      <c r="AM70" s="33">
        <f>IF(OR(ISBLANK(#REF!),$E70="ΌΧΙ"),"",AD70+SUM(AG70:AL70))</f>
        <v>2.7850000000000001</v>
      </c>
    </row>
    <row r="71" spans="1:39" x14ac:dyDescent="0.25">
      <c r="A71" s="26">
        <v>61</v>
      </c>
      <c r="B71" s="41" t="s">
        <v>576</v>
      </c>
      <c r="C71" s="41" t="s">
        <v>422</v>
      </c>
      <c r="D71" s="41" t="s">
        <v>89</v>
      </c>
      <c r="E71" s="27" t="s">
        <v>55</v>
      </c>
      <c r="F71" s="41" t="s">
        <v>444</v>
      </c>
      <c r="G71" s="41" t="s">
        <v>48</v>
      </c>
      <c r="H71" s="41"/>
      <c r="I71" s="41" t="s">
        <v>49</v>
      </c>
      <c r="J71" s="54">
        <v>40476</v>
      </c>
      <c r="K71" s="41" t="s">
        <v>50</v>
      </c>
      <c r="L71" s="43">
        <v>8.07</v>
      </c>
      <c r="M71" s="44"/>
      <c r="N71" s="44"/>
      <c r="O71" s="44"/>
      <c r="P71" s="44"/>
      <c r="Q71" s="41"/>
      <c r="R71" s="41"/>
      <c r="S71" s="41"/>
      <c r="T71" s="41"/>
      <c r="U71" s="41">
        <v>6</v>
      </c>
      <c r="V71" s="41">
        <v>13</v>
      </c>
      <c r="W71" s="51"/>
      <c r="X71" s="51"/>
      <c r="Y71" s="51"/>
      <c r="Z71" s="51"/>
      <c r="AA71" s="44" t="s">
        <v>51</v>
      </c>
      <c r="AB71" s="44" t="s">
        <v>49</v>
      </c>
      <c r="AC71" s="44" t="s">
        <v>49</v>
      </c>
      <c r="AD71" s="32">
        <f>IF(OR(ISBLANK(#REF!),$E71="ΌΧΙ"),"",IF(L71&gt;5,0.5*(L71-5),0))</f>
        <v>1.5350000000000001</v>
      </c>
      <c r="AE71" s="32">
        <f>IF(OR(ISBLANK(#REF!),$E71="ΌΧΙ"),"",IF(M71="ΝΑΙ",6,(IF(O71="ΝΑΙ",4,0))))</f>
        <v>0</v>
      </c>
      <c r="AF71" s="32">
        <f>IF(OR(ISBLANK(#REF!),$E71="ΌΧΙ"),"",IF(AND(F71="ΠΕ23",H71="ΚΥΡΙΟΣ"),IF(N71="ΝΑΙ",6,(IF(P71="ΝΑΙ",2,0))),IF(N71="ΝΑΙ",3,(IF(P71="ΝΑΙ",2,0)))))</f>
        <v>0</v>
      </c>
      <c r="AG71" s="32">
        <f>IF(OR(ISBLANK(#REF!),$E71="ΌΧΙ"),"",MAX(AE71:AF71))</f>
        <v>0</v>
      </c>
      <c r="AH71" s="32">
        <f>IF(OR(ISBLANK(#REF!),$E71="ΌΧΙ"),"",MIN(3,0.5*INT((Q71*12+R71+ROUND(S71/30,0))/6)))</f>
        <v>0</v>
      </c>
      <c r="AI71" s="32">
        <f>IF(OR(ISBLANK(#REF!),$E71="ΌΧΙ"),"",0.2*(T71*12+U71+ROUND(V71/30,0)))</f>
        <v>1.2000000000000002</v>
      </c>
      <c r="AJ71" s="33">
        <f>IF(OR(ISBLANK(#REF!),$E71="ΌΧΙ"),"",IF(W71&gt;80%,4,IF(AND(W71&gt;=67%,W71&lt;=80%),3,0)))</f>
        <v>0</v>
      </c>
      <c r="AK71" s="33">
        <f>IF(OR(ISBLANK(#REF!),$E71="ΌΧΙ"),"",IF(COUNTIFS(X71:Z71,"&gt;=67%")=1,2,IF(COUNTIFS(X71:Z71,"&gt;=67%")=2,5,IF(COUNTIFS(X71:Z71,"&gt;=67%")=3,10,0))))</f>
        <v>0</v>
      </c>
      <c r="AL71" s="33">
        <f>IF(OR(ISBLANK(#REF!),$E71="ΌΧΙ"),"",IF(AA71="ΠΟΛΥΤΕΚΝΟΣ",2,IF(AA71="ΤΡΙΤΕΚΝΟΣ",1,0)))</f>
        <v>0</v>
      </c>
      <c r="AM71" s="33">
        <f>IF(OR(ISBLANK(#REF!),$E71="ΌΧΙ"),"",AD71+SUM(AG71:AL71))</f>
        <v>2.7350000000000003</v>
      </c>
    </row>
    <row r="72" spans="1:39" x14ac:dyDescent="0.25">
      <c r="A72" s="26">
        <v>62</v>
      </c>
      <c r="B72" s="41" t="s">
        <v>302</v>
      </c>
      <c r="C72" s="41" t="s">
        <v>169</v>
      </c>
      <c r="D72" s="41" t="s">
        <v>61</v>
      </c>
      <c r="E72" s="27" t="s">
        <v>55</v>
      </c>
      <c r="F72" s="41" t="s">
        <v>444</v>
      </c>
      <c r="G72" s="41" t="s">
        <v>48</v>
      </c>
      <c r="H72" s="41"/>
      <c r="I72" s="41" t="s">
        <v>49</v>
      </c>
      <c r="J72" s="54">
        <v>40850</v>
      </c>
      <c r="K72" s="41" t="s">
        <v>50</v>
      </c>
      <c r="L72" s="48">
        <v>8.07</v>
      </c>
      <c r="M72" s="49"/>
      <c r="N72" s="44"/>
      <c r="O72" s="44"/>
      <c r="P72" s="44"/>
      <c r="Q72" s="45"/>
      <c r="R72" s="45"/>
      <c r="S72" s="45"/>
      <c r="T72" s="45"/>
      <c r="U72" s="45">
        <v>6</v>
      </c>
      <c r="V72" s="45">
        <v>13</v>
      </c>
      <c r="W72" s="50"/>
      <c r="X72" s="50"/>
      <c r="Y72" s="50"/>
      <c r="Z72" s="50"/>
      <c r="AA72" s="30" t="s">
        <v>51</v>
      </c>
      <c r="AB72" s="44" t="s">
        <v>49</v>
      </c>
      <c r="AC72" s="44" t="s">
        <v>49</v>
      </c>
      <c r="AD72" s="32">
        <f>IF(OR(ISBLANK(#REF!),$E72="ΌΧΙ"),"",IF(L72&gt;5,0.5*(L72-5),0))</f>
        <v>1.5350000000000001</v>
      </c>
      <c r="AE72" s="32">
        <f>IF(OR(ISBLANK(#REF!),$E72="ΌΧΙ"),"",IF(M72="ΝΑΙ",6,(IF(O72="ΝΑΙ",4,0))))</f>
        <v>0</v>
      </c>
      <c r="AF72" s="32">
        <f>IF(OR(ISBLANK(#REF!),$E72="ΌΧΙ"),"",IF(AND(F72="ΠΕ23",H72="ΚΥΡΙΟΣ"),IF(N72="ΝΑΙ",6,(IF(P72="ΝΑΙ",2,0))),IF(N72="ΝΑΙ",3,(IF(P72="ΝΑΙ",2,0)))))</f>
        <v>0</v>
      </c>
      <c r="AG72" s="32">
        <f>IF(OR(ISBLANK(#REF!),$E72="ΌΧΙ"),"",MAX(AE72:AF72))</f>
        <v>0</v>
      </c>
      <c r="AH72" s="32">
        <f>IF(OR(ISBLANK(#REF!),$E72="ΌΧΙ"),"",MIN(3,0.5*INT((Q72*12+R72+ROUND(S72/30,0))/6)))</f>
        <v>0</v>
      </c>
      <c r="AI72" s="32">
        <f>IF(OR(ISBLANK(#REF!),$E72="ΌΧΙ"),"",0.2*(T72*12+U72+ROUND(V72/30,0)))</f>
        <v>1.2000000000000002</v>
      </c>
      <c r="AJ72" s="33">
        <f>IF(OR(ISBLANK(#REF!),$E72="ΌΧΙ"),"",IF(W72&gt;80%,4,IF(AND(W72&gt;=67%,W72&lt;=80%),3,0)))</f>
        <v>0</v>
      </c>
      <c r="AK72" s="33">
        <f>IF(OR(ISBLANK(#REF!),$E72="ΌΧΙ"),"",IF(COUNTIFS(X72:Z72,"&gt;=67%")=1,2,IF(COUNTIFS(X72:Z72,"&gt;=67%")=2,5,IF(COUNTIFS(X72:Z72,"&gt;=67%")=3,10,0))))</f>
        <v>0</v>
      </c>
      <c r="AL72" s="33">
        <f>IF(OR(ISBLANK(#REF!),$E72="ΌΧΙ"),"",IF(AA72="ΠΟΛΥΤΕΚΝΟΣ",2,IF(AA72="ΤΡΙΤΕΚΝΟΣ",1,0)))</f>
        <v>0</v>
      </c>
      <c r="AM72" s="33">
        <f>IF(OR(ISBLANK(#REF!),$E72="ΌΧΙ"),"",AD72+SUM(AG72:AL72))</f>
        <v>2.7350000000000003</v>
      </c>
    </row>
    <row r="73" spans="1:39" x14ac:dyDescent="0.25">
      <c r="A73" s="26">
        <v>63</v>
      </c>
      <c r="B73" s="41" t="s">
        <v>580</v>
      </c>
      <c r="C73" s="41" t="s">
        <v>262</v>
      </c>
      <c r="D73" s="41" t="s">
        <v>207</v>
      </c>
      <c r="E73" s="27" t="s">
        <v>55</v>
      </c>
      <c r="F73" s="41" t="s">
        <v>444</v>
      </c>
      <c r="G73" s="41" t="s">
        <v>48</v>
      </c>
      <c r="H73" s="41"/>
      <c r="I73" s="41" t="s">
        <v>49</v>
      </c>
      <c r="J73" s="54">
        <v>40340</v>
      </c>
      <c r="K73" s="41" t="s">
        <v>50</v>
      </c>
      <c r="L73" s="43">
        <v>6.92</v>
      </c>
      <c r="M73" s="44"/>
      <c r="N73" s="44"/>
      <c r="O73" s="44"/>
      <c r="P73" s="44"/>
      <c r="Q73" s="41"/>
      <c r="R73" s="41">
        <v>8</v>
      </c>
      <c r="S73" s="41">
        <v>20</v>
      </c>
      <c r="T73" s="41"/>
      <c r="U73" s="41">
        <v>6</v>
      </c>
      <c r="V73" s="41">
        <v>13</v>
      </c>
      <c r="W73" s="51"/>
      <c r="X73" s="51"/>
      <c r="Y73" s="51"/>
      <c r="Z73" s="51"/>
      <c r="AA73" s="44" t="s">
        <v>51</v>
      </c>
      <c r="AB73" s="44" t="s">
        <v>55</v>
      </c>
      <c r="AC73" s="44" t="s">
        <v>49</v>
      </c>
      <c r="AD73" s="32">
        <f>IF(OR(ISBLANK(#REF!),$E73="ΌΧΙ"),"",IF(L73&gt;5,0.5*(L73-5),0))</f>
        <v>0.96</v>
      </c>
      <c r="AE73" s="32">
        <f>IF(OR(ISBLANK(#REF!),$E73="ΌΧΙ"),"",IF(M73="ΝΑΙ",6,(IF(O73="ΝΑΙ",4,0))))</f>
        <v>0</v>
      </c>
      <c r="AF73" s="32">
        <f>IF(OR(ISBLANK(#REF!),$E73="ΌΧΙ"),"",IF(AND(F73="ΠΕ23",H73="ΚΥΡΙΟΣ"),IF(N73="ΝΑΙ",6,(IF(P73="ΝΑΙ",2,0))),IF(N73="ΝΑΙ",3,(IF(P73="ΝΑΙ",2,0)))))</f>
        <v>0</v>
      </c>
      <c r="AG73" s="32">
        <f>IF(OR(ISBLANK(#REF!),$E73="ΌΧΙ"),"",MAX(AE73:AF73))</f>
        <v>0</v>
      </c>
      <c r="AH73" s="32">
        <f>IF(OR(ISBLANK(#REF!),$E73="ΌΧΙ"),"",MIN(3,0.5*INT((Q73*12+R73+ROUND(S73/30,0))/6)))</f>
        <v>0.5</v>
      </c>
      <c r="AI73" s="32">
        <f>IF(OR(ISBLANK(#REF!),$E73="ΌΧΙ"),"",0.2*(T73*12+U73+ROUND(V73/30,0)))</f>
        <v>1.2000000000000002</v>
      </c>
      <c r="AJ73" s="33">
        <f>IF(OR(ISBLANK(#REF!),$E73="ΌΧΙ"),"",IF(W73&gt;80%,4,IF(AND(W73&gt;=67%,W73&lt;=80%),3,0)))</f>
        <v>0</v>
      </c>
      <c r="AK73" s="33">
        <f>IF(OR(ISBLANK(#REF!),$E73="ΌΧΙ"),"",IF(COUNTIFS(X73:Z73,"&gt;=67%")=1,2,IF(COUNTIFS(X73:Z73,"&gt;=67%")=2,5,IF(COUNTIFS(X73:Z73,"&gt;=67%")=3,10,0))))</f>
        <v>0</v>
      </c>
      <c r="AL73" s="33">
        <f>IF(OR(ISBLANK(#REF!),$E73="ΌΧΙ"),"",IF(AA73="ΠΟΛΥΤΕΚΝΟΣ",2,IF(AA73="ΤΡΙΤΕΚΝΟΣ",1,0)))</f>
        <v>0</v>
      </c>
      <c r="AM73" s="33">
        <f>IF(OR(ISBLANK(#REF!),$E73="ΌΧΙ"),"",AD73+SUM(AG73:AL73))</f>
        <v>2.66</v>
      </c>
    </row>
    <row r="74" spans="1:39" x14ac:dyDescent="0.25">
      <c r="A74" s="26">
        <v>64</v>
      </c>
      <c r="B74" s="41" t="s">
        <v>583</v>
      </c>
      <c r="C74" s="41" t="s">
        <v>65</v>
      </c>
      <c r="D74" s="41" t="s">
        <v>78</v>
      </c>
      <c r="E74" s="27" t="s">
        <v>55</v>
      </c>
      <c r="F74" s="41" t="s">
        <v>444</v>
      </c>
      <c r="G74" s="41" t="s">
        <v>48</v>
      </c>
      <c r="H74" s="41"/>
      <c r="I74" s="41" t="s">
        <v>49</v>
      </c>
      <c r="J74" s="54">
        <v>39616</v>
      </c>
      <c r="K74" s="41" t="s">
        <v>50</v>
      </c>
      <c r="L74" s="43">
        <v>7.41</v>
      </c>
      <c r="M74" s="44"/>
      <c r="N74" s="44"/>
      <c r="O74" s="44"/>
      <c r="P74" s="44"/>
      <c r="Q74" s="41"/>
      <c r="R74" s="41">
        <v>5</v>
      </c>
      <c r="S74" s="41"/>
      <c r="T74" s="41"/>
      <c r="U74" s="41">
        <v>6</v>
      </c>
      <c r="V74" s="41">
        <v>22</v>
      </c>
      <c r="W74" s="51"/>
      <c r="X74" s="51"/>
      <c r="Y74" s="51"/>
      <c r="Z74" s="51"/>
      <c r="AA74" s="44" t="s">
        <v>51</v>
      </c>
      <c r="AB74" s="44" t="s">
        <v>49</v>
      </c>
      <c r="AC74" s="44" t="s">
        <v>49</v>
      </c>
      <c r="AD74" s="32">
        <f>IF(OR(ISBLANK(#REF!),$E74="ΌΧΙ"),"",IF(L74&gt;5,0.5*(L74-5),0))</f>
        <v>1.2050000000000001</v>
      </c>
      <c r="AE74" s="32">
        <f>IF(OR(ISBLANK(#REF!),$E74="ΌΧΙ"),"",IF(M74="ΝΑΙ",6,(IF(O74="ΝΑΙ",4,0))))</f>
        <v>0</v>
      </c>
      <c r="AF74" s="32">
        <f>IF(OR(ISBLANK(#REF!),$E74="ΌΧΙ"),"",IF(AND(F74="ΠΕ23",H74="ΚΥΡΙΟΣ"),IF(N74="ΝΑΙ",6,(IF(P74="ΝΑΙ",2,0))),IF(N74="ΝΑΙ",3,(IF(P74="ΝΑΙ",2,0)))))</f>
        <v>0</v>
      </c>
      <c r="AG74" s="32">
        <f>IF(OR(ISBLANK(#REF!),$E74="ΌΧΙ"),"",MAX(AE74:AF74))</f>
        <v>0</v>
      </c>
      <c r="AH74" s="32">
        <f>IF(OR(ISBLANK(#REF!),$E74="ΌΧΙ"),"",MIN(3,0.5*INT((Q74*12+R74+ROUND(S74/30,0))/6)))</f>
        <v>0</v>
      </c>
      <c r="AI74" s="32">
        <f>IF(OR(ISBLANK(#REF!),$E74="ΌΧΙ"),"",0.2*(T74*12+U74+ROUND(V74/30,0)))</f>
        <v>1.4000000000000001</v>
      </c>
      <c r="AJ74" s="33">
        <f>IF(OR(ISBLANK(#REF!),$E74="ΌΧΙ"),"",IF(W74&gt;80%,4,IF(AND(W74&gt;=67%,W74&lt;=80%),3,0)))</f>
        <v>0</v>
      </c>
      <c r="AK74" s="33">
        <f>IF(OR(ISBLANK(#REF!),$E74="ΌΧΙ"),"",IF(COUNTIFS(X74:Z74,"&gt;=67%")=1,2,IF(COUNTIFS(X74:Z74,"&gt;=67%")=2,5,IF(COUNTIFS(X74:Z74,"&gt;=67%")=3,10,0))))</f>
        <v>0</v>
      </c>
      <c r="AL74" s="33">
        <f>IF(OR(ISBLANK(#REF!),$E74="ΌΧΙ"),"",IF(AA74="ΠΟΛΥΤΕΚΝΟΣ",2,IF(AA74="ΤΡΙΤΕΚΝΟΣ",1,0)))</f>
        <v>0</v>
      </c>
      <c r="AM74" s="33">
        <f>IF(OR(ISBLANK(#REF!),$E74="ΌΧΙ"),"",AD74+SUM(AG74:AL74))</f>
        <v>2.6050000000000004</v>
      </c>
    </row>
    <row r="75" spans="1:39" x14ac:dyDescent="0.25">
      <c r="A75" s="26">
        <v>65</v>
      </c>
      <c r="B75" s="41" t="s">
        <v>602</v>
      </c>
      <c r="C75" s="41" t="s">
        <v>156</v>
      </c>
      <c r="D75" s="41" t="s">
        <v>219</v>
      </c>
      <c r="E75" s="27" t="s">
        <v>55</v>
      </c>
      <c r="F75" s="41" t="s">
        <v>444</v>
      </c>
      <c r="G75" s="41" t="s">
        <v>48</v>
      </c>
      <c r="H75" s="41"/>
      <c r="I75" s="41" t="s">
        <v>49</v>
      </c>
      <c r="J75" s="54">
        <v>41264</v>
      </c>
      <c r="K75" s="41" t="s">
        <v>50</v>
      </c>
      <c r="L75" s="43">
        <v>7.09</v>
      </c>
      <c r="M75" s="44"/>
      <c r="N75" s="44"/>
      <c r="O75" s="44"/>
      <c r="P75" s="44"/>
      <c r="Q75" s="41"/>
      <c r="R75" s="41"/>
      <c r="S75" s="41"/>
      <c r="T75" s="41"/>
      <c r="U75" s="41">
        <v>6</v>
      </c>
      <c r="V75" s="41">
        <v>22</v>
      </c>
      <c r="W75" s="51"/>
      <c r="X75" s="51"/>
      <c r="Y75" s="51"/>
      <c r="Z75" s="51"/>
      <c r="AA75" s="44" t="s">
        <v>51</v>
      </c>
      <c r="AB75" s="44" t="s">
        <v>49</v>
      </c>
      <c r="AC75" s="44" t="s">
        <v>49</v>
      </c>
      <c r="AD75" s="32">
        <f>IF(OR(ISBLANK(#REF!),$E75="ΌΧΙ"),"",IF(L75&gt;5,0.5*(L75-5),0))</f>
        <v>1.0449999999999999</v>
      </c>
      <c r="AE75" s="32">
        <f>IF(OR(ISBLANK(#REF!),$E75="ΌΧΙ"),"",IF(M75="ΝΑΙ",6,(IF(O75="ΝΑΙ",4,0))))</f>
        <v>0</v>
      </c>
      <c r="AF75" s="32">
        <f>IF(OR(ISBLANK(#REF!),$E75="ΌΧΙ"),"",IF(AND(F75="ΠΕ23",H75="ΚΥΡΙΟΣ"),IF(N75="ΝΑΙ",6,(IF(P75="ΝΑΙ",2,0))),IF(N75="ΝΑΙ",3,(IF(P75="ΝΑΙ",2,0)))))</f>
        <v>0</v>
      </c>
      <c r="AG75" s="32">
        <f>IF(OR(ISBLANK(#REF!),$E75="ΌΧΙ"),"",MAX(AE75:AF75))</f>
        <v>0</v>
      </c>
      <c r="AH75" s="32">
        <f>IF(OR(ISBLANK(#REF!),$E75="ΌΧΙ"),"",MIN(3,0.5*INT((Q75*12+R75+ROUND(S75/30,0))/6)))</f>
        <v>0</v>
      </c>
      <c r="AI75" s="32">
        <f>IF(OR(ISBLANK(#REF!),$E75="ΌΧΙ"),"",0.2*(T75*12+U75+ROUND(V75/30,0)))</f>
        <v>1.4000000000000001</v>
      </c>
      <c r="AJ75" s="33">
        <f>IF(OR(ISBLANK(#REF!),$E75="ΌΧΙ"),"",IF(W75&gt;80%,4,IF(AND(W75&gt;=67%,W75&lt;=80%),3,0)))</f>
        <v>0</v>
      </c>
      <c r="AK75" s="33">
        <f>IF(OR(ISBLANK(#REF!),$E75="ΌΧΙ"),"",IF(COUNTIFS(X75:Z75,"&gt;=67%")=1,2,IF(COUNTIFS(X75:Z75,"&gt;=67%")=2,5,IF(COUNTIFS(X75:Z75,"&gt;=67%")=3,10,0))))</f>
        <v>0</v>
      </c>
      <c r="AL75" s="33">
        <f>IF(OR(ISBLANK(#REF!),$E75="ΌΧΙ"),"",IF(AA75="ΠΟΛΥΤΕΚΝΟΣ",2,IF(AA75="ΤΡΙΤΕΚΝΟΣ",1,0)))</f>
        <v>0</v>
      </c>
      <c r="AM75" s="33">
        <f>IF(OR(ISBLANK(#REF!),$E75="ΌΧΙ"),"",AD75+SUM(AG75:AL75))</f>
        <v>2.4450000000000003</v>
      </c>
    </row>
    <row r="76" spans="1:39" x14ac:dyDescent="0.25">
      <c r="A76" s="26">
        <v>66</v>
      </c>
      <c r="B76" s="41" t="s">
        <v>287</v>
      </c>
      <c r="C76" s="41" t="s">
        <v>630</v>
      </c>
      <c r="D76" s="41" t="s">
        <v>104</v>
      </c>
      <c r="E76" s="42" t="s">
        <v>55</v>
      </c>
      <c r="F76" s="41" t="s">
        <v>444</v>
      </c>
      <c r="G76" s="41" t="s">
        <v>48</v>
      </c>
      <c r="H76" s="41"/>
      <c r="I76" s="41" t="s">
        <v>49</v>
      </c>
      <c r="J76" s="54">
        <v>39839</v>
      </c>
      <c r="K76" s="41" t="s">
        <v>50</v>
      </c>
      <c r="L76" s="43">
        <v>7.32</v>
      </c>
      <c r="M76" s="44"/>
      <c r="N76" s="44"/>
      <c r="O76" s="44"/>
      <c r="P76" s="44"/>
      <c r="Q76" s="41"/>
      <c r="R76" s="41"/>
      <c r="S76" s="41"/>
      <c r="T76" s="41"/>
      <c r="U76" s="41">
        <v>6</v>
      </c>
      <c r="V76" s="41">
        <v>13</v>
      </c>
      <c r="W76" s="51"/>
      <c r="X76" s="51"/>
      <c r="Y76" s="51"/>
      <c r="Z76" s="51"/>
      <c r="AA76" s="44" t="s">
        <v>51</v>
      </c>
      <c r="AB76" s="44" t="s">
        <v>55</v>
      </c>
      <c r="AC76" s="44" t="s">
        <v>49</v>
      </c>
      <c r="AD76" s="32">
        <f>IF(OR(ISBLANK(#REF!),$E76="ΌΧΙ"),"",IF(L76&gt;5,0.5*(L76-5),0))</f>
        <v>1.1600000000000001</v>
      </c>
      <c r="AE76" s="32">
        <f>IF(OR(ISBLANK(#REF!),$E76="ΌΧΙ"),"",IF(M76="ΝΑΙ",6,(IF(O76="ΝΑΙ",4,0))))</f>
        <v>0</v>
      </c>
      <c r="AF76" s="32">
        <f>IF(OR(ISBLANK(#REF!),$E76="ΌΧΙ"),"",IF(AND(F76="ΠΕ23",H76="ΚΥΡΙΟΣ"),IF(N76="ΝΑΙ",6,(IF(P76="ΝΑΙ",2,0))),IF(N76="ΝΑΙ",3,(IF(P76="ΝΑΙ",2,0)))))</f>
        <v>0</v>
      </c>
      <c r="AG76" s="32">
        <f>IF(OR(ISBLANK(#REF!),$E76="ΌΧΙ"),"",MAX(AE76:AF76))</f>
        <v>0</v>
      </c>
      <c r="AH76" s="32">
        <f>IF(OR(ISBLANK(#REF!),$E76="ΌΧΙ"),"",MIN(3,0.5*INT((Q76*12+R76+ROUND(S76/30,0))/6)))</f>
        <v>0</v>
      </c>
      <c r="AI76" s="32">
        <f>IF(OR(ISBLANK(#REF!),$E76="ΌΧΙ"),"",0.2*(T76*12+U76+ROUND(V76/30,0)))</f>
        <v>1.2000000000000002</v>
      </c>
      <c r="AJ76" s="33">
        <f>IF(OR(ISBLANK(#REF!),$E76="ΌΧΙ"),"",IF(W76&gt;80%,4,IF(AND(W76&gt;=67%,W76&lt;=80%),3,0)))</f>
        <v>0</v>
      </c>
      <c r="AK76" s="33">
        <f>IF(OR(ISBLANK(#REF!),$E76="ΌΧΙ"),"",IF(COUNTIFS(X76:Z76,"&gt;=67%")=1,2,IF(COUNTIFS(X76:Z76,"&gt;=67%")=2,5,IF(COUNTIFS(X76:Z76,"&gt;=67%")=3,10,0))))</f>
        <v>0</v>
      </c>
      <c r="AL76" s="33">
        <f>IF(OR(ISBLANK(#REF!),$E76="ΌΧΙ"),"",IF(AA76="ΠΟΛΥΤΕΚΝΟΣ",2,IF(AA76="ΤΡΙΤΕΚΝΟΣ",1,0)))</f>
        <v>0</v>
      </c>
      <c r="AM76" s="33">
        <f>IF(OR(ISBLANK(#REF!),$E76="ΌΧΙ"),"",AD76+SUM(AG76:AL76))</f>
        <v>2.3600000000000003</v>
      </c>
    </row>
    <row r="77" spans="1:39" x14ac:dyDescent="0.25">
      <c r="A77" s="26">
        <v>67</v>
      </c>
      <c r="B77" s="41" t="s">
        <v>467</v>
      </c>
      <c r="C77" s="41" t="s">
        <v>468</v>
      </c>
      <c r="D77" s="41" t="s">
        <v>469</v>
      </c>
      <c r="E77" s="27" t="s">
        <v>55</v>
      </c>
      <c r="F77" s="41" t="s">
        <v>444</v>
      </c>
      <c r="G77" s="41" t="s">
        <v>48</v>
      </c>
      <c r="H77" s="41"/>
      <c r="I77" s="41" t="s">
        <v>49</v>
      </c>
      <c r="J77" s="54">
        <v>40862</v>
      </c>
      <c r="K77" s="41" t="s">
        <v>50</v>
      </c>
      <c r="L77" s="43">
        <v>7.31</v>
      </c>
      <c r="M77" s="44"/>
      <c r="N77" s="44"/>
      <c r="O77" s="44"/>
      <c r="P77" s="44"/>
      <c r="Q77" s="45"/>
      <c r="R77" s="45">
        <v>5</v>
      </c>
      <c r="S77" s="45"/>
      <c r="T77" s="45"/>
      <c r="U77" s="45">
        <v>6</v>
      </c>
      <c r="V77" s="45">
        <v>13</v>
      </c>
      <c r="W77" s="46"/>
      <c r="X77" s="46"/>
      <c r="Y77" s="46"/>
      <c r="Z77" s="46"/>
      <c r="AA77" s="30" t="s">
        <v>51</v>
      </c>
      <c r="AB77" s="44" t="s">
        <v>55</v>
      </c>
      <c r="AC77" s="44" t="s">
        <v>49</v>
      </c>
      <c r="AD77" s="32">
        <f>IF(OR(ISBLANK(#REF!),$E77="ΌΧΙ"),"",IF(L77&gt;5,0.5*(L77-5),0))</f>
        <v>1.1549999999999998</v>
      </c>
      <c r="AE77" s="32">
        <f>IF(OR(ISBLANK(#REF!),$E77="ΌΧΙ"),"",IF(M77="ΝΑΙ",6,(IF(O77="ΝΑΙ",4,0))))</f>
        <v>0</v>
      </c>
      <c r="AF77" s="32">
        <f>IF(OR(ISBLANK(#REF!),$E77="ΌΧΙ"),"",IF(AND(F77="ΠΕ23",H77="ΚΥΡΙΟΣ"),IF(N77="ΝΑΙ",6,(IF(P77="ΝΑΙ",2,0))),IF(N77="ΝΑΙ",3,(IF(P77="ΝΑΙ",2,0)))))</f>
        <v>0</v>
      </c>
      <c r="AG77" s="32">
        <f>IF(OR(ISBLANK(#REF!),$E77="ΌΧΙ"),"",MAX(AE77:AF77))</f>
        <v>0</v>
      </c>
      <c r="AH77" s="32">
        <f>IF(OR(ISBLANK(#REF!),$E77="ΌΧΙ"),"",MIN(3,0.5*INT((Q77*12+R77+ROUND(S77/30,0))/6)))</f>
        <v>0</v>
      </c>
      <c r="AI77" s="32">
        <f>IF(OR(ISBLANK(#REF!),$E77="ΌΧΙ"),"",0.2*(T77*12+U77+ROUND(V77/30,0)))</f>
        <v>1.2000000000000002</v>
      </c>
      <c r="AJ77" s="33">
        <f>IF(OR(ISBLANK(#REF!),$E77="ΌΧΙ"),"",IF(W77&gt;80%,4,IF(AND(W77&gt;=67%,W77&lt;=80%),3,0)))</f>
        <v>0</v>
      </c>
      <c r="AK77" s="33">
        <f>IF(OR(ISBLANK(#REF!),$E77="ΌΧΙ"),"",IF(COUNTIFS(X77:Z77,"&gt;=67%")=1,2,IF(COUNTIFS(X77:Z77,"&gt;=67%")=2,5,IF(COUNTIFS(X77:Z77,"&gt;=67%")=3,10,0))))</f>
        <v>0</v>
      </c>
      <c r="AL77" s="33">
        <f>IF(OR(ISBLANK(#REF!),$E77="ΌΧΙ"),"",IF(AA77="ΠΟΛΥΤΕΚΝΟΣ",2,IF(AA77="ΤΡΙΤΕΚΝΟΣ",1,0)))</f>
        <v>0</v>
      </c>
      <c r="AM77" s="33">
        <f>IF(OR(ISBLANK(#REF!),$E77="ΌΧΙ"),"",AD77+SUM(AG77:AL77))</f>
        <v>2.355</v>
      </c>
    </row>
    <row r="78" spans="1:39" x14ac:dyDescent="0.25">
      <c r="A78" s="26">
        <v>68</v>
      </c>
      <c r="B78" s="41" t="s">
        <v>531</v>
      </c>
      <c r="C78" s="41" t="s">
        <v>65</v>
      </c>
      <c r="D78" s="41" t="s">
        <v>181</v>
      </c>
      <c r="E78" s="27" t="s">
        <v>55</v>
      </c>
      <c r="F78" s="41" t="s">
        <v>444</v>
      </c>
      <c r="G78" s="41" t="s">
        <v>48</v>
      </c>
      <c r="H78" s="41"/>
      <c r="I78" s="41" t="s">
        <v>49</v>
      </c>
      <c r="J78" s="54">
        <v>38667</v>
      </c>
      <c r="K78" s="41" t="s">
        <v>50</v>
      </c>
      <c r="L78" s="43">
        <v>7.3</v>
      </c>
      <c r="M78" s="44"/>
      <c r="N78" s="44"/>
      <c r="O78" s="44"/>
      <c r="P78" s="44"/>
      <c r="Q78" s="41"/>
      <c r="R78" s="41"/>
      <c r="S78" s="41"/>
      <c r="T78" s="41"/>
      <c r="U78" s="41">
        <v>6</v>
      </c>
      <c r="V78" s="41">
        <v>13</v>
      </c>
      <c r="W78" s="51"/>
      <c r="X78" s="51"/>
      <c r="Y78" s="51"/>
      <c r="Z78" s="51"/>
      <c r="AA78" s="44" t="s">
        <v>51</v>
      </c>
      <c r="AB78" s="44" t="s">
        <v>49</v>
      </c>
      <c r="AC78" s="44" t="s">
        <v>49</v>
      </c>
      <c r="AD78" s="32">
        <f>IF(OR(ISBLANK(#REF!),$E78="ΌΧΙ"),"",IF(L78&gt;5,0.5*(L78-5),0))</f>
        <v>1.1499999999999999</v>
      </c>
      <c r="AE78" s="32">
        <f>IF(OR(ISBLANK(#REF!),$E78="ΌΧΙ"),"",IF(M78="ΝΑΙ",6,(IF(O78="ΝΑΙ",4,0))))</f>
        <v>0</v>
      </c>
      <c r="AF78" s="32">
        <f>IF(OR(ISBLANK(#REF!),$E78="ΌΧΙ"),"",IF(AND(F78="ΠΕ23",H78="ΚΥΡΙΟΣ"),IF(N78="ΝΑΙ",6,(IF(P78="ΝΑΙ",2,0))),IF(N78="ΝΑΙ",3,(IF(P78="ΝΑΙ",2,0)))))</f>
        <v>0</v>
      </c>
      <c r="AG78" s="32">
        <f>IF(OR(ISBLANK(#REF!),$E78="ΌΧΙ"),"",MAX(AE78:AF78))</f>
        <v>0</v>
      </c>
      <c r="AH78" s="32">
        <f>IF(OR(ISBLANK(#REF!),$E78="ΌΧΙ"),"",MIN(3,0.5*INT((Q78*12+R78+ROUND(S78/30,0))/6)))</f>
        <v>0</v>
      </c>
      <c r="AI78" s="32">
        <f>IF(OR(ISBLANK(#REF!),$E78="ΌΧΙ"),"",0.2*(T78*12+U78+ROUND(V78/30,0)))</f>
        <v>1.2000000000000002</v>
      </c>
      <c r="AJ78" s="33">
        <f>IF(OR(ISBLANK(#REF!),$E78="ΌΧΙ"),"",IF(W78&gt;80%,4,IF(AND(W78&gt;=67%,W78&lt;=80%),3,0)))</f>
        <v>0</v>
      </c>
      <c r="AK78" s="33">
        <f>IF(OR(ISBLANK(#REF!),$E78="ΌΧΙ"),"",IF(COUNTIFS(X78:Z78,"&gt;=67%")=1,2,IF(COUNTIFS(X78:Z78,"&gt;=67%")=2,5,IF(COUNTIFS(X78:Z78,"&gt;=67%")=3,10,0))))</f>
        <v>0</v>
      </c>
      <c r="AL78" s="33">
        <f>IF(OR(ISBLANK(#REF!),$E78="ΌΧΙ"),"",IF(AA78="ΠΟΛΥΤΕΚΝΟΣ",2,IF(AA78="ΤΡΙΤΕΚΝΟΣ",1,0)))</f>
        <v>0</v>
      </c>
      <c r="AM78" s="33">
        <f>IF(OR(ISBLANK(#REF!),$E78="ΌΧΙ"),"",AD78+SUM(AG78:AL78))</f>
        <v>2.35</v>
      </c>
    </row>
    <row r="79" spans="1:39" x14ac:dyDescent="0.25">
      <c r="A79" s="26">
        <v>69</v>
      </c>
      <c r="B79" s="41" t="s">
        <v>616</v>
      </c>
      <c r="C79" s="41" t="s">
        <v>422</v>
      </c>
      <c r="D79" s="41" t="s">
        <v>78</v>
      </c>
      <c r="E79" s="42" t="s">
        <v>55</v>
      </c>
      <c r="F79" s="41" t="s">
        <v>444</v>
      </c>
      <c r="G79" s="41" t="s">
        <v>48</v>
      </c>
      <c r="H79" s="41"/>
      <c r="I79" s="41" t="s">
        <v>49</v>
      </c>
      <c r="J79" s="54">
        <v>38455</v>
      </c>
      <c r="K79" s="41" t="s">
        <v>50</v>
      </c>
      <c r="L79" s="43">
        <v>7.46</v>
      </c>
      <c r="M79" s="44"/>
      <c r="N79" s="44"/>
      <c r="O79" s="44"/>
      <c r="P79" s="44"/>
      <c r="Q79" s="41">
        <v>1</v>
      </c>
      <c r="R79" s="41">
        <v>5</v>
      </c>
      <c r="S79" s="41">
        <v>7</v>
      </c>
      <c r="T79" s="41"/>
      <c r="U79" s="41"/>
      <c r="V79" s="41"/>
      <c r="W79" s="51"/>
      <c r="X79" s="51"/>
      <c r="Y79" s="51"/>
      <c r="Z79" s="51"/>
      <c r="AA79" s="44" t="s">
        <v>51</v>
      </c>
      <c r="AB79" s="44" t="s">
        <v>49</v>
      </c>
      <c r="AC79" s="44" t="s">
        <v>49</v>
      </c>
      <c r="AD79" s="32">
        <f>IF(OR(ISBLANK(#REF!),$E79="ΌΧΙ"),"",IF(L79&gt;5,0.5*(L79-5),0))</f>
        <v>1.23</v>
      </c>
      <c r="AE79" s="32">
        <f>IF(OR(ISBLANK(#REF!),$E79="ΌΧΙ"),"",IF(M79="ΝΑΙ",6,(IF(O79="ΝΑΙ",4,0))))</f>
        <v>0</v>
      </c>
      <c r="AF79" s="32">
        <f>IF(OR(ISBLANK(#REF!),$E79="ΌΧΙ"),"",IF(AND(F79="ΠΕ23",H79="ΚΥΡΙΟΣ"),IF(N79="ΝΑΙ",6,(IF(P79="ΝΑΙ",2,0))),IF(N79="ΝΑΙ",3,(IF(P79="ΝΑΙ",2,0)))))</f>
        <v>0</v>
      </c>
      <c r="AG79" s="32">
        <f>IF(OR(ISBLANK(#REF!),$E79="ΌΧΙ"),"",MAX(AE79:AF79))</f>
        <v>0</v>
      </c>
      <c r="AH79" s="32">
        <f>IF(OR(ISBLANK(#REF!),$E79="ΌΧΙ"),"",MIN(3,0.5*INT((Q79*12+R79+ROUND(S79/30,0))/6)))</f>
        <v>1</v>
      </c>
      <c r="AI79" s="32">
        <f>IF(OR(ISBLANK(#REF!),$E79="ΌΧΙ"),"",0.2*(T79*12+U79+ROUND(V79/30,0)))</f>
        <v>0</v>
      </c>
      <c r="AJ79" s="33">
        <f>IF(OR(ISBLANK(#REF!),$E79="ΌΧΙ"),"",IF(W79&gt;80%,4,IF(AND(W79&gt;=67%,W79&lt;=80%),3,0)))</f>
        <v>0</v>
      </c>
      <c r="AK79" s="33">
        <f>IF(OR(ISBLANK(#REF!),$E79="ΌΧΙ"),"",IF(COUNTIFS(X79:Z79,"&gt;=67%")=1,2,IF(COUNTIFS(X79:Z79,"&gt;=67%")=2,5,IF(COUNTIFS(X79:Z79,"&gt;=67%")=3,10,0))))</f>
        <v>0</v>
      </c>
      <c r="AL79" s="33">
        <f>IF(OR(ISBLANK(#REF!),$E79="ΌΧΙ"),"",IF(AA79="ΠΟΛΥΤΕΚΝΟΣ",2,IF(AA79="ΤΡΙΤΕΚΝΟΣ",1,0)))</f>
        <v>0</v>
      </c>
      <c r="AM79" s="33">
        <f>IF(OR(ISBLANK(#REF!),$E79="ΌΧΙ"),"",AD79+SUM(AG79:AL79))</f>
        <v>2.23</v>
      </c>
    </row>
    <row r="80" spans="1:39" x14ac:dyDescent="0.25">
      <c r="A80" s="26">
        <v>70</v>
      </c>
      <c r="B80" s="41" t="s">
        <v>478</v>
      </c>
      <c r="C80" s="41" t="s">
        <v>128</v>
      </c>
      <c r="D80" s="41" t="s">
        <v>89</v>
      </c>
      <c r="E80" s="27" t="s">
        <v>55</v>
      </c>
      <c r="F80" s="41" t="s">
        <v>444</v>
      </c>
      <c r="G80" s="41" t="s">
        <v>48</v>
      </c>
      <c r="H80" s="41"/>
      <c r="I80" s="41" t="s">
        <v>49</v>
      </c>
      <c r="J80" s="54">
        <v>41465</v>
      </c>
      <c r="K80" s="41" t="s">
        <v>50</v>
      </c>
      <c r="L80" s="43">
        <v>7.77</v>
      </c>
      <c r="M80" s="44"/>
      <c r="N80" s="44"/>
      <c r="O80" s="44"/>
      <c r="P80" s="44"/>
      <c r="Q80" s="41"/>
      <c r="R80" s="41"/>
      <c r="S80" s="41"/>
      <c r="T80" s="41"/>
      <c r="U80" s="41">
        <v>4</v>
      </c>
      <c r="V80" s="41">
        <v>2</v>
      </c>
      <c r="W80" s="51"/>
      <c r="X80" s="51"/>
      <c r="Y80" s="51"/>
      <c r="Z80" s="51"/>
      <c r="AA80" s="30" t="s">
        <v>51</v>
      </c>
      <c r="AB80" s="44" t="s">
        <v>49</v>
      </c>
      <c r="AC80" s="44" t="s">
        <v>49</v>
      </c>
      <c r="AD80" s="32">
        <f>IF(OR(ISBLANK(#REF!),$E80="ΌΧΙ"),"",IF(L80&gt;5,0.5*(L80-5),0))</f>
        <v>1.3849999999999998</v>
      </c>
      <c r="AE80" s="32">
        <f>IF(OR(ISBLANK(#REF!),$E80="ΌΧΙ"),"",IF(M80="ΝΑΙ",6,(IF(O80="ΝΑΙ",4,0))))</f>
        <v>0</v>
      </c>
      <c r="AF80" s="32">
        <f>IF(OR(ISBLANK(#REF!),$E80="ΌΧΙ"),"",IF(AND(F80="ΠΕ23",H80="ΚΥΡΙΟΣ"),IF(N80="ΝΑΙ",6,(IF(P80="ΝΑΙ",2,0))),IF(N80="ΝΑΙ",3,(IF(P80="ΝΑΙ",2,0)))))</f>
        <v>0</v>
      </c>
      <c r="AG80" s="32">
        <f>IF(OR(ISBLANK(#REF!),$E80="ΌΧΙ"),"",MAX(AE80:AF80))</f>
        <v>0</v>
      </c>
      <c r="AH80" s="32">
        <f>IF(OR(ISBLANK(#REF!),$E80="ΌΧΙ"),"",MIN(3,0.5*INT((Q80*12+R80+ROUND(S80/30,0))/6)))</f>
        <v>0</v>
      </c>
      <c r="AI80" s="32">
        <f>IF(OR(ISBLANK(#REF!),$E80="ΌΧΙ"),"",0.2*(T80*12+U80+ROUND(V80/30,0)))</f>
        <v>0.8</v>
      </c>
      <c r="AJ80" s="33">
        <f>IF(OR(ISBLANK(#REF!),$E80="ΌΧΙ"),"",IF(W80&gt;80%,4,IF(AND(W80&gt;=67%,W80&lt;=80%),3,0)))</f>
        <v>0</v>
      </c>
      <c r="AK80" s="33">
        <f>IF(OR(ISBLANK(#REF!),$E80="ΌΧΙ"),"",IF(COUNTIFS(X80:Z80,"&gt;=67%")=1,2,IF(COUNTIFS(X80:Z80,"&gt;=67%")=2,5,IF(COUNTIFS(X80:Z80,"&gt;=67%")=3,10,0))))</f>
        <v>0</v>
      </c>
      <c r="AL80" s="33">
        <f>IF(OR(ISBLANK(#REF!),$E80="ΌΧΙ"),"",IF(AA80="ΠΟΛΥΤΕΚΝΟΣ",2,IF(AA80="ΤΡΙΤΕΚΝΟΣ",1,0)))</f>
        <v>0</v>
      </c>
      <c r="AM80" s="33">
        <f>IF(OR(ISBLANK(#REF!),$E80="ΌΧΙ"),"",AD80+SUM(AG80:AL80))</f>
        <v>2.1849999999999996</v>
      </c>
    </row>
    <row r="81" spans="1:39" x14ac:dyDescent="0.25">
      <c r="A81" s="26">
        <v>71</v>
      </c>
      <c r="B81" s="41" t="s">
        <v>451</v>
      </c>
      <c r="C81" s="41" t="s">
        <v>281</v>
      </c>
      <c r="D81" s="41" t="s">
        <v>452</v>
      </c>
      <c r="E81" s="27" t="s">
        <v>55</v>
      </c>
      <c r="F81" s="41" t="s">
        <v>444</v>
      </c>
      <c r="G81" s="41" t="s">
        <v>48</v>
      </c>
      <c r="H81" s="41"/>
      <c r="I81" s="41" t="s">
        <v>49</v>
      </c>
      <c r="J81" s="54">
        <v>40476</v>
      </c>
      <c r="K81" s="41" t="s">
        <v>50</v>
      </c>
      <c r="L81" s="43">
        <v>7.7</v>
      </c>
      <c r="M81" s="44"/>
      <c r="N81" s="44"/>
      <c r="O81" s="44"/>
      <c r="P81" s="44"/>
      <c r="Q81" s="45"/>
      <c r="R81" s="45"/>
      <c r="S81" s="45"/>
      <c r="T81" s="45"/>
      <c r="U81" s="45">
        <v>4</v>
      </c>
      <c r="V81" s="45"/>
      <c r="W81" s="46"/>
      <c r="X81" s="46"/>
      <c r="Y81" s="46"/>
      <c r="Z81" s="46"/>
      <c r="AA81" s="30" t="s">
        <v>51</v>
      </c>
      <c r="AB81" s="44" t="s">
        <v>55</v>
      </c>
      <c r="AC81" s="44" t="s">
        <v>49</v>
      </c>
      <c r="AD81" s="32">
        <f>IF(OR(ISBLANK(#REF!),$E81="ΌΧΙ"),"",IF(L81&gt;5,0.5*(L81-5),0))</f>
        <v>1.35</v>
      </c>
      <c r="AE81" s="32">
        <f>IF(OR(ISBLANK(#REF!),$E81="ΌΧΙ"),"",IF(M81="ΝΑΙ",6,(IF(O81="ΝΑΙ",4,0))))</f>
        <v>0</v>
      </c>
      <c r="AF81" s="32">
        <f>IF(OR(ISBLANK(#REF!),$E81="ΌΧΙ"),"",IF(AND(F81="ΠΕ23",H81="ΚΥΡΙΟΣ"),IF(N81="ΝΑΙ",6,(IF(P81="ΝΑΙ",2,0))),IF(N81="ΝΑΙ",3,(IF(P81="ΝΑΙ",2,0)))))</f>
        <v>0</v>
      </c>
      <c r="AG81" s="32">
        <f>IF(OR(ISBLANK(#REF!),$E81="ΌΧΙ"),"",MAX(AE81:AF81))</f>
        <v>0</v>
      </c>
      <c r="AH81" s="32">
        <f>IF(OR(ISBLANK(#REF!),$E81="ΌΧΙ"),"",MIN(3,0.5*INT((Q81*12+R81+ROUND(S81/30,0))/6)))</f>
        <v>0</v>
      </c>
      <c r="AI81" s="32">
        <f>IF(OR(ISBLANK(#REF!),$E81="ΌΧΙ"),"",0.2*(T81*12+U81+ROUND(V81/30,0)))</f>
        <v>0.8</v>
      </c>
      <c r="AJ81" s="33">
        <f>IF(OR(ISBLANK(#REF!),$E81="ΌΧΙ"),"",IF(W81&gt;80%,4,IF(AND(W81&gt;=67%,W81&lt;=80%),3,0)))</f>
        <v>0</v>
      </c>
      <c r="AK81" s="33">
        <f>IF(OR(ISBLANK(#REF!),$E81="ΌΧΙ"),"",IF(COUNTIFS(X81:Z81,"&gt;=67%")=1,2,IF(COUNTIFS(X81:Z81,"&gt;=67%")=2,5,IF(COUNTIFS(X81:Z81,"&gt;=67%")=3,10,0))))</f>
        <v>0</v>
      </c>
      <c r="AL81" s="33">
        <f>IF(OR(ISBLANK(#REF!),$E81="ΌΧΙ"),"",IF(AA81="ΠΟΛΥΤΕΚΝΟΣ",2,IF(AA81="ΤΡΙΤΕΚΝΟΣ",1,0)))</f>
        <v>0</v>
      </c>
      <c r="AM81" s="33">
        <f>IF(OR(ISBLANK(#REF!),$E81="ΌΧΙ"),"",AD81+SUM(AG81:AL81))</f>
        <v>2.1500000000000004</v>
      </c>
    </row>
    <row r="82" spans="1:39" x14ac:dyDescent="0.25">
      <c r="A82" s="26">
        <v>72</v>
      </c>
      <c r="B82" s="41" t="s">
        <v>556</v>
      </c>
      <c r="C82" s="41" t="s">
        <v>449</v>
      </c>
      <c r="D82" s="41" t="s">
        <v>198</v>
      </c>
      <c r="E82" s="27" t="s">
        <v>55</v>
      </c>
      <c r="F82" s="41" t="s">
        <v>444</v>
      </c>
      <c r="G82" s="41" t="s">
        <v>48</v>
      </c>
      <c r="H82" s="41"/>
      <c r="I82" s="41" t="s">
        <v>49</v>
      </c>
      <c r="J82" s="54">
        <v>40828</v>
      </c>
      <c r="K82" s="41" t="s">
        <v>50</v>
      </c>
      <c r="L82" s="43">
        <v>7.54</v>
      </c>
      <c r="M82" s="44"/>
      <c r="N82" s="44"/>
      <c r="O82" s="44"/>
      <c r="P82" s="44"/>
      <c r="Q82" s="41"/>
      <c r="R82" s="41"/>
      <c r="S82" s="41"/>
      <c r="T82" s="41"/>
      <c r="U82" s="41">
        <v>3</v>
      </c>
      <c r="V82" s="41">
        <v>22</v>
      </c>
      <c r="W82" s="51"/>
      <c r="X82" s="51"/>
      <c r="Y82" s="51"/>
      <c r="Z82" s="51"/>
      <c r="AA82" s="44" t="s">
        <v>51</v>
      </c>
      <c r="AB82" s="44" t="s">
        <v>49</v>
      </c>
      <c r="AC82" s="44" t="s">
        <v>49</v>
      </c>
      <c r="AD82" s="32">
        <f>IF(OR(ISBLANK(#REF!),$E82="ΌΧΙ"),"",IF(L82&gt;5,0.5*(L82-5),0))</f>
        <v>1.27</v>
      </c>
      <c r="AE82" s="32">
        <f>IF(OR(ISBLANK(#REF!),$E82="ΌΧΙ"),"",IF(M82="ΝΑΙ",6,(IF(O82="ΝΑΙ",4,0))))</f>
        <v>0</v>
      </c>
      <c r="AF82" s="32">
        <f>IF(OR(ISBLANK(#REF!),$E82="ΌΧΙ"),"",IF(AND(F82="ΠΕ23",H82="ΚΥΡΙΟΣ"),IF(N82="ΝΑΙ",6,(IF(P82="ΝΑΙ",2,0))),IF(N82="ΝΑΙ",3,(IF(P82="ΝΑΙ",2,0)))))</f>
        <v>0</v>
      </c>
      <c r="AG82" s="32">
        <f>IF(OR(ISBLANK(#REF!),$E82="ΌΧΙ"),"",MAX(AE82:AF82))</f>
        <v>0</v>
      </c>
      <c r="AH82" s="32">
        <f>IF(OR(ISBLANK(#REF!),$E82="ΌΧΙ"),"",MIN(3,0.5*INT((Q82*12+R82+ROUND(S82/30,0))/6)))</f>
        <v>0</v>
      </c>
      <c r="AI82" s="32">
        <f>IF(OR(ISBLANK(#REF!),$E82="ΌΧΙ"),"",0.2*(T82*12+U82+ROUND(V82/30,0)))</f>
        <v>0.8</v>
      </c>
      <c r="AJ82" s="33">
        <f>IF(OR(ISBLANK(#REF!),$E82="ΌΧΙ"),"",IF(W82&gt;80%,4,IF(AND(W82&gt;=67%,W82&lt;=80%),3,0)))</f>
        <v>0</v>
      </c>
      <c r="AK82" s="33">
        <f>IF(OR(ISBLANK(#REF!),$E82="ΌΧΙ"),"",IF(COUNTIFS(X82:Z82,"&gt;=67%")=1,2,IF(COUNTIFS(X82:Z82,"&gt;=67%")=2,5,IF(COUNTIFS(X82:Z82,"&gt;=67%")=3,10,0))))</f>
        <v>0</v>
      </c>
      <c r="AL82" s="33">
        <f>IF(OR(ISBLANK(#REF!),$E82="ΌΧΙ"),"",IF(AA82="ΠΟΛΥΤΕΚΝΟΣ",2,IF(AA82="ΤΡΙΤΕΚΝΟΣ",1,0)))</f>
        <v>0</v>
      </c>
      <c r="AM82" s="33">
        <f>IF(OR(ISBLANK(#REF!),$E82="ΌΧΙ"),"",AD82+SUM(AG82:AL82))</f>
        <v>2.0700000000000003</v>
      </c>
    </row>
    <row r="83" spans="1:39" x14ac:dyDescent="0.25">
      <c r="A83" s="26">
        <v>73</v>
      </c>
      <c r="B83" s="41" t="s">
        <v>599</v>
      </c>
      <c r="C83" s="41" t="s">
        <v>348</v>
      </c>
      <c r="D83" s="41" t="s">
        <v>174</v>
      </c>
      <c r="E83" s="27" t="s">
        <v>55</v>
      </c>
      <c r="F83" s="41" t="s">
        <v>444</v>
      </c>
      <c r="G83" s="41" t="s">
        <v>48</v>
      </c>
      <c r="H83" s="41"/>
      <c r="I83" s="41" t="s">
        <v>49</v>
      </c>
      <c r="J83" s="54">
        <v>39857</v>
      </c>
      <c r="K83" s="41" t="s">
        <v>50</v>
      </c>
      <c r="L83" s="43">
        <v>7.48</v>
      </c>
      <c r="M83" s="44"/>
      <c r="N83" s="44"/>
      <c r="O83" s="44"/>
      <c r="P83" s="44"/>
      <c r="Q83" s="41"/>
      <c r="R83" s="41"/>
      <c r="S83" s="41"/>
      <c r="T83" s="41"/>
      <c r="U83" s="41">
        <v>4</v>
      </c>
      <c r="V83" s="41"/>
      <c r="W83" s="51"/>
      <c r="X83" s="51"/>
      <c r="Y83" s="51"/>
      <c r="Z83" s="51"/>
      <c r="AA83" s="44" t="s">
        <v>51</v>
      </c>
      <c r="AB83" s="44" t="s">
        <v>49</v>
      </c>
      <c r="AC83" s="44" t="s">
        <v>49</v>
      </c>
      <c r="AD83" s="32">
        <f>IF(OR(ISBLANK(#REF!),$E83="ΌΧΙ"),"",IF(L83&gt;5,0.5*(L83-5),0))</f>
        <v>1.2400000000000002</v>
      </c>
      <c r="AE83" s="32">
        <f>IF(OR(ISBLANK(#REF!),$E83="ΌΧΙ"),"",IF(M83="ΝΑΙ",6,(IF(O83="ΝΑΙ",4,0))))</f>
        <v>0</v>
      </c>
      <c r="AF83" s="32">
        <f>IF(OR(ISBLANK(#REF!),$E83="ΌΧΙ"),"",IF(AND(F83="ΠΕ23",H83="ΚΥΡΙΟΣ"),IF(N83="ΝΑΙ",6,(IF(P83="ΝΑΙ",2,0))),IF(N83="ΝΑΙ",3,(IF(P83="ΝΑΙ",2,0)))))</f>
        <v>0</v>
      </c>
      <c r="AG83" s="32">
        <f>IF(OR(ISBLANK(#REF!),$E83="ΌΧΙ"),"",MAX(AE83:AF83))</f>
        <v>0</v>
      </c>
      <c r="AH83" s="32">
        <f>IF(OR(ISBLANK(#REF!),$E83="ΌΧΙ"),"",MIN(3,0.5*INT((Q83*12+R83+ROUND(S83/30,0))/6)))</f>
        <v>0</v>
      </c>
      <c r="AI83" s="32">
        <f>IF(OR(ISBLANK(#REF!),$E83="ΌΧΙ"),"",0.2*(T83*12+U83+ROUND(V83/30,0)))</f>
        <v>0.8</v>
      </c>
      <c r="AJ83" s="33">
        <f>IF(OR(ISBLANK(#REF!),$E83="ΌΧΙ"),"",IF(W83&gt;80%,4,IF(AND(W83&gt;=67%,W83&lt;=80%),3,0)))</f>
        <v>0</v>
      </c>
      <c r="AK83" s="33">
        <f>IF(OR(ISBLANK(#REF!),$E83="ΌΧΙ"),"",IF(COUNTIFS(X83:Z83,"&gt;=67%")=1,2,IF(COUNTIFS(X83:Z83,"&gt;=67%")=2,5,IF(COUNTIFS(X83:Z83,"&gt;=67%")=3,10,0))))</f>
        <v>0</v>
      </c>
      <c r="AL83" s="33">
        <f>IF(OR(ISBLANK(#REF!),$E83="ΌΧΙ"),"",IF(AA83="ΠΟΛΥΤΕΚΝΟΣ",2,IF(AA83="ΤΡΙΤΕΚΝΟΣ",1,0)))</f>
        <v>0</v>
      </c>
      <c r="AM83" s="33">
        <f>IF(OR(ISBLANK(#REF!),$E83="ΌΧΙ"),"",AD83+SUM(AG83:AL83))</f>
        <v>2.04</v>
      </c>
    </row>
    <row r="84" spans="1:39" x14ac:dyDescent="0.25">
      <c r="A84" s="26">
        <v>74</v>
      </c>
      <c r="B84" s="41" t="s">
        <v>506</v>
      </c>
      <c r="C84" s="41" t="s">
        <v>507</v>
      </c>
      <c r="D84" s="41" t="s">
        <v>508</v>
      </c>
      <c r="E84" s="27" t="s">
        <v>55</v>
      </c>
      <c r="F84" s="41" t="s">
        <v>444</v>
      </c>
      <c r="G84" s="41" t="s">
        <v>48</v>
      </c>
      <c r="H84" s="41"/>
      <c r="I84" s="41" t="s">
        <v>49</v>
      </c>
      <c r="J84" s="54">
        <v>39952</v>
      </c>
      <c r="K84" s="41" t="s">
        <v>50</v>
      </c>
      <c r="L84" s="43">
        <v>7.44</v>
      </c>
      <c r="M84" s="44"/>
      <c r="N84" s="44"/>
      <c r="O84" s="44"/>
      <c r="P84" s="44"/>
      <c r="Q84" s="41"/>
      <c r="R84" s="41"/>
      <c r="S84" s="41"/>
      <c r="T84" s="41"/>
      <c r="U84" s="41">
        <v>3</v>
      </c>
      <c r="V84" s="41">
        <v>23</v>
      </c>
      <c r="W84" s="51"/>
      <c r="X84" s="51"/>
      <c r="Y84" s="51"/>
      <c r="Z84" s="51"/>
      <c r="AA84" s="44" t="s">
        <v>51</v>
      </c>
      <c r="AB84" s="44" t="s">
        <v>55</v>
      </c>
      <c r="AC84" s="44" t="s">
        <v>49</v>
      </c>
      <c r="AD84" s="32">
        <f>IF(OR(ISBLANK(#REF!),$E84="ΌΧΙ"),"",IF(L84&gt;5,0.5*(L84-5),0))</f>
        <v>1.2200000000000002</v>
      </c>
      <c r="AE84" s="32">
        <f>IF(OR(ISBLANK(#REF!),$E84="ΌΧΙ"),"",IF(M84="ΝΑΙ",6,(IF(O84="ΝΑΙ",4,0))))</f>
        <v>0</v>
      </c>
      <c r="AF84" s="32">
        <f>IF(OR(ISBLANK(#REF!),$E84="ΌΧΙ"),"",IF(AND(F84="ΠΕ23",H84="ΚΥΡΙΟΣ"),IF(N84="ΝΑΙ",6,(IF(P84="ΝΑΙ",2,0))),IF(N84="ΝΑΙ",3,(IF(P84="ΝΑΙ",2,0)))))</f>
        <v>0</v>
      </c>
      <c r="AG84" s="32">
        <f>IF(OR(ISBLANK(#REF!),$E84="ΌΧΙ"),"",MAX(AE84:AF84))</f>
        <v>0</v>
      </c>
      <c r="AH84" s="32">
        <f>IF(OR(ISBLANK(#REF!),$E84="ΌΧΙ"),"",MIN(3,0.5*INT((Q84*12+R84+ROUND(S84/30,0))/6)))</f>
        <v>0</v>
      </c>
      <c r="AI84" s="32">
        <f>IF(OR(ISBLANK(#REF!),$E84="ΌΧΙ"),"",0.2*(T84*12+U84+ROUND(V84/30,0)))</f>
        <v>0.8</v>
      </c>
      <c r="AJ84" s="33">
        <f>IF(OR(ISBLANK(#REF!),$E84="ΌΧΙ"),"",IF(W84&gt;80%,4,IF(AND(W84&gt;=67%,W84&lt;=80%),3,0)))</f>
        <v>0</v>
      </c>
      <c r="AK84" s="33">
        <f>IF(OR(ISBLANK(#REF!),$E84="ΌΧΙ"),"",IF(COUNTIFS(X84:Z84,"&gt;=67%")=1,2,IF(COUNTIFS(X84:Z84,"&gt;=67%")=2,5,IF(COUNTIFS(X84:Z84,"&gt;=67%")=3,10,0))))</f>
        <v>0</v>
      </c>
      <c r="AL84" s="33">
        <f>IF(OR(ISBLANK(#REF!),$E84="ΌΧΙ"),"",IF(AA84="ΠΟΛΥΤΕΚΝΟΣ",2,IF(AA84="ΤΡΙΤΕΚΝΟΣ",1,0)))</f>
        <v>0</v>
      </c>
      <c r="AM84" s="33">
        <f>IF(OR(ISBLANK(#REF!),$E84="ΌΧΙ"),"",AD84+SUM(AG84:AL84))</f>
        <v>2.0200000000000005</v>
      </c>
    </row>
    <row r="85" spans="1:39" x14ac:dyDescent="0.25">
      <c r="A85" s="26">
        <v>75</v>
      </c>
      <c r="B85" s="41" t="s">
        <v>625</v>
      </c>
      <c r="C85" s="41" t="s">
        <v>82</v>
      </c>
      <c r="D85" s="41" t="s">
        <v>626</v>
      </c>
      <c r="E85" s="42" t="s">
        <v>55</v>
      </c>
      <c r="F85" s="41" t="s">
        <v>444</v>
      </c>
      <c r="G85" s="41" t="s">
        <v>48</v>
      </c>
      <c r="H85" s="41"/>
      <c r="I85" s="41" t="s">
        <v>49</v>
      </c>
      <c r="J85" s="54">
        <v>40249</v>
      </c>
      <c r="K85" s="41" t="s">
        <v>50</v>
      </c>
      <c r="L85" s="43">
        <v>6.98</v>
      </c>
      <c r="M85" s="44"/>
      <c r="N85" s="44"/>
      <c r="O85" s="44"/>
      <c r="P85" s="44"/>
      <c r="Q85" s="41">
        <v>1</v>
      </c>
      <c r="R85" s="41"/>
      <c r="S85" s="41">
        <v>17</v>
      </c>
      <c r="T85" s="41"/>
      <c r="U85" s="41"/>
      <c r="V85" s="41"/>
      <c r="W85" s="51"/>
      <c r="X85" s="51"/>
      <c r="Y85" s="51"/>
      <c r="Z85" s="51"/>
      <c r="AA85" s="44" t="s">
        <v>51</v>
      </c>
      <c r="AB85" s="44" t="s">
        <v>49</v>
      </c>
      <c r="AC85" s="44" t="s">
        <v>49</v>
      </c>
      <c r="AD85" s="32">
        <f>IF(OR(ISBLANK(#REF!),$E85="ΌΧΙ"),"",IF(L85&gt;5,0.5*(L85-5),0))</f>
        <v>0.99000000000000021</v>
      </c>
      <c r="AE85" s="32">
        <f>IF(OR(ISBLANK(#REF!),$E85="ΌΧΙ"),"",IF(M85="ΝΑΙ",6,(IF(O85="ΝΑΙ",4,0))))</f>
        <v>0</v>
      </c>
      <c r="AF85" s="32">
        <f>IF(OR(ISBLANK(#REF!),$E85="ΌΧΙ"),"",IF(AND(F85="ΠΕ23",H85="ΚΥΡΙΟΣ"),IF(N85="ΝΑΙ",6,(IF(P85="ΝΑΙ",2,0))),IF(N85="ΝΑΙ",3,(IF(P85="ΝΑΙ",2,0)))))</f>
        <v>0</v>
      </c>
      <c r="AG85" s="32">
        <f>IF(OR(ISBLANK(#REF!),$E85="ΌΧΙ"),"",MAX(AE85:AF85))</f>
        <v>0</v>
      </c>
      <c r="AH85" s="32">
        <f>IF(OR(ISBLANK(#REF!),$E85="ΌΧΙ"),"",MIN(3,0.5*INT((Q85*12+R85+ROUND(S85/30,0))/6)))</f>
        <v>1</v>
      </c>
      <c r="AI85" s="32">
        <f>IF(OR(ISBLANK(#REF!),$E85="ΌΧΙ"),"",0.2*(T85*12+U85+ROUND(V85/30,0)))</f>
        <v>0</v>
      </c>
      <c r="AJ85" s="33">
        <f>IF(OR(ISBLANK(#REF!),$E85="ΌΧΙ"),"",IF(W85&gt;80%,4,IF(AND(W85&gt;=67%,W85&lt;=80%),3,0)))</f>
        <v>0</v>
      </c>
      <c r="AK85" s="33">
        <f>IF(OR(ISBLANK(#REF!),$E85="ΌΧΙ"),"",IF(COUNTIFS(X85:Z85,"&gt;=67%")=1,2,IF(COUNTIFS(X85:Z85,"&gt;=67%")=2,5,IF(COUNTIFS(X85:Z85,"&gt;=67%")=3,10,0))))</f>
        <v>0</v>
      </c>
      <c r="AL85" s="33">
        <f>IF(OR(ISBLANK(#REF!),$E85="ΌΧΙ"),"",IF(AA85="ΠΟΛΥΤΕΚΝΟΣ",2,IF(AA85="ΤΡΙΤΕΚΝΟΣ",1,0)))</f>
        <v>0</v>
      </c>
      <c r="AM85" s="33">
        <f>IF(OR(ISBLANK(#REF!),$E85="ΌΧΙ"),"",AD85+SUM(AG85:AL85))</f>
        <v>1.9900000000000002</v>
      </c>
    </row>
    <row r="86" spans="1:39" x14ac:dyDescent="0.25">
      <c r="A86" s="26">
        <v>76</v>
      </c>
      <c r="B86" s="41" t="s">
        <v>455</v>
      </c>
      <c r="C86" s="41" t="s">
        <v>408</v>
      </c>
      <c r="D86" s="41" t="s">
        <v>117</v>
      </c>
      <c r="E86" s="27" t="s">
        <v>55</v>
      </c>
      <c r="F86" s="41" t="s">
        <v>444</v>
      </c>
      <c r="G86" s="41" t="s">
        <v>48</v>
      </c>
      <c r="H86" s="41"/>
      <c r="I86" s="41" t="s">
        <v>49</v>
      </c>
      <c r="J86" s="54">
        <v>41939</v>
      </c>
      <c r="K86" s="41" t="s">
        <v>50</v>
      </c>
      <c r="L86" s="48">
        <v>7.3</v>
      </c>
      <c r="M86" s="49"/>
      <c r="N86" s="44"/>
      <c r="O86" s="44"/>
      <c r="P86" s="44"/>
      <c r="Q86" s="45"/>
      <c r="R86" s="45"/>
      <c r="S86" s="45"/>
      <c r="T86" s="45"/>
      <c r="U86" s="45">
        <v>3</v>
      </c>
      <c r="V86" s="45">
        <v>21</v>
      </c>
      <c r="W86" s="50"/>
      <c r="X86" s="50"/>
      <c r="Y86" s="50"/>
      <c r="Z86" s="50"/>
      <c r="AA86" s="30" t="s">
        <v>51</v>
      </c>
      <c r="AB86" s="44" t="s">
        <v>49</v>
      </c>
      <c r="AC86" s="44" t="s">
        <v>49</v>
      </c>
      <c r="AD86" s="32">
        <f>IF(OR(ISBLANK(#REF!),$E86="ΌΧΙ"),"",IF(L86&gt;5,0.5*(L86-5),0))</f>
        <v>1.1499999999999999</v>
      </c>
      <c r="AE86" s="32">
        <f>IF(OR(ISBLANK(#REF!),$E86="ΌΧΙ"),"",IF(M86="ΝΑΙ",6,(IF(O86="ΝΑΙ",4,0))))</f>
        <v>0</v>
      </c>
      <c r="AF86" s="32">
        <f>IF(OR(ISBLANK(#REF!),$E86="ΌΧΙ"),"",IF(AND(F86="ΠΕ23",H86="ΚΥΡΙΟΣ"),IF(N86="ΝΑΙ",6,(IF(P86="ΝΑΙ",2,0))),IF(N86="ΝΑΙ",3,(IF(P86="ΝΑΙ",2,0)))))</f>
        <v>0</v>
      </c>
      <c r="AG86" s="32">
        <f>IF(OR(ISBLANK(#REF!),$E86="ΌΧΙ"),"",MAX(AE86:AF86))</f>
        <v>0</v>
      </c>
      <c r="AH86" s="32">
        <f>IF(OR(ISBLANK(#REF!),$E86="ΌΧΙ"),"",MIN(3,0.5*INT((Q86*12+R86+ROUND(S86/30,0))/6)))</f>
        <v>0</v>
      </c>
      <c r="AI86" s="32">
        <f>IF(OR(ISBLANK(#REF!),$E86="ΌΧΙ"),"",0.2*(T86*12+U86+ROUND(V86/30,0)))</f>
        <v>0.8</v>
      </c>
      <c r="AJ86" s="33">
        <f>IF(OR(ISBLANK(#REF!),$E86="ΌΧΙ"),"",IF(W86&gt;80%,4,IF(AND(W86&gt;=67%,W86&lt;=80%),3,0)))</f>
        <v>0</v>
      </c>
      <c r="AK86" s="33">
        <f>IF(OR(ISBLANK(#REF!),$E86="ΌΧΙ"),"",IF(COUNTIFS(X86:Z86,"&gt;=67%")=1,2,IF(COUNTIFS(X86:Z86,"&gt;=67%")=2,5,IF(COUNTIFS(X86:Z86,"&gt;=67%")=3,10,0))))</f>
        <v>0</v>
      </c>
      <c r="AL86" s="33">
        <f>IF(OR(ISBLANK(#REF!),$E86="ΌΧΙ"),"",IF(AA86="ΠΟΛΥΤΕΚΝΟΣ",2,IF(AA86="ΤΡΙΤΕΚΝΟΣ",1,0)))</f>
        <v>0</v>
      </c>
      <c r="AM86" s="33">
        <f>IF(OR(ISBLANK(#REF!),$E86="ΌΧΙ"),"",AD86+SUM(AG86:AL86))</f>
        <v>1.95</v>
      </c>
    </row>
    <row r="87" spans="1:39" x14ac:dyDescent="0.25">
      <c r="A87" s="26">
        <v>77</v>
      </c>
      <c r="B87" s="41" t="s">
        <v>615</v>
      </c>
      <c r="C87" s="41" t="s">
        <v>99</v>
      </c>
      <c r="D87" s="41" t="s">
        <v>69</v>
      </c>
      <c r="E87" s="42" t="s">
        <v>55</v>
      </c>
      <c r="F87" s="41" t="s">
        <v>444</v>
      </c>
      <c r="G87" s="41" t="s">
        <v>48</v>
      </c>
      <c r="H87" s="41"/>
      <c r="I87" s="41" t="s">
        <v>49</v>
      </c>
      <c r="J87" s="54">
        <v>41807</v>
      </c>
      <c r="K87" s="41" t="s">
        <v>50</v>
      </c>
      <c r="L87" s="43">
        <v>7.24</v>
      </c>
      <c r="M87" s="44"/>
      <c r="N87" s="44"/>
      <c r="O87" s="44"/>
      <c r="P87" s="44"/>
      <c r="Q87" s="41"/>
      <c r="R87" s="41"/>
      <c r="S87" s="41"/>
      <c r="T87" s="41"/>
      <c r="U87" s="41">
        <v>3</v>
      </c>
      <c r="V87" s="41">
        <v>22</v>
      </c>
      <c r="W87" s="51"/>
      <c r="X87" s="51"/>
      <c r="Y87" s="51"/>
      <c r="Z87" s="51"/>
      <c r="AA87" s="44" t="s">
        <v>51</v>
      </c>
      <c r="AB87" s="44" t="s">
        <v>49</v>
      </c>
      <c r="AC87" s="44" t="s">
        <v>49</v>
      </c>
      <c r="AD87" s="32">
        <f>IF(OR(ISBLANK(#REF!),$E87="ΌΧΙ"),"",IF(L87&gt;5,0.5*(L87-5),0))</f>
        <v>1.1200000000000001</v>
      </c>
      <c r="AE87" s="32">
        <f>IF(OR(ISBLANK(#REF!),$E87="ΌΧΙ"),"",IF(M87="ΝΑΙ",6,(IF(O87="ΝΑΙ",4,0))))</f>
        <v>0</v>
      </c>
      <c r="AF87" s="32">
        <f>IF(OR(ISBLANK(#REF!),$E87="ΌΧΙ"),"",IF(AND(F87="ΠΕ23",H87="ΚΥΡΙΟΣ"),IF(N87="ΝΑΙ",6,(IF(P87="ΝΑΙ",2,0))),IF(N87="ΝΑΙ",3,(IF(P87="ΝΑΙ",2,0)))))</f>
        <v>0</v>
      </c>
      <c r="AG87" s="32">
        <f>IF(OR(ISBLANK(#REF!),$E87="ΌΧΙ"),"",MAX(AE87:AF87))</f>
        <v>0</v>
      </c>
      <c r="AH87" s="32">
        <f>IF(OR(ISBLANK(#REF!),$E87="ΌΧΙ"),"",MIN(3,0.5*INT((Q87*12+R87+ROUND(S87/30,0))/6)))</f>
        <v>0</v>
      </c>
      <c r="AI87" s="32">
        <f>IF(OR(ISBLANK(#REF!),$E87="ΌΧΙ"),"",0.2*(T87*12+U87+ROUND(V87/30,0)))</f>
        <v>0.8</v>
      </c>
      <c r="AJ87" s="33">
        <f>IF(OR(ISBLANK(#REF!),$E87="ΌΧΙ"),"",IF(W87&gt;80%,4,IF(AND(W87&gt;=67%,W87&lt;=80%),3,0)))</f>
        <v>0</v>
      </c>
      <c r="AK87" s="33">
        <f>IF(OR(ISBLANK(#REF!),$E87="ΌΧΙ"),"",IF(COUNTIFS(X87:Z87,"&gt;=67%")=1,2,IF(COUNTIFS(X87:Z87,"&gt;=67%")=2,5,IF(COUNTIFS(X87:Z87,"&gt;=67%")=3,10,0))))</f>
        <v>0</v>
      </c>
      <c r="AL87" s="33">
        <f>IF(OR(ISBLANK(#REF!),$E87="ΌΧΙ"),"",IF(AA87="ΠΟΛΥΤΕΚΝΟΣ",2,IF(AA87="ΤΡΙΤΕΚΝΟΣ",1,0)))</f>
        <v>0</v>
      </c>
      <c r="AM87" s="33">
        <f>IF(OR(ISBLANK(#REF!),$E87="ΌΧΙ"),"",AD87+SUM(AG87:AL87))</f>
        <v>1.9200000000000002</v>
      </c>
    </row>
    <row r="88" spans="1:39" x14ac:dyDescent="0.25">
      <c r="A88" s="26">
        <v>78</v>
      </c>
      <c r="B88" s="41" t="s">
        <v>642</v>
      </c>
      <c r="C88" s="41" t="s">
        <v>262</v>
      </c>
      <c r="D88" s="41" t="s">
        <v>115</v>
      </c>
      <c r="E88" s="42" t="s">
        <v>55</v>
      </c>
      <c r="F88" s="41" t="s">
        <v>444</v>
      </c>
      <c r="G88" s="41" t="s">
        <v>48</v>
      </c>
      <c r="H88" s="41"/>
      <c r="I88" s="41" t="s">
        <v>49</v>
      </c>
      <c r="J88" s="54">
        <v>36867</v>
      </c>
      <c r="K88" s="41" t="s">
        <v>50</v>
      </c>
      <c r="L88" s="43">
        <v>6.8</v>
      </c>
      <c r="M88" s="44"/>
      <c r="N88" s="44"/>
      <c r="O88" s="44"/>
      <c r="P88" s="44"/>
      <c r="Q88" s="41"/>
      <c r="R88" s="41"/>
      <c r="S88" s="41"/>
      <c r="T88" s="41"/>
      <c r="U88" s="41"/>
      <c r="V88" s="41"/>
      <c r="W88" s="51"/>
      <c r="X88" s="51"/>
      <c r="Y88" s="51"/>
      <c r="Z88" s="51"/>
      <c r="AA88" s="44" t="s">
        <v>316</v>
      </c>
      <c r="AB88" s="44" t="s">
        <v>49</v>
      </c>
      <c r="AC88" s="44" t="s">
        <v>49</v>
      </c>
      <c r="AD88" s="32">
        <f>IF(OR(ISBLANK(#REF!),$E88="ΌΧΙ"),"",IF(L88&gt;5,0.5*(L88-5),0))</f>
        <v>0.89999999999999991</v>
      </c>
      <c r="AE88" s="32">
        <f>IF(OR(ISBLANK(#REF!),$E88="ΌΧΙ"),"",IF(M88="ΝΑΙ",6,(IF(O88="ΝΑΙ",4,0))))</f>
        <v>0</v>
      </c>
      <c r="AF88" s="32">
        <f>IF(OR(ISBLANK(#REF!),$E88="ΌΧΙ"),"",IF(AND(F88="ΠΕ23",H88="ΚΥΡΙΟΣ"),IF(N88="ΝΑΙ",6,(IF(P88="ΝΑΙ",2,0))),IF(N88="ΝΑΙ",3,(IF(P88="ΝΑΙ",2,0)))))</f>
        <v>0</v>
      </c>
      <c r="AG88" s="32">
        <f>IF(OR(ISBLANK(#REF!),$E88="ΌΧΙ"),"",MAX(AE88:AF88))</f>
        <v>0</v>
      </c>
      <c r="AH88" s="32">
        <f>IF(OR(ISBLANK(#REF!),$E88="ΌΧΙ"),"",MIN(3,0.5*INT((Q88*12+R88+ROUND(S88/30,0))/6)))</f>
        <v>0</v>
      </c>
      <c r="AI88" s="32">
        <f>IF(OR(ISBLANK(#REF!),$E88="ΌΧΙ"),"",0.2*(T88*12+U88+ROUND(V88/30,0)))</f>
        <v>0</v>
      </c>
      <c r="AJ88" s="33">
        <f>IF(OR(ISBLANK(#REF!),$E88="ΌΧΙ"),"",IF(W88&gt;80%,4,IF(AND(W88&gt;=67%,W88&lt;=80%),3,0)))</f>
        <v>0</v>
      </c>
      <c r="AK88" s="33">
        <f>IF(OR(ISBLANK(#REF!),$E88="ΌΧΙ"),"",IF(COUNTIFS(X88:Z88,"&gt;=67%")=1,2,IF(COUNTIFS(X88:Z88,"&gt;=67%")=2,5,IF(COUNTIFS(X88:Z88,"&gt;=67%")=3,10,0))))</f>
        <v>0</v>
      </c>
      <c r="AL88" s="33">
        <f>IF(OR(ISBLANK(#REF!),$E88="ΌΧΙ"),"",IF(AA88="ΠΟΛΥΤΕΚΝΟΣ",2,IF(AA88="ΤΡΙΤΕΚΝΟΣ",1,0)))</f>
        <v>1</v>
      </c>
      <c r="AM88" s="33">
        <f>IF(OR(ISBLANK(#REF!),$E88="ΌΧΙ"),"",AD88+SUM(AG88:AL88))</f>
        <v>1.9</v>
      </c>
    </row>
    <row r="89" spans="1:39" x14ac:dyDescent="0.25">
      <c r="A89" s="26">
        <v>79</v>
      </c>
      <c r="B89" s="41" t="s">
        <v>376</v>
      </c>
      <c r="C89" s="41" t="s">
        <v>128</v>
      </c>
      <c r="D89" s="41" t="s">
        <v>53</v>
      </c>
      <c r="E89" s="27" t="s">
        <v>55</v>
      </c>
      <c r="F89" s="41" t="s">
        <v>444</v>
      </c>
      <c r="G89" s="41" t="s">
        <v>48</v>
      </c>
      <c r="H89" s="41"/>
      <c r="I89" s="41" t="s">
        <v>49</v>
      </c>
      <c r="J89" s="54">
        <v>40850</v>
      </c>
      <c r="K89" s="41" t="s">
        <v>50</v>
      </c>
      <c r="L89" s="43">
        <v>7.73</v>
      </c>
      <c r="M89" s="44"/>
      <c r="N89" s="44"/>
      <c r="O89" s="44"/>
      <c r="P89" s="44"/>
      <c r="Q89" s="41"/>
      <c r="R89" s="41">
        <v>5</v>
      </c>
      <c r="S89" s="41">
        <v>16</v>
      </c>
      <c r="T89" s="41"/>
      <c r="U89" s="41"/>
      <c r="V89" s="41"/>
      <c r="W89" s="51"/>
      <c r="X89" s="51"/>
      <c r="Y89" s="51"/>
      <c r="Z89" s="51"/>
      <c r="AA89" s="44" t="s">
        <v>51</v>
      </c>
      <c r="AB89" s="44" t="s">
        <v>49</v>
      </c>
      <c r="AC89" s="44" t="s">
        <v>49</v>
      </c>
      <c r="AD89" s="32">
        <f>IF(OR(ISBLANK(#REF!),$E89="ΌΧΙ"),"",IF(L89&gt;5,0.5*(L89-5),0))</f>
        <v>1.3650000000000002</v>
      </c>
      <c r="AE89" s="32">
        <f>IF(OR(ISBLANK(#REF!),$E89="ΌΧΙ"),"",IF(M89="ΝΑΙ",6,(IF(O89="ΝΑΙ",4,0))))</f>
        <v>0</v>
      </c>
      <c r="AF89" s="32">
        <f>IF(OR(ISBLANK(#REF!),$E89="ΌΧΙ"),"",IF(AND(F89="ΠΕ23",H89="ΚΥΡΙΟΣ"),IF(N89="ΝΑΙ",6,(IF(P89="ΝΑΙ",2,0))),IF(N89="ΝΑΙ",3,(IF(P89="ΝΑΙ",2,0)))))</f>
        <v>0</v>
      </c>
      <c r="AG89" s="32">
        <f>IF(OR(ISBLANK(#REF!),$E89="ΌΧΙ"),"",MAX(AE89:AF89))</f>
        <v>0</v>
      </c>
      <c r="AH89" s="32">
        <f>IF(OR(ISBLANK(#REF!),$E89="ΌΧΙ"),"",MIN(3,0.5*INT((Q89*12+R89+ROUND(S89/30,0))/6)))</f>
        <v>0.5</v>
      </c>
      <c r="AI89" s="32">
        <f>IF(OR(ISBLANK(#REF!),$E89="ΌΧΙ"),"",0.2*(T89*12+U89+ROUND(V89/30,0)))</f>
        <v>0</v>
      </c>
      <c r="AJ89" s="33">
        <f>IF(OR(ISBLANK(#REF!),$E89="ΌΧΙ"),"",IF(W89&gt;80%,4,IF(AND(W89&gt;=67%,W89&lt;=80%),3,0)))</f>
        <v>0</v>
      </c>
      <c r="AK89" s="33">
        <f>IF(OR(ISBLANK(#REF!),$E89="ΌΧΙ"),"",IF(COUNTIFS(X89:Z89,"&gt;=67%")=1,2,IF(COUNTIFS(X89:Z89,"&gt;=67%")=2,5,IF(COUNTIFS(X89:Z89,"&gt;=67%")=3,10,0))))</f>
        <v>0</v>
      </c>
      <c r="AL89" s="33">
        <f>IF(OR(ISBLANK(#REF!),$E89="ΌΧΙ"),"",IF(AA89="ΠΟΛΥΤΕΚΝΟΣ",2,IF(AA89="ΤΡΙΤΕΚΝΟΣ",1,0)))</f>
        <v>0</v>
      </c>
      <c r="AM89" s="33">
        <f>IF(OR(ISBLANK(#REF!),$E89="ΌΧΙ"),"",AD89+SUM(AG89:AL89))</f>
        <v>1.8650000000000002</v>
      </c>
    </row>
    <row r="90" spans="1:39" x14ac:dyDescent="0.25">
      <c r="A90" s="26">
        <v>80</v>
      </c>
      <c r="B90" s="41" t="s">
        <v>254</v>
      </c>
      <c r="C90" s="41" t="s">
        <v>63</v>
      </c>
      <c r="D90" s="41" t="s">
        <v>78</v>
      </c>
      <c r="E90" s="27" t="s">
        <v>55</v>
      </c>
      <c r="F90" s="41" t="s">
        <v>444</v>
      </c>
      <c r="G90" s="41" t="s">
        <v>48</v>
      </c>
      <c r="H90" s="41"/>
      <c r="I90" s="41" t="s">
        <v>49</v>
      </c>
      <c r="J90" s="54">
        <v>40857</v>
      </c>
      <c r="K90" s="41" t="s">
        <v>50</v>
      </c>
      <c r="L90" s="43">
        <v>8.66</v>
      </c>
      <c r="M90" s="44"/>
      <c r="N90" s="44"/>
      <c r="O90" s="44"/>
      <c r="P90" s="44"/>
      <c r="Q90" s="41"/>
      <c r="R90" s="41"/>
      <c r="S90" s="41"/>
      <c r="T90" s="41"/>
      <c r="U90" s="41"/>
      <c r="V90" s="41"/>
      <c r="W90" s="51"/>
      <c r="X90" s="51"/>
      <c r="Y90" s="51"/>
      <c r="Z90" s="51"/>
      <c r="AA90" s="44" t="s">
        <v>51</v>
      </c>
      <c r="AB90" s="44" t="s">
        <v>49</v>
      </c>
      <c r="AC90" s="44" t="s">
        <v>49</v>
      </c>
      <c r="AD90" s="32">
        <f>IF(OR(ISBLANK(#REF!),$E90="ΌΧΙ"),"",IF(L90&gt;5,0.5*(L90-5),0))</f>
        <v>1.83</v>
      </c>
      <c r="AE90" s="32">
        <f>IF(OR(ISBLANK(#REF!),$E90="ΌΧΙ"),"",IF(M90="ΝΑΙ",6,(IF(O90="ΝΑΙ",4,0))))</f>
        <v>0</v>
      </c>
      <c r="AF90" s="32">
        <f>IF(OR(ISBLANK(#REF!),$E90="ΌΧΙ"),"",IF(AND(F90="ΠΕ23",H90="ΚΥΡΙΟΣ"),IF(N90="ΝΑΙ",6,(IF(P90="ΝΑΙ",2,0))),IF(N90="ΝΑΙ",3,(IF(P90="ΝΑΙ",2,0)))))</f>
        <v>0</v>
      </c>
      <c r="AG90" s="32">
        <f>IF(OR(ISBLANK(#REF!),$E90="ΌΧΙ"),"",MAX(AE90:AF90))</f>
        <v>0</v>
      </c>
      <c r="AH90" s="32">
        <f>IF(OR(ISBLANK(#REF!),$E90="ΌΧΙ"),"",MIN(3,0.5*INT((Q90*12+R90+ROUND(S90/30,0))/6)))</f>
        <v>0</v>
      </c>
      <c r="AI90" s="32">
        <f>IF(OR(ISBLANK(#REF!),$E90="ΌΧΙ"),"",0.2*(T90*12+U90+ROUND(V90/30,0)))</f>
        <v>0</v>
      </c>
      <c r="AJ90" s="33">
        <f>IF(OR(ISBLANK(#REF!),$E90="ΌΧΙ"),"",IF(W90&gt;80%,4,IF(AND(W90&gt;=67%,W90&lt;=80%),3,0)))</f>
        <v>0</v>
      </c>
      <c r="AK90" s="33">
        <f>IF(OR(ISBLANK(#REF!),$E90="ΌΧΙ"),"",IF(COUNTIFS(X90:Z90,"&gt;=67%")=1,2,IF(COUNTIFS(X90:Z90,"&gt;=67%")=2,5,IF(COUNTIFS(X90:Z90,"&gt;=67%")=3,10,0))))</f>
        <v>0</v>
      </c>
      <c r="AL90" s="33">
        <f>IF(OR(ISBLANK(#REF!),$E90="ΌΧΙ"),"",IF(AA90="ΠΟΛΥΤΕΚΝΟΣ",2,IF(AA90="ΤΡΙΤΕΚΝΟΣ",1,0)))</f>
        <v>0</v>
      </c>
      <c r="AM90" s="33">
        <f>IF(OR(ISBLANK(#REF!),$E90="ΌΧΙ"),"",AD90+SUM(AG90:AL90))</f>
        <v>1.83</v>
      </c>
    </row>
    <row r="91" spans="1:39" x14ac:dyDescent="0.25">
      <c r="A91" s="26">
        <v>81</v>
      </c>
      <c r="B91" s="41" t="s">
        <v>530</v>
      </c>
      <c r="C91" s="41" t="s">
        <v>476</v>
      </c>
      <c r="D91" s="41" t="s">
        <v>102</v>
      </c>
      <c r="E91" s="27" t="s">
        <v>55</v>
      </c>
      <c r="F91" s="41" t="s">
        <v>444</v>
      </c>
      <c r="G91" s="41" t="s">
        <v>48</v>
      </c>
      <c r="H91" s="41"/>
      <c r="I91" s="41" t="s">
        <v>49</v>
      </c>
      <c r="J91" s="54">
        <v>39737</v>
      </c>
      <c r="K91" s="41" t="s">
        <v>50</v>
      </c>
      <c r="L91" s="43">
        <v>7.48</v>
      </c>
      <c r="M91" s="44"/>
      <c r="N91" s="44"/>
      <c r="O91" s="44"/>
      <c r="P91" s="44"/>
      <c r="Q91" s="41"/>
      <c r="R91" s="41">
        <v>8</v>
      </c>
      <c r="S91" s="41">
        <v>13</v>
      </c>
      <c r="T91" s="41"/>
      <c r="U91" s="41"/>
      <c r="V91" s="41"/>
      <c r="W91" s="51"/>
      <c r="X91" s="51"/>
      <c r="Y91" s="51"/>
      <c r="Z91" s="51"/>
      <c r="AA91" s="44" t="s">
        <v>51</v>
      </c>
      <c r="AB91" s="44" t="s">
        <v>49</v>
      </c>
      <c r="AC91" s="44" t="s">
        <v>49</v>
      </c>
      <c r="AD91" s="32">
        <f>IF(OR(ISBLANK(#REF!),$E91="ΌΧΙ"),"",IF(L91&gt;5,0.5*(L91-5),0))</f>
        <v>1.2400000000000002</v>
      </c>
      <c r="AE91" s="32">
        <f>IF(OR(ISBLANK(#REF!),$E91="ΌΧΙ"),"",IF(M91="ΝΑΙ",6,(IF(O91="ΝΑΙ",4,0))))</f>
        <v>0</v>
      </c>
      <c r="AF91" s="32">
        <f>IF(OR(ISBLANK(#REF!),$E91="ΌΧΙ"),"",IF(AND(F91="ΠΕ23",H91="ΚΥΡΙΟΣ"),IF(N91="ΝΑΙ",6,(IF(P91="ΝΑΙ",2,0))),IF(N91="ΝΑΙ",3,(IF(P91="ΝΑΙ",2,0)))))</f>
        <v>0</v>
      </c>
      <c r="AG91" s="32">
        <f>IF(OR(ISBLANK(#REF!),$E91="ΌΧΙ"),"",MAX(AE91:AF91))</f>
        <v>0</v>
      </c>
      <c r="AH91" s="32">
        <f>IF(OR(ISBLANK(#REF!),$E91="ΌΧΙ"),"",MIN(3,0.5*INT((Q91*12+R91+ROUND(S91/30,0))/6)))</f>
        <v>0.5</v>
      </c>
      <c r="AI91" s="32">
        <f>IF(OR(ISBLANK(#REF!),$E91="ΌΧΙ"),"",0.2*(T91*12+U91+ROUND(V91/30,0)))</f>
        <v>0</v>
      </c>
      <c r="AJ91" s="33">
        <f>IF(OR(ISBLANK(#REF!),$E91="ΌΧΙ"),"",IF(W91&gt;80%,4,IF(AND(W91&gt;=67%,W91&lt;=80%),3,0)))</f>
        <v>0</v>
      </c>
      <c r="AK91" s="33">
        <f>IF(OR(ISBLANK(#REF!),$E91="ΌΧΙ"),"",IF(COUNTIFS(X91:Z91,"&gt;=67%")=1,2,IF(COUNTIFS(X91:Z91,"&gt;=67%")=2,5,IF(COUNTIFS(X91:Z91,"&gt;=67%")=3,10,0))))</f>
        <v>0</v>
      </c>
      <c r="AL91" s="33">
        <f>IF(OR(ISBLANK(#REF!),$E91="ΌΧΙ"),"",IF(AA91="ΠΟΛΥΤΕΚΝΟΣ",2,IF(AA91="ΤΡΙΤΕΚΝΟΣ",1,0)))</f>
        <v>0</v>
      </c>
      <c r="AM91" s="33">
        <f>IF(OR(ISBLANK(#REF!),$E91="ΌΧΙ"),"",AD91+SUM(AG91:AL91))</f>
        <v>1.7400000000000002</v>
      </c>
    </row>
    <row r="92" spans="1:39" x14ac:dyDescent="0.25">
      <c r="A92" s="26">
        <v>82</v>
      </c>
      <c r="B92" s="41" t="s">
        <v>502</v>
      </c>
      <c r="C92" s="41" t="s">
        <v>63</v>
      </c>
      <c r="D92" s="41" t="s">
        <v>292</v>
      </c>
      <c r="E92" s="27" t="s">
        <v>55</v>
      </c>
      <c r="F92" s="41" t="s">
        <v>444</v>
      </c>
      <c r="G92" s="41" t="s">
        <v>48</v>
      </c>
      <c r="H92" s="41"/>
      <c r="I92" s="41" t="s">
        <v>49</v>
      </c>
      <c r="J92" s="54">
        <v>39254</v>
      </c>
      <c r="K92" s="41" t="s">
        <v>50</v>
      </c>
      <c r="L92" s="43">
        <v>7.27</v>
      </c>
      <c r="M92" s="44"/>
      <c r="N92" s="44"/>
      <c r="O92" s="44"/>
      <c r="P92" s="44"/>
      <c r="Q92" s="41"/>
      <c r="R92" s="41">
        <v>11</v>
      </c>
      <c r="S92" s="41">
        <v>10</v>
      </c>
      <c r="T92" s="41"/>
      <c r="U92" s="41"/>
      <c r="V92" s="41"/>
      <c r="W92" s="51"/>
      <c r="X92" s="51"/>
      <c r="Y92" s="51"/>
      <c r="Z92" s="51"/>
      <c r="AA92" s="44" t="s">
        <v>51</v>
      </c>
      <c r="AB92" s="44" t="s">
        <v>49</v>
      </c>
      <c r="AC92" s="44" t="s">
        <v>49</v>
      </c>
      <c r="AD92" s="32">
        <f>IF(OR(ISBLANK(#REF!),$E92="ΌΧΙ"),"",IF(L92&gt;5,0.5*(L92-5),0))</f>
        <v>1.1349999999999998</v>
      </c>
      <c r="AE92" s="32">
        <f>IF(OR(ISBLANK(#REF!),$E92="ΌΧΙ"),"",IF(M92="ΝΑΙ",6,(IF(O92="ΝΑΙ",4,0))))</f>
        <v>0</v>
      </c>
      <c r="AF92" s="32">
        <f>IF(OR(ISBLANK(#REF!),$E92="ΌΧΙ"),"",IF(AND(F92="ΠΕ23",H92="ΚΥΡΙΟΣ"),IF(N92="ΝΑΙ",6,(IF(P92="ΝΑΙ",2,0))),IF(N92="ΝΑΙ",3,(IF(P92="ΝΑΙ",2,0)))))</f>
        <v>0</v>
      </c>
      <c r="AG92" s="32">
        <f>IF(OR(ISBLANK(#REF!),$E92="ΌΧΙ"),"",MAX(AE92:AF92))</f>
        <v>0</v>
      </c>
      <c r="AH92" s="32">
        <f>IF(OR(ISBLANK(#REF!),$E92="ΌΧΙ"),"",MIN(3,0.5*INT((Q92*12+R92+ROUND(S92/30,0))/6)))</f>
        <v>0.5</v>
      </c>
      <c r="AI92" s="32">
        <f>IF(OR(ISBLANK(#REF!),$E92="ΌΧΙ"),"",0.2*(T92*12+U92+ROUND(V92/30,0)))</f>
        <v>0</v>
      </c>
      <c r="AJ92" s="33">
        <f>IF(OR(ISBLANK(#REF!),$E92="ΌΧΙ"),"",IF(W92&gt;80%,4,IF(AND(W92&gt;=67%,W92&lt;=80%),3,0)))</f>
        <v>0</v>
      </c>
      <c r="AK92" s="33">
        <f>IF(OR(ISBLANK(#REF!),$E92="ΌΧΙ"),"",IF(COUNTIFS(X92:Z92,"&gt;=67%")=1,2,IF(COUNTIFS(X92:Z92,"&gt;=67%")=2,5,IF(COUNTIFS(X92:Z92,"&gt;=67%")=3,10,0))))</f>
        <v>0</v>
      </c>
      <c r="AL92" s="33">
        <f>IF(OR(ISBLANK(#REF!),$E92="ΌΧΙ"),"",IF(AA92="ΠΟΛΥΤΕΚΝΟΣ",2,IF(AA92="ΤΡΙΤΕΚΝΟΣ",1,0)))</f>
        <v>0</v>
      </c>
      <c r="AM92" s="33">
        <f>IF(OR(ISBLANK(#REF!),$E92="ΌΧΙ"),"",AD92+SUM(AG92:AL92))</f>
        <v>1.6349999999999998</v>
      </c>
    </row>
    <row r="93" spans="1:39" x14ac:dyDescent="0.25">
      <c r="A93" s="26">
        <v>83</v>
      </c>
      <c r="B93" s="41" t="s">
        <v>579</v>
      </c>
      <c r="C93" s="41" t="s">
        <v>54</v>
      </c>
      <c r="D93" s="41" t="s">
        <v>181</v>
      </c>
      <c r="E93" s="27" t="s">
        <v>55</v>
      </c>
      <c r="F93" s="41" t="s">
        <v>444</v>
      </c>
      <c r="G93" s="41" t="s">
        <v>48</v>
      </c>
      <c r="H93" s="41"/>
      <c r="I93" s="41" t="s">
        <v>49</v>
      </c>
      <c r="J93" s="54">
        <v>40476</v>
      </c>
      <c r="K93" s="41" t="s">
        <v>50</v>
      </c>
      <c r="L93" s="43">
        <v>7.17</v>
      </c>
      <c r="M93" s="44"/>
      <c r="N93" s="44"/>
      <c r="O93" s="44"/>
      <c r="P93" s="44"/>
      <c r="Q93" s="41"/>
      <c r="R93" s="41">
        <v>8</v>
      </c>
      <c r="S93" s="41">
        <v>18</v>
      </c>
      <c r="T93" s="41"/>
      <c r="U93" s="41"/>
      <c r="V93" s="41"/>
      <c r="W93" s="51"/>
      <c r="X93" s="51"/>
      <c r="Y93" s="51"/>
      <c r="Z93" s="51"/>
      <c r="AA93" s="44" t="s">
        <v>51</v>
      </c>
      <c r="AB93" s="44" t="s">
        <v>49</v>
      </c>
      <c r="AC93" s="44" t="s">
        <v>49</v>
      </c>
      <c r="AD93" s="32">
        <f>IF(OR(ISBLANK(#REF!),$E93="ΌΧΙ"),"",IF(L93&gt;5,0.5*(L93-5),0))</f>
        <v>1.085</v>
      </c>
      <c r="AE93" s="32">
        <f>IF(OR(ISBLANK(#REF!),$E93="ΌΧΙ"),"",IF(M93="ΝΑΙ",6,(IF(O93="ΝΑΙ",4,0))))</f>
        <v>0</v>
      </c>
      <c r="AF93" s="32">
        <f>IF(OR(ISBLANK(#REF!),$E93="ΌΧΙ"),"",IF(AND(F93="ΠΕ23",H93="ΚΥΡΙΟΣ"),IF(N93="ΝΑΙ",6,(IF(P93="ΝΑΙ",2,0))),IF(N93="ΝΑΙ",3,(IF(P93="ΝΑΙ",2,0)))))</f>
        <v>0</v>
      </c>
      <c r="AG93" s="32">
        <f>IF(OR(ISBLANK(#REF!),$E93="ΌΧΙ"),"",MAX(AE93:AF93))</f>
        <v>0</v>
      </c>
      <c r="AH93" s="32">
        <f>IF(OR(ISBLANK(#REF!),$E93="ΌΧΙ"),"",MIN(3,0.5*INT((Q93*12+R93+ROUND(S93/30,0))/6)))</f>
        <v>0.5</v>
      </c>
      <c r="AI93" s="32">
        <f>IF(OR(ISBLANK(#REF!),$E93="ΌΧΙ"),"",0.2*(T93*12+U93+ROUND(V93/30,0)))</f>
        <v>0</v>
      </c>
      <c r="AJ93" s="33">
        <f>IF(OR(ISBLANK(#REF!),$E93="ΌΧΙ"),"",IF(W93&gt;80%,4,IF(AND(W93&gt;=67%,W93&lt;=80%),3,0)))</f>
        <v>0</v>
      </c>
      <c r="AK93" s="33">
        <f>IF(OR(ISBLANK(#REF!),$E93="ΌΧΙ"),"",IF(COUNTIFS(X93:Z93,"&gt;=67%")=1,2,IF(COUNTIFS(X93:Z93,"&gt;=67%")=2,5,IF(COUNTIFS(X93:Z93,"&gt;=67%")=3,10,0))))</f>
        <v>0</v>
      </c>
      <c r="AL93" s="33">
        <f>IF(OR(ISBLANK(#REF!),$E93="ΌΧΙ"),"",IF(AA93="ΠΟΛΥΤΕΚΝΟΣ",2,IF(AA93="ΤΡΙΤΕΚΝΟΣ",1,0)))</f>
        <v>0</v>
      </c>
      <c r="AM93" s="33">
        <f>IF(OR(ISBLANK(#REF!),$E93="ΌΧΙ"),"",AD93+SUM(AG93:AL93))</f>
        <v>1.585</v>
      </c>
    </row>
    <row r="94" spans="1:39" x14ac:dyDescent="0.25">
      <c r="A94" s="26">
        <v>84</v>
      </c>
      <c r="B94" s="41" t="s">
        <v>67</v>
      </c>
      <c r="C94" s="41" t="s">
        <v>65</v>
      </c>
      <c r="D94" s="41" t="s">
        <v>278</v>
      </c>
      <c r="E94" s="27" t="s">
        <v>55</v>
      </c>
      <c r="F94" s="41" t="s">
        <v>444</v>
      </c>
      <c r="G94" s="41" t="s">
        <v>48</v>
      </c>
      <c r="H94" s="41"/>
      <c r="I94" s="41" t="s">
        <v>49</v>
      </c>
      <c r="J94" s="54">
        <v>39616</v>
      </c>
      <c r="K94" s="41" t="s">
        <v>50</v>
      </c>
      <c r="L94" s="43">
        <v>7.16</v>
      </c>
      <c r="M94" s="44"/>
      <c r="N94" s="44"/>
      <c r="O94" s="44"/>
      <c r="P94" s="44"/>
      <c r="Q94" s="45"/>
      <c r="R94" s="45">
        <v>5</v>
      </c>
      <c r="S94" s="45">
        <v>18</v>
      </c>
      <c r="T94" s="45"/>
      <c r="U94" s="45"/>
      <c r="V94" s="45"/>
      <c r="W94" s="46"/>
      <c r="X94" s="46"/>
      <c r="Y94" s="46"/>
      <c r="Z94" s="46"/>
      <c r="AA94" s="30" t="s">
        <v>51</v>
      </c>
      <c r="AB94" s="44" t="s">
        <v>49</v>
      </c>
      <c r="AC94" s="44" t="s">
        <v>49</v>
      </c>
      <c r="AD94" s="32">
        <f>IF(OR(ISBLANK(#REF!),$E94="ΌΧΙ"),"",IF(L94&gt;5,0.5*(L94-5),0))</f>
        <v>1.08</v>
      </c>
      <c r="AE94" s="32">
        <f>IF(OR(ISBLANK(#REF!),$E94="ΌΧΙ"),"",IF(M94="ΝΑΙ",6,(IF(O94="ΝΑΙ",4,0))))</f>
        <v>0</v>
      </c>
      <c r="AF94" s="32">
        <f>IF(OR(ISBLANK(#REF!),$E94="ΌΧΙ"),"",IF(AND(F94="ΠΕ23",H94="ΚΥΡΙΟΣ"),IF(N94="ΝΑΙ",6,(IF(P94="ΝΑΙ",2,0))),IF(N94="ΝΑΙ",3,(IF(P94="ΝΑΙ",2,0)))))</f>
        <v>0</v>
      </c>
      <c r="AG94" s="32">
        <f>IF(OR(ISBLANK(#REF!),$E94="ΌΧΙ"),"",MAX(AE94:AF94))</f>
        <v>0</v>
      </c>
      <c r="AH94" s="32">
        <f>IF(OR(ISBLANK(#REF!),$E94="ΌΧΙ"),"",MIN(3,0.5*INT((Q94*12+R94+ROUND(S94/30,0))/6)))</f>
        <v>0.5</v>
      </c>
      <c r="AI94" s="32">
        <f>IF(OR(ISBLANK(#REF!),$E94="ΌΧΙ"),"",0.2*(T94*12+U94+ROUND(V94/30,0)))</f>
        <v>0</v>
      </c>
      <c r="AJ94" s="33">
        <f>IF(OR(ISBLANK(#REF!),$E94="ΌΧΙ"),"",IF(W94&gt;80%,4,IF(AND(W94&gt;=67%,W94&lt;=80%),3,0)))</f>
        <v>0</v>
      </c>
      <c r="AK94" s="33">
        <f>IF(OR(ISBLANK(#REF!),$E94="ΌΧΙ"),"",IF(COUNTIFS(X94:Z94,"&gt;=67%")=1,2,IF(COUNTIFS(X94:Z94,"&gt;=67%")=2,5,IF(COUNTIFS(X94:Z94,"&gt;=67%")=3,10,0))))</f>
        <v>0</v>
      </c>
      <c r="AL94" s="33">
        <f>IF(OR(ISBLANK(#REF!),$E94="ΌΧΙ"),"",IF(AA94="ΠΟΛΥΤΕΚΝΟΣ",2,IF(AA94="ΤΡΙΤΕΚΝΟΣ",1,0)))</f>
        <v>0</v>
      </c>
      <c r="AM94" s="33">
        <f>IF(OR(ISBLANK(#REF!),$E94="ΌΧΙ"),"",AD94+SUM(AG94:AL94))</f>
        <v>1.58</v>
      </c>
    </row>
    <row r="95" spans="1:39" x14ac:dyDescent="0.25">
      <c r="A95" s="26">
        <v>85</v>
      </c>
      <c r="B95" s="41" t="s">
        <v>504</v>
      </c>
      <c r="C95" s="41" t="s">
        <v>128</v>
      </c>
      <c r="D95" s="41" t="s">
        <v>174</v>
      </c>
      <c r="E95" s="27" t="s">
        <v>55</v>
      </c>
      <c r="F95" s="41" t="s">
        <v>444</v>
      </c>
      <c r="G95" s="41" t="s">
        <v>48</v>
      </c>
      <c r="H95" s="41"/>
      <c r="I95" s="41" t="s">
        <v>49</v>
      </c>
      <c r="J95" s="54">
        <v>41577</v>
      </c>
      <c r="K95" s="41" t="s">
        <v>50</v>
      </c>
      <c r="L95" s="43">
        <v>8.15</v>
      </c>
      <c r="M95" s="44"/>
      <c r="N95" s="44"/>
      <c r="O95" s="44"/>
      <c r="P95" s="44"/>
      <c r="Q95" s="41"/>
      <c r="R95" s="41"/>
      <c r="S95" s="41"/>
      <c r="T95" s="41"/>
      <c r="U95" s="41"/>
      <c r="V95" s="41"/>
      <c r="W95" s="51"/>
      <c r="X95" s="51"/>
      <c r="Y95" s="51"/>
      <c r="Z95" s="51"/>
      <c r="AA95" s="44" t="s">
        <v>51</v>
      </c>
      <c r="AB95" s="44" t="s">
        <v>49</v>
      </c>
      <c r="AC95" s="44" t="s">
        <v>49</v>
      </c>
      <c r="AD95" s="32">
        <f>IF(OR(ISBLANK(#REF!),$E95="ΌΧΙ"),"",IF(L95&gt;5,0.5*(L95-5),0))</f>
        <v>1.5750000000000002</v>
      </c>
      <c r="AE95" s="32">
        <f>IF(OR(ISBLANK(#REF!),$E95="ΌΧΙ"),"",IF(M95="ΝΑΙ",6,(IF(O95="ΝΑΙ",4,0))))</f>
        <v>0</v>
      </c>
      <c r="AF95" s="32">
        <f>IF(OR(ISBLANK(#REF!),$E95="ΌΧΙ"),"",IF(AND(F95="ΠΕ23",H95="ΚΥΡΙΟΣ"),IF(N95="ΝΑΙ",6,(IF(P95="ΝΑΙ",2,0))),IF(N95="ΝΑΙ",3,(IF(P95="ΝΑΙ",2,0)))))</f>
        <v>0</v>
      </c>
      <c r="AG95" s="32">
        <f>IF(OR(ISBLANK(#REF!),$E95="ΌΧΙ"),"",MAX(AE95:AF95))</f>
        <v>0</v>
      </c>
      <c r="AH95" s="32">
        <f>IF(OR(ISBLANK(#REF!),$E95="ΌΧΙ"),"",MIN(3,0.5*INT((Q95*12+R95+ROUND(S95/30,0))/6)))</f>
        <v>0</v>
      </c>
      <c r="AI95" s="32">
        <f>IF(OR(ISBLANK(#REF!),$E95="ΌΧΙ"),"",0.2*(T95*12+U95+ROUND(V95/30,0)))</f>
        <v>0</v>
      </c>
      <c r="AJ95" s="33">
        <f>IF(OR(ISBLANK(#REF!),$E95="ΌΧΙ"),"",IF(W95&gt;80%,4,IF(AND(W95&gt;=67%,W95&lt;=80%),3,0)))</f>
        <v>0</v>
      </c>
      <c r="AK95" s="33">
        <f>IF(OR(ISBLANK(#REF!),$E95="ΌΧΙ"),"",IF(COUNTIFS(X95:Z95,"&gt;=67%")=1,2,IF(COUNTIFS(X95:Z95,"&gt;=67%")=2,5,IF(COUNTIFS(X95:Z95,"&gt;=67%")=3,10,0))))</f>
        <v>0</v>
      </c>
      <c r="AL95" s="33">
        <f>IF(OR(ISBLANK(#REF!),$E95="ΌΧΙ"),"",IF(AA95="ΠΟΛΥΤΕΚΝΟΣ",2,IF(AA95="ΤΡΙΤΕΚΝΟΣ",1,0)))</f>
        <v>0</v>
      </c>
      <c r="AM95" s="33">
        <f>IF(OR(ISBLANK(#REF!),$E95="ΌΧΙ"),"",AD95+SUM(AG95:AL95))</f>
        <v>1.5750000000000002</v>
      </c>
    </row>
    <row r="96" spans="1:39" x14ac:dyDescent="0.25">
      <c r="A96" s="26">
        <v>86</v>
      </c>
      <c r="B96" s="41" t="s">
        <v>445</v>
      </c>
      <c r="C96" s="41" t="s">
        <v>446</v>
      </c>
      <c r="D96" s="41" t="s">
        <v>447</v>
      </c>
      <c r="E96" s="27" t="s">
        <v>55</v>
      </c>
      <c r="F96" s="41" t="s">
        <v>444</v>
      </c>
      <c r="G96" s="41" t="s">
        <v>48</v>
      </c>
      <c r="H96" s="41"/>
      <c r="I96" s="41" t="s">
        <v>49</v>
      </c>
      <c r="J96" s="54">
        <v>40961</v>
      </c>
      <c r="K96" s="41" t="s">
        <v>50</v>
      </c>
      <c r="L96" s="43">
        <v>8.02</v>
      </c>
      <c r="M96" s="44"/>
      <c r="N96" s="44"/>
      <c r="O96" s="44"/>
      <c r="P96" s="44"/>
      <c r="Q96" s="45"/>
      <c r="R96" s="45">
        <v>5</v>
      </c>
      <c r="S96" s="45"/>
      <c r="T96" s="45"/>
      <c r="U96" s="45"/>
      <c r="V96" s="45"/>
      <c r="W96" s="46"/>
      <c r="X96" s="46"/>
      <c r="Y96" s="46"/>
      <c r="Z96" s="46"/>
      <c r="AA96" s="30" t="s">
        <v>51</v>
      </c>
      <c r="AB96" s="44" t="s">
        <v>49</v>
      </c>
      <c r="AC96" s="44" t="s">
        <v>49</v>
      </c>
      <c r="AD96" s="32">
        <f>IF(OR(ISBLANK(#REF!),$E96="ΌΧΙ"),"",IF(L96&gt;5,0.5*(L96-5),0))</f>
        <v>1.5099999999999998</v>
      </c>
      <c r="AE96" s="32">
        <f>IF(OR(ISBLANK(#REF!),$E96="ΌΧΙ"),"",IF(M96="ΝΑΙ",6,(IF(O96="ΝΑΙ",4,0))))</f>
        <v>0</v>
      </c>
      <c r="AF96" s="32">
        <f>IF(OR(ISBLANK(#REF!),$E96="ΌΧΙ"),"",IF(AND(F96="ΠΕ23",H96="ΚΥΡΙΟΣ"),IF(N96="ΝΑΙ",6,(IF(P96="ΝΑΙ",2,0))),IF(N96="ΝΑΙ",3,(IF(P96="ΝΑΙ",2,0)))))</f>
        <v>0</v>
      </c>
      <c r="AG96" s="32">
        <f>IF(OR(ISBLANK(#REF!),$E96="ΌΧΙ"),"",MAX(AE96:AF96))</f>
        <v>0</v>
      </c>
      <c r="AH96" s="32">
        <f>IF(OR(ISBLANK(#REF!),$E96="ΌΧΙ"),"",MIN(3,0.5*INT((Q96*12+R96+ROUND(S96/30,0))/6)))</f>
        <v>0</v>
      </c>
      <c r="AI96" s="32">
        <f>IF(OR(ISBLANK(#REF!),$E96="ΌΧΙ"),"",0.2*(T96*12+U96+ROUND(V96/30,0)))</f>
        <v>0</v>
      </c>
      <c r="AJ96" s="33">
        <f>IF(OR(ISBLANK(#REF!),$E96="ΌΧΙ"),"",IF(W96&gt;80%,4,IF(AND(W96&gt;=67%,W96&lt;=80%),3,0)))</f>
        <v>0</v>
      </c>
      <c r="AK96" s="33">
        <f>IF(OR(ISBLANK(#REF!),$E96="ΌΧΙ"),"",IF(COUNTIFS(X96:Z96,"&gt;=67%")=1,2,IF(COUNTIFS(X96:Z96,"&gt;=67%")=2,5,IF(COUNTIFS(X96:Z96,"&gt;=67%")=3,10,0))))</f>
        <v>0</v>
      </c>
      <c r="AL96" s="33">
        <f>IF(OR(ISBLANK(#REF!),$E96="ΌΧΙ"),"",IF(AA96="ΠΟΛΥΤΕΚΝΟΣ",2,IF(AA96="ΤΡΙΤΕΚΝΟΣ",1,0)))</f>
        <v>0</v>
      </c>
      <c r="AM96" s="33">
        <f>IF(OR(ISBLANK(#REF!),$E96="ΌΧΙ"),"",AD96+SUM(AG96:AL96))</f>
        <v>1.5099999999999998</v>
      </c>
    </row>
    <row r="97" spans="1:39" x14ac:dyDescent="0.25">
      <c r="A97" s="26">
        <v>87</v>
      </c>
      <c r="B97" s="41" t="s">
        <v>566</v>
      </c>
      <c r="C97" s="41" t="s">
        <v>201</v>
      </c>
      <c r="D97" s="41" t="s">
        <v>117</v>
      </c>
      <c r="E97" s="27" t="s">
        <v>55</v>
      </c>
      <c r="F97" s="41" t="s">
        <v>444</v>
      </c>
      <c r="G97" s="41" t="s">
        <v>48</v>
      </c>
      <c r="H97" s="41"/>
      <c r="I97" s="41" t="s">
        <v>49</v>
      </c>
      <c r="J97" s="54">
        <v>41926</v>
      </c>
      <c r="K97" s="41" t="s">
        <v>50</v>
      </c>
      <c r="L97" s="43">
        <v>7.2</v>
      </c>
      <c r="M97" s="44"/>
      <c r="N97" s="44"/>
      <c r="O97" s="44"/>
      <c r="P97" s="44"/>
      <c r="Q97" s="41"/>
      <c r="R97" s="41">
        <v>2</v>
      </c>
      <c r="S97" s="41">
        <v>24</v>
      </c>
      <c r="T97" s="41"/>
      <c r="U97" s="41">
        <v>2</v>
      </c>
      <c r="V97" s="41">
        <v>4</v>
      </c>
      <c r="W97" s="51"/>
      <c r="X97" s="51"/>
      <c r="Y97" s="51"/>
      <c r="Z97" s="51"/>
      <c r="AA97" s="44" t="s">
        <v>51</v>
      </c>
      <c r="AB97" s="44" t="s">
        <v>55</v>
      </c>
      <c r="AC97" s="44" t="s">
        <v>49</v>
      </c>
      <c r="AD97" s="32">
        <f>IF(OR(ISBLANK(#REF!),$E97="ΌΧΙ"),"",IF(L97&gt;5,0.5*(L97-5),0))</f>
        <v>1.1000000000000001</v>
      </c>
      <c r="AE97" s="32">
        <f>IF(OR(ISBLANK(#REF!),$E97="ΌΧΙ"),"",IF(M97="ΝΑΙ",6,(IF(O97="ΝΑΙ",4,0))))</f>
        <v>0</v>
      </c>
      <c r="AF97" s="32">
        <f>IF(OR(ISBLANK(#REF!),$E97="ΌΧΙ"),"",IF(AND(F97="ΠΕ23",H97="ΚΥΡΙΟΣ"),IF(N97="ΝΑΙ",6,(IF(P97="ΝΑΙ",2,0))),IF(N97="ΝΑΙ",3,(IF(P97="ΝΑΙ",2,0)))))</f>
        <v>0</v>
      </c>
      <c r="AG97" s="32">
        <f>IF(OR(ISBLANK(#REF!),$E97="ΌΧΙ"),"",MAX(AE97:AF97))</f>
        <v>0</v>
      </c>
      <c r="AH97" s="32">
        <f>IF(OR(ISBLANK(#REF!),$E97="ΌΧΙ"),"",MIN(3,0.5*INT((Q97*12+R97+ROUND(S97/30,0))/6)))</f>
        <v>0</v>
      </c>
      <c r="AI97" s="32">
        <f>IF(OR(ISBLANK(#REF!),$E97="ΌΧΙ"),"",0.2*(T97*12+U97+ROUND(V97/30,0)))</f>
        <v>0.4</v>
      </c>
      <c r="AJ97" s="33">
        <f>IF(OR(ISBLANK(#REF!),$E97="ΌΧΙ"),"",IF(W97&gt;80%,4,IF(AND(W97&gt;=67%,W97&lt;=80%),3,0)))</f>
        <v>0</v>
      </c>
      <c r="AK97" s="33">
        <f>IF(OR(ISBLANK(#REF!),$E97="ΌΧΙ"),"",IF(COUNTIFS(X97:Z97,"&gt;=67%")=1,2,IF(COUNTIFS(X97:Z97,"&gt;=67%")=2,5,IF(COUNTIFS(X97:Z97,"&gt;=67%")=3,10,0))))</f>
        <v>0</v>
      </c>
      <c r="AL97" s="33">
        <f>IF(OR(ISBLANK(#REF!),$E97="ΌΧΙ"),"",IF(AA97="ΠΟΛΥΤΕΚΝΟΣ",2,IF(AA97="ΤΡΙΤΕΚΝΟΣ",1,0)))</f>
        <v>0</v>
      </c>
      <c r="AM97" s="33">
        <f>IF(OR(ISBLANK(#REF!),$E97="ΌΧΙ"),"",AD97+SUM(AG97:AL97))</f>
        <v>1.5</v>
      </c>
    </row>
    <row r="98" spans="1:39" x14ac:dyDescent="0.25">
      <c r="A98" s="26">
        <v>88</v>
      </c>
      <c r="B98" s="41" t="s">
        <v>538</v>
      </c>
      <c r="C98" s="41" t="s">
        <v>301</v>
      </c>
      <c r="D98" s="41" t="s">
        <v>89</v>
      </c>
      <c r="E98" s="27" t="s">
        <v>55</v>
      </c>
      <c r="F98" s="41" t="s">
        <v>444</v>
      </c>
      <c r="G98" s="41" t="s">
        <v>48</v>
      </c>
      <c r="H98" s="41"/>
      <c r="I98" s="41" t="s">
        <v>49</v>
      </c>
      <c r="J98" s="54">
        <v>41284</v>
      </c>
      <c r="K98" s="41" t="s">
        <v>50</v>
      </c>
      <c r="L98" s="43">
        <v>6.77</v>
      </c>
      <c r="M98" s="44"/>
      <c r="N98" s="44"/>
      <c r="O98" s="44"/>
      <c r="P98" s="44"/>
      <c r="Q98" s="41"/>
      <c r="R98" s="41"/>
      <c r="S98" s="41"/>
      <c r="T98" s="41"/>
      <c r="U98" s="41">
        <v>3</v>
      </c>
      <c r="V98" s="41"/>
      <c r="W98" s="51"/>
      <c r="X98" s="51"/>
      <c r="Y98" s="51"/>
      <c r="Z98" s="51"/>
      <c r="AA98" s="44" t="s">
        <v>51</v>
      </c>
      <c r="AB98" s="44" t="s">
        <v>49</v>
      </c>
      <c r="AC98" s="44" t="s">
        <v>49</v>
      </c>
      <c r="AD98" s="32">
        <f>IF(OR(ISBLANK(#REF!),$E98="ΌΧΙ"),"",IF(L98&gt;5,0.5*(L98-5),0))</f>
        <v>0.88499999999999979</v>
      </c>
      <c r="AE98" s="32">
        <f>IF(OR(ISBLANK(#REF!),$E98="ΌΧΙ"),"",IF(M98="ΝΑΙ",6,(IF(O98="ΝΑΙ",4,0))))</f>
        <v>0</v>
      </c>
      <c r="AF98" s="32">
        <f>IF(OR(ISBLANK(#REF!),$E98="ΌΧΙ"),"",IF(AND(F98="ΠΕ23",H98="ΚΥΡΙΟΣ"),IF(N98="ΝΑΙ",6,(IF(P98="ΝΑΙ",2,0))),IF(N98="ΝΑΙ",3,(IF(P98="ΝΑΙ",2,0)))))</f>
        <v>0</v>
      </c>
      <c r="AG98" s="32">
        <f>IF(OR(ISBLANK(#REF!),$E98="ΌΧΙ"),"",MAX(AE98:AF98))</f>
        <v>0</v>
      </c>
      <c r="AH98" s="32">
        <f>IF(OR(ISBLANK(#REF!),$E98="ΌΧΙ"),"",MIN(3,0.5*INT((Q98*12+R98+ROUND(S98/30,0))/6)))</f>
        <v>0</v>
      </c>
      <c r="AI98" s="32">
        <f>IF(OR(ISBLANK(#REF!),$E98="ΌΧΙ"),"",0.2*(T98*12+U98+ROUND(V98/30,0)))</f>
        <v>0.60000000000000009</v>
      </c>
      <c r="AJ98" s="33">
        <f>IF(OR(ISBLANK(#REF!),$E98="ΌΧΙ"),"",IF(W98&gt;80%,4,IF(AND(W98&gt;=67%,W98&lt;=80%),3,0)))</f>
        <v>0</v>
      </c>
      <c r="AK98" s="33">
        <f>IF(OR(ISBLANK(#REF!),$E98="ΌΧΙ"),"",IF(COUNTIFS(X98:Z98,"&gt;=67%")=1,2,IF(COUNTIFS(X98:Z98,"&gt;=67%")=2,5,IF(COUNTIFS(X98:Z98,"&gt;=67%")=3,10,0))))</f>
        <v>0</v>
      </c>
      <c r="AL98" s="33">
        <f>IF(OR(ISBLANK(#REF!),$E98="ΌΧΙ"),"",IF(AA98="ΠΟΛΥΤΕΚΝΟΣ",2,IF(AA98="ΤΡΙΤΕΚΝΟΣ",1,0)))</f>
        <v>0</v>
      </c>
      <c r="AM98" s="33">
        <f>IF(OR(ISBLANK(#REF!),$E98="ΌΧΙ"),"",AD98+SUM(AG98:AL98))</f>
        <v>1.4849999999999999</v>
      </c>
    </row>
    <row r="99" spans="1:39" x14ac:dyDescent="0.25">
      <c r="A99" s="26">
        <v>89</v>
      </c>
      <c r="B99" s="41" t="s">
        <v>451</v>
      </c>
      <c r="C99" s="41" t="s">
        <v>453</v>
      </c>
      <c r="D99" s="41" t="s">
        <v>86</v>
      </c>
      <c r="E99" s="27" t="s">
        <v>55</v>
      </c>
      <c r="F99" s="41" t="s">
        <v>444</v>
      </c>
      <c r="G99" s="41" t="s">
        <v>48</v>
      </c>
      <c r="H99" s="41"/>
      <c r="I99" s="41" t="s">
        <v>49</v>
      </c>
      <c r="J99" s="54">
        <v>39588</v>
      </c>
      <c r="K99" s="41" t="s">
        <v>50</v>
      </c>
      <c r="L99" s="43">
        <v>7.96</v>
      </c>
      <c r="M99" s="44"/>
      <c r="N99" s="44"/>
      <c r="O99" s="44"/>
      <c r="P99" s="44"/>
      <c r="Q99" s="45"/>
      <c r="R99" s="45"/>
      <c r="S99" s="45"/>
      <c r="T99" s="45"/>
      <c r="U99" s="45"/>
      <c r="V99" s="45"/>
      <c r="W99" s="50"/>
      <c r="X99" s="50"/>
      <c r="Y99" s="50"/>
      <c r="Z99" s="50"/>
      <c r="AA99" s="30" t="s">
        <v>51</v>
      </c>
      <c r="AB99" s="44" t="s">
        <v>49</v>
      </c>
      <c r="AC99" s="44" t="s">
        <v>49</v>
      </c>
      <c r="AD99" s="32">
        <f>IF(OR(ISBLANK(#REF!),$E99="ΌΧΙ"),"",IF(L99&gt;5,0.5*(L99-5),0))</f>
        <v>1.48</v>
      </c>
      <c r="AE99" s="32">
        <f>IF(OR(ISBLANK(#REF!),$E99="ΌΧΙ"),"",IF(M99="ΝΑΙ",6,(IF(O99="ΝΑΙ",4,0))))</f>
        <v>0</v>
      </c>
      <c r="AF99" s="32">
        <f>IF(OR(ISBLANK(#REF!),$E99="ΌΧΙ"),"",IF(AND(F99="ΠΕ23",H99="ΚΥΡΙΟΣ"),IF(N99="ΝΑΙ",6,(IF(P99="ΝΑΙ",2,0))),IF(N99="ΝΑΙ",3,(IF(P99="ΝΑΙ",2,0)))))</f>
        <v>0</v>
      </c>
      <c r="AG99" s="32">
        <f>IF(OR(ISBLANK(#REF!),$E99="ΌΧΙ"),"",MAX(AE99:AF99))</f>
        <v>0</v>
      </c>
      <c r="AH99" s="32">
        <f>IF(OR(ISBLANK(#REF!),$E99="ΌΧΙ"),"",MIN(3,0.5*INT((Q99*12+R99+ROUND(S99/30,0))/6)))</f>
        <v>0</v>
      </c>
      <c r="AI99" s="32">
        <f>IF(OR(ISBLANK(#REF!),$E99="ΌΧΙ"),"",0.2*(T99*12+U99+ROUND(V99/30,0)))</f>
        <v>0</v>
      </c>
      <c r="AJ99" s="33">
        <f>IF(OR(ISBLANK(#REF!),$E99="ΌΧΙ"),"",IF(W99&gt;80%,4,IF(AND(W99&gt;=67%,W99&lt;=80%),3,0)))</f>
        <v>0</v>
      </c>
      <c r="AK99" s="33">
        <f>IF(OR(ISBLANK(#REF!),$E99="ΌΧΙ"),"",IF(COUNTIFS(X99:Z99,"&gt;=67%")=1,2,IF(COUNTIFS(X99:Z99,"&gt;=67%")=2,5,IF(COUNTIFS(X99:Z99,"&gt;=67%")=3,10,0))))</f>
        <v>0</v>
      </c>
      <c r="AL99" s="33">
        <f>IF(OR(ISBLANK(#REF!),$E99="ΌΧΙ"),"",IF(AA99="ΠΟΛΥΤΕΚΝΟΣ",2,IF(AA99="ΤΡΙΤΕΚΝΟΣ",1,0)))</f>
        <v>0</v>
      </c>
      <c r="AM99" s="33">
        <f>IF(OR(ISBLANK(#REF!),$E99="ΌΧΙ"),"",AD99+SUM(AG99:AL99))</f>
        <v>1.48</v>
      </c>
    </row>
    <row r="100" spans="1:39" x14ac:dyDescent="0.25">
      <c r="A100" s="26">
        <v>90</v>
      </c>
      <c r="B100" s="41" t="s">
        <v>141</v>
      </c>
      <c r="C100" s="41" t="s">
        <v>606</v>
      </c>
      <c r="D100" s="41" t="s">
        <v>115</v>
      </c>
      <c r="E100" s="42" t="s">
        <v>55</v>
      </c>
      <c r="F100" s="41" t="s">
        <v>444</v>
      </c>
      <c r="G100" s="41" t="s">
        <v>48</v>
      </c>
      <c r="H100" s="41"/>
      <c r="I100" s="41" t="s">
        <v>49</v>
      </c>
      <c r="J100" s="54">
        <v>40122</v>
      </c>
      <c r="K100" s="41" t="s">
        <v>50</v>
      </c>
      <c r="L100" s="43">
        <v>6.96</v>
      </c>
      <c r="M100" s="44"/>
      <c r="N100" s="44"/>
      <c r="O100" s="44"/>
      <c r="P100" s="44"/>
      <c r="Q100" s="41"/>
      <c r="R100" s="41">
        <v>10</v>
      </c>
      <c r="S100" s="41"/>
      <c r="T100" s="41"/>
      <c r="U100" s="41"/>
      <c r="V100" s="41"/>
      <c r="W100" s="51"/>
      <c r="X100" s="51"/>
      <c r="Y100" s="51"/>
      <c r="Z100" s="51"/>
      <c r="AA100" s="44" t="s">
        <v>51</v>
      </c>
      <c r="AB100" s="44" t="s">
        <v>55</v>
      </c>
      <c r="AC100" s="44" t="s">
        <v>49</v>
      </c>
      <c r="AD100" s="32">
        <f>IF(OR(ISBLANK(#REF!),$E100="ΌΧΙ"),"",IF(L100&gt;5,0.5*(L100-5),0))</f>
        <v>0.98</v>
      </c>
      <c r="AE100" s="32">
        <f>IF(OR(ISBLANK(#REF!),$E100="ΌΧΙ"),"",IF(M100="ΝΑΙ",6,(IF(O100="ΝΑΙ",4,0))))</f>
        <v>0</v>
      </c>
      <c r="AF100" s="32">
        <f>IF(OR(ISBLANK(#REF!),$E100="ΌΧΙ"),"",IF(AND(F100="ΠΕ23",H100="ΚΥΡΙΟΣ"),IF(N100="ΝΑΙ",6,(IF(P100="ΝΑΙ",2,0))),IF(N100="ΝΑΙ",3,(IF(P100="ΝΑΙ",2,0)))))</f>
        <v>0</v>
      </c>
      <c r="AG100" s="32">
        <f>IF(OR(ISBLANK(#REF!),$E100="ΌΧΙ"),"",MAX(AE100:AF100))</f>
        <v>0</v>
      </c>
      <c r="AH100" s="32">
        <f>IF(OR(ISBLANK(#REF!),$E100="ΌΧΙ"),"",MIN(3,0.5*INT((Q100*12+R100+ROUND(S100/30,0))/6)))</f>
        <v>0.5</v>
      </c>
      <c r="AI100" s="32">
        <f>IF(OR(ISBLANK(#REF!),$E100="ΌΧΙ"),"",0.2*(T100*12+U100+ROUND(V100/30,0)))</f>
        <v>0</v>
      </c>
      <c r="AJ100" s="33">
        <f>IF(OR(ISBLANK(#REF!),$E100="ΌΧΙ"),"",IF(W100&gt;80%,4,IF(AND(W100&gt;=67%,W100&lt;=80%),3,0)))</f>
        <v>0</v>
      </c>
      <c r="AK100" s="33">
        <f>IF(OR(ISBLANK(#REF!),$E100="ΌΧΙ"),"",IF(COUNTIFS(X100:Z100,"&gt;=67%")=1,2,IF(COUNTIFS(X100:Z100,"&gt;=67%")=2,5,IF(COUNTIFS(X100:Z100,"&gt;=67%")=3,10,0))))</f>
        <v>0</v>
      </c>
      <c r="AL100" s="33">
        <f>IF(OR(ISBLANK(#REF!),$E100="ΌΧΙ"),"",IF(AA100="ΠΟΛΥΤΕΚΝΟΣ",2,IF(AA100="ΤΡΙΤΕΚΝΟΣ",1,0)))</f>
        <v>0</v>
      </c>
      <c r="AM100" s="33">
        <f>IF(OR(ISBLANK(#REF!),$E100="ΌΧΙ"),"",AD100+SUM(AG100:AL100))</f>
        <v>1.48</v>
      </c>
    </row>
    <row r="101" spans="1:39" x14ac:dyDescent="0.25">
      <c r="A101" s="26">
        <v>91</v>
      </c>
      <c r="B101" s="41" t="s">
        <v>466</v>
      </c>
      <c r="C101" s="41" t="s">
        <v>88</v>
      </c>
      <c r="D101" s="41" t="s">
        <v>78</v>
      </c>
      <c r="E101" s="27" t="s">
        <v>55</v>
      </c>
      <c r="F101" s="41" t="s">
        <v>444</v>
      </c>
      <c r="G101" s="41" t="s">
        <v>48</v>
      </c>
      <c r="H101" s="41"/>
      <c r="I101" s="41" t="s">
        <v>49</v>
      </c>
      <c r="J101" s="54">
        <v>40668</v>
      </c>
      <c r="K101" s="41" t="s">
        <v>50</v>
      </c>
      <c r="L101" s="43">
        <v>7.16</v>
      </c>
      <c r="M101" s="44"/>
      <c r="N101" s="44"/>
      <c r="O101" s="44"/>
      <c r="P101" s="44"/>
      <c r="Q101" s="45"/>
      <c r="R101" s="45"/>
      <c r="S101" s="45"/>
      <c r="T101" s="45"/>
      <c r="U101" s="45">
        <v>2</v>
      </c>
      <c r="V101" s="45">
        <v>4</v>
      </c>
      <c r="W101" s="50"/>
      <c r="X101" s="50"/>
      <c r="Y101" s="50"/>
      <c r="Z101" s="50"/>
      <c r="AA101" s="30" t="s">
        <v>51</v>
      </c>
      <c r="AB101" s="44" t="s">
        <v>49</v>
      </c>
      <c r="AC101" s="44" t="s">
        <v>49</v>
      </c>
      <c r="AD101" s="32">
        <f>IF(OR(ISBLANK(#REF!),$E101="ΌΧΙ"),"",IF(L101&gt;5,0.5*(L101-5),0))</f>
        <v>1.08</v>
      </c>
      <c r="AE101" s="32">
        <f>IF(OR(ISBLANK(#REF!),$E101="ΌΧΙ"),"",IF(M101="ΝΑΙ",6,(IF(O101="ΝΑΙ",4,0))))</f>
        <v>0</v>
      </c>
      <c r="AF101" s="32">
        <f>IF(OR(ISBLANK(#REF!),$E101="ΌΧΙ"),"",IF(AND(F101="ΠΕ23",H101="ΚΥΡΙΟΣ"),IF(N101="ΝΑΙ",6,(IF(P101="ΝΑΙ",2,0))),IF(N101="ΝΑΙ",3,(IF(P101="ΝΑΙ",2,0)))))</f>
        <v>0</v>
      </c>
      <c r="AG101" s="32">
        <f>IF(OR(ISBLANK(#REF!),$E101="ΌΧΙ"),"",MAX(AE101:AF101))</f>
        <v>0</v>
      </c>
      <c r="AH101" s="32">
        <f>IF(OR(ISBLANK(#REF!),$E101="ΌΧΙ"),"",MIN(3,0.5*INT((Q101*12+R101+ROUND(S101/30,0))/6)))</f>
        <v>0</v>
      </c>
      <c r="AI101" s="32">
        <f>IF(OR(ISBLANK(#REF!),$E101="ΌΧΙ"),"",0.2*(T101*12+U101+ROUND(V101/30,0)))</f>
        <v>0.4</v>
      </c>
      <c r="AJ101" s="33">
        <f>IF(OR(ISBLANK(#REF!),$E101="ΌΧΙ"),"",IF(W101&gt;80%,4,IF(AND(W101&gt;=67%,W101&lt;=80%),3,0)))</f>
        <v>0</v>
      </c>
      <c r="AK101" s="33">
        <f>IF(OR(ISBLANK(#REF!),$E101="ΌΧΙ"),"",IF(COUNTIFS(X101:Z101,"&gt;=67%")=1,2,IF(COUNTIFS(X101:Z101,"&gt;=67%")=2,5,IF(COUNTIFS(X101:Z101,"&gt;=67%")=3,10,0))))</f>
        <v>0</v>
      </c>
      <c r="AL101" s="33">
        <f>IF(OR(ISBLANK(#REF!),$E101="ΌΧΙ"),"",IF(AA101="ΠΟΛΥΤΕΚΝΟΣ",2,IF(AA101="ΤΡΙΤΕΚΝΟΣ",1,0)))</f>
        <v>0</v>
      </c>
      <c r="AM101" s="33">
        <f>IF(OR(ISBLANK(#REF!),$E101="ΌΧΙ"),"",AD101+SUM(AG101:AL101))</f>
        <v>1.48</v>
      </c>
    </row>
    <row r="102" spans="1:39" x14ac:dyDescent="0.25">
      <c r="A102" s="26">
        <v>92</v>
      </c>
      <c r="B102" s="41" t="s">
        <v>535</v>
      </c>
      <c r="C102" s="41" t="s">
        <v>536</v>
      </c>
      <c r="D102" s="41" t="s">
        <v>405</v>
      </c>
      <c r="E102" s="27" t="s">
        <v>55</v>
      </c>
      <c r="F102" s="41" t="s">
        <v>444</v>
      </c>
      <c r="G102" s="41" t="s">
        <v>48</v>
      </c>
      <c r="H102" s="41"/>
      <c r="I102" s="41" t="s">
        <v>49</v>
      </c>
      <c r="J102" s="54">
        <v>41955</v>
      </c>
      <c r="K102" s="41" t="s">
        <v>50</v>
      </c>
      <c r="L102" s="43">
        <v>7.94</v>
      </c>
      <c r="M102" s="44"/>
      <c r="N102" s="44"/>
      <c r="O102" s="44"/>
      <c r="P102" s="44"/>
      <c r="Q102" s="41"/>
      <c r="R102" s="41"/>
      <c r="S102" s="41"/>
      <c r="T102" s="41"/>
      <c r="U102" s="41"/>
      <c r="V102" s="41"/>
      <c r="W102" s="51"/>
      <c r="X102" s="51"/>
      <c r="Y102" s="51"/>
      <c r="Z102" s="51"/>
      <c r="AA102" s="44" t="s">
        <v>51</v>
      </c>
      <c r="AB102" s="44" t="s">
        <v>49</v>
      </c>
      <c r="AC102" s="44" t="s">
        <v>49</v>
      </c>
      <c r="AD102" s="32">
        <f>IF(OR(ISBLANK(#REF!),$E102="ΌΧΙ"),"",IF(L102&gt;5,0.5*(L102-5),0))</f>
        <v>1.4700000000000002</v>
      </c>
      <c r="AE102" s="32">
        <f>IF(OR(ISBLANK(#REF!),$E102="ΌΧΙ"),"",IF(M102="ΝΑΙ",6,(IF(O102="ΝΑΙ",4,0))))</f>
        <v>0</v>
      </c>
      <c r="AF102" s="32">
        <f>IF(OR(ISBLANK(#REF!),$E102="ΌΧΙ"),"",IF(AND(F102="ΠΕ23",H102="ΚΥΡΙΟΣ"),IF(N102="ΝΑΙ",6,(IF(P102="ΝΑΙ",2,0))),IF(N102="ΝΑΙ",3,(IF(P102="ΝΑΙ",2,0)))))</f>
        <v>0</v>
      </c>
      <c r="AG102" s="32">
        <f>IF(OR(ISBLANK(#REF!),$E102="ΌΧΙ"),"",MAX(AE102:AF102))</f>
        <v>0</v>
      </c>
      <c r="AH102" s="32">
        <f>IF(OR(ISBLANK(#REF!),$E102="ΌΧΙ"),"",MIN(3,0.5*INT((Q102*12+R102+ROUND(S102/30,0))/6)))</f>
        <v>0</v>
      </c>
      <c r="AI102" s="32">
        <f>IF(OR(ISBLANK(#REF!),$E102="ΌΧΙ"),"",0.2*(T102*12+U102+ROUND(V102/30,0)))</f>
        <v>0</v>
      </c>
      <c r="AJ102" s="33">
        <f>IF(OR(ISBLANK(#REF!),$E102="ΌΧΙ"),"",IF(W102&gt;80%,4,IF(AND(W102&gt;=67%,W102&lt;=80%),3,0)))</f>
        <v>0</v>
      </c>
      <c r="AK102" s="33">
        <f>IF(OR(ISBLANK(#REF!),$E102="ΌΧΙ"),"",IF(COUNTIFS(X102:Z102,"&gt;=67%")=1,2,IF(COUNTIFS(X102:Z102,"&gt;=67%")=2,5,IF(COUNTIFS(X102:Z102,"&gt;=67%")=3,10,0))))</f>
        <v>0</v>
      </c>
      <c r="AL102" s="33">
        <f>IF(OR(ISBLANK(#REF!),$E102="ΌΧΙ"),"",IF(AA102="ΠΟΛΥΤΕΚΝΟΣ",2,IF(AA102="ΤΡΙΤΕΚΝΟΣ",1,0)))</f>
        <v>0</v>
      </c>
      <c r="AM102" s="33">
        <f>IF(OR(ISBLANK(#REF!),$E102="ΌΧΙ"),"",AD102+SUM(AG102:AL102))</f>
        <v>1.4700000000000002</v>
      </c>
    </row>
    <row r="103" spans="1:39" x14ac:dyDescent="0.25">
      <c r="A103" s="26">
        <v>93</v>
      </c>
      <c r="B103" s="41" t="s">
        <v>520</v>
      </c>
      <c r="C103" s="41" t="s">
        <v>86</v>
      </c>
      <c r="D103" s="41" t="s">
        <v>292</v>
      </c>
      <c r="E103" s="27" t="s">
        <v>55</v>
      </c>
      <c r="F103" s="41" t="s">
        <v>444</v>
      </c>
      <c r="G103" s="41" t="s">
        <v>48</v>
      </c>
      <c r="H103" s="41"/>
      <c r="I103" s="41" t="s">
        <v>49</v>
      </c>
      <c r="J103" s="54">
        <v>41800</v>
      </c>
      <c r="K103" s="41" t="s">
        <v>50</v>
      </c>
      <c r="L103" s="43">
        <v>7.91</v>
      </c>
      <c r="M103" s="44"/>
      <c r="N103" s="44"/>
      <c r="O103" s="44"/>
      <c r="P103" s="44"/>
      <c r="Q103" s="41"/>
      <c r="R103" s="41"/>
      <c r="S103" s="41"/>
      <c r="T103" s="41"/>
      <c r="U103" s="41"/>
      <c r="V103" s="41"/>
      <c r="W103" s="51"/>
      <c r="X103" s="51"/>
      <c r="Y103" s="51"/>
      <c r="Z103" s="51"/>
      <c r="AA103" s="44" t="s">
        <v>51</v>
      </c>
      <c r="AB103" s="44" t="s">
        <v>49</v>
      </c>
      <c r="AC103" s="44" t="s">
        <v>49</v>
      </c>
      <c r="AD103" s="32">
        <f>IF(OR(ISBLANK(#REF!),$E103="ΌΧΙ"),"",IF(L103&gt;5,0.5*(L103-5),0))</f>
        <v>1.4550000000000001</v>
      </c>
      <c r="AE103" s="32">
        <f>IF(OR(ISBLANK(#REF!),$E103="ΌΧΙ"),"",IF(M103="ΝΑΙ",6,(IF(O103="ΝΑΙ",4,0))))</f>
        <v>0</v>
      </c>
      <c r="AF103" s="32">
        <f>IF(OR(ISBLANK(#REF!),$E103="ΌΧΙ"),"",IF(AND(F103="ΠΕ23",H103="ΚΥΡΙΟΣ"),IF(N103="ΝΑΙ",6,(IF(P103="ΝΑΙ",2,0))),IF(N103="ΝΑΙ",3,(IF(P103="ΝΑΙ",2,0)))))</f>
        <v>0</v>
      </c>
      <c r="AG103" s="32">
        <f>IF(OR(ISBLANK(#REF!),$E103="ΌΧΙ"),"",MAX(AE103:AF103))</f>
        <v>0</v>
      </c>
      <c r="AH103" s="32">
        <f>IF(OR(ISBLANK(#REF!),$E103="ΌΧΙ"),"",MIN(3,0.5*INT((Q103*12+R103+ROUND(S103/30,0))/6)))</f>
        <v>0</v>
      </c>
      <c r="AI103" s="32">
        <f>IF(OR(ISBLANK(#REF!),$E103="ΌΧΙ"),"",0.2*(T103*12+U103+ROUND(V103/30,0)))</f>
        <v>0</v>
      </c>
      <c r="AJ103" s="33">
        <f>IF(OR(ISBLANK(#REF!),$E103="ΌΧΙ"),"",IF(W103&gt;80%,4,IF(AND(W103&gt;=67%,W103&lt;=80%),3,0)))</f>
        <v>0</v>
      </c>
      <c r="AK103" s="33">
        <f>IF(OR(ISBLANK(#REF!),$E103="ΌΧΙ"),"",IF(COUNTIFS(X103:Z103,"&gt;=67%")=1,2,IF(COUNTIFS(X103:Z103,"&gt;=67%")=2,5,IF(COUNTIFS(X103:Z103,"&gt;=67%")=3,10,0))))</f>
        <v>0</v>
      </c>
      <c r="AL103" s="33">
        <f>IF(OR(ISBLANK(#REF!),$E103="ΌΧΙ"),"",IF(AA103="ΠΟΛΥΤΕΚΝΟΣ",2,IF(AA103="ΤΡΙΤΕΚΝΟΣ",1,0)))</f>
        <v>0</v>
      </c>
      <c r="AM103" s="33">
        <f>IF(OR(ISBLANK(#REF!),$E103="ΌΧΙ"),"",AD103+SUM(AG103:AL103))</f>
        <v>1.4550000000000001</v>
      </c>
    </row>
    <row r="104" spans="1:39" x14ac:dyDescent="0.25">
      <c r="A104" s="26">
        <v>94</v>
      </c>
      <c r="B104" s="41" t="s">
        <v>259</v>
      </c>
      <c r="C104" s="41" t="s">
        <v>88</v>
      </c>
      <c r="D104" s="41" t="s">
        <v>58</v>
      </c>
      <c r="E104" s="27" t="s">
        <v>55</v>
      </c>
      <c r="F104" s="41" t="s">
        <v>444</v>
      </c>
      <c r="G104" s="41" t="s">
        <v>48</v>
      </c>
      <c r="H104" s="41"/>
      <c r="I104" s="41" t="s">
        <v>49</v>
      </c>
      <c r="J104" s="54">
        <v>38313</v>
      </c>
      <c r="K104" s="41" t="s">
        <v>50</v>
      </c>
      <c r="L104" s="43">
        <v>7.9</v>
      </c>
      <c r="M104" s="44"/>
      <c r="N104" s="44"/>
      <c r="O104" s="44"/>
      <c r="P104" s="44"/>
      <c r="Q104" s="41"/>
      <c r="R104" s="41"/>
      <c r="S104" s="41"/>
      <c r="T104" s="41"/>
      <c r="U104" s="41"/>
      <c r="V104" s="41"/>
      <c r="W104" s="51"/>
      <c r="X104" s="51"/>
      <c r="Y104" s="51"/>
      <c r="Z104" s="51"/>
      <c r="AA104" s="44" t="s">
        <v>51</v>
      </c>
      <c r="AB104" s="44" t="s">
        <v>49</v>
      </c>
      <c r="AC104" s="44" t="s">
        <v>49</v>
      </c>
      <c r="AD104" s="32">
        <f>IF(OR(ISBLANK(#REF!),$E104="ΌΧΙ"),"",IF(L104&gt;5,0.5*(L104-5),0))</f>
        <v>1.4500000000000002</v>
      </c>
      <c r="AE104" s="32">
        <f>IF(OR(ISBLANK(#REF!),$E104="ΌΧΙ"),"",IF(M104="ΝΑΙ",6,(IF(O104="ΝΑΙ",4,0))))</f>
        <v>0</v>
      </c>
      <c r="AF104" s="32">
        <f>IF(OR(ISBLANK(#REF!),$E104="ΌΧΙ"),"",IF(AND(F104="ΠΕ23",H104="ΚΥΡΙΟΣ"),IF(N104="ΝΑΙ",6,(IF(P104="ΝΑΙ",2,0))),IF(N104="ΝΑΙ",3,(IF(P104="ΝΑΙ",2,0)))))</f>
        <v>0</v>
      </c>
      <c r="AG104" s="32">
        <f>IF(OR(ISBLANK(#REF!),$E104="ΌΧΙ"),"",MAX(AE104:AF104))</f>
        <v>0</v>
      </c>
      <c r="AH104" s="32">
        <f>IF(OR(ISBLANK(#REF!),$E104="ΌΧΙ"),"",MIN(3,0.5*INT((Q104*12+R104+ROUND(S104/30,0))/6)))</f>
        <v>0</v>
      </c>
      <c r="AI104" s="32">
        <f>IF(OR(ISBLANK(#REF!),$E104="ΌΧΙ"),"",0.2*(T104*12+U104+ROUND(V104/30,0)))</f>
        <v>0</v>
      </c>
      <c r="AJ104" s="33">
        <f>IF(OR(ISBLANK(#REF!),$E104="ΌΧΙ"),"",IF(W104&gt;80%,4,IF(AND(W104&gt;=67%,W104&lt;=80%),3,0)))</f>
        <v>0</v>
      </c>
      <c r="AK104" s="33">
        <f>IF(OR(ISBLANK(#REF!),$E104="ΌΧΙ"),"",IF(COUNTIFS(X104:Z104,"&gt;=67%")=1,2,IF(COUNTIFS(X104:Z104,"&gt;=67%")=2,5,IF(COUNTIFS(X104:Z104,"&gt;=67%")=3,10,0))))</f>
        <v>0</v>
      </c>
      <c r="AL104" s="33">
        <f>IF(OR(ISBLANK(#REF!),$E104="ΌΧΙ"),"",IF(AA104="ΠΟΛΥΤΕΚΝΟΣ",2,IF(AA104="ΤΡΙΤΕΚΝΟΣ",1,0)))</f>
        <v>0</v>
      </c>
      <c r="AM104" s="33">
        <f>IF(OR(ISBLANK(#REF!),$E104="ΌΧΙ"),"",AD104+SUM(AG104:AL104))</f>
        <v>1.4500000000000002</v>
      </c>
    </row>
    <row r="105" spans="1:39" x14ac:dyDescent="0.25">
      <c r="A105" s="26">
        <v>95</v>
      </c>
      <c r="B105" s="41" t="s">
        <v>593</v>
      </c>
      <c r="C105" s="41" t="s">
        <v>594</v>
      </c>
      <c r="D105" s="41" t="s">
        <v>595</v>
      </c>
      <c r="E105" s="27" t="s">
        <v>55</v>
      </c>
      <c r="F105" s="41" t="s">
        <v>444</v>
      </c>
      <c r="G105" s="41" t="s">
        <v>48</v>
      </c>
      <c r="H105" s="41"/>
      <c r="I105" s="41" t="s">
        <v>49</v>
      </c>
      <c r="J105" s="54">
        <v>40472</v>
      </c>
      <c r="K105" s="41" t="s">
        <v>50</v>
      </c>
      <c r="L105" s="43">
        <v>7.87</v>
      </c>
      <c r="M105" s="44"/>
      <c r="N105" s="44"/>
      <c r="O105" s="44"/>
      <c r="P105" s="44"/>
      <c r="Q105" s="41"/>
      <c r="R105" s="41"/>
      <c r="S105" s="41"/>
      <c r="T105" s="41"/>
      <c r="U105" s="41"/>
      <c r="V105" s="41"/>
      <c r="W105" s="51"/>
      <c r="X105" s="51"/>
      <c r="Y105" s="51"/>
      <c r="Z105" s="51"/>
      <c r="AA105" s="44" t="s">
        <v>51</v>
      </c>
      <c r="AB105" s="44" t="s">
        <v>49</v>
      </c>
      <c r="AC105" s="44" t="s">
        <v>49</v>
      </c>
      <c r="AD105" s="32">
        <f>IF(OR(ISBLANK(#REF!),$E105="ΌΧΙ"),"",IF(L105&gt;5,0.5*(L105-5),0))</f>
        <v>1.4350000000000001</v>
      </c>
      <c r="AE105" s="32">
        <f>IF(OR(ISBLANK(#REF!),$E105="ΌΧΙ"),"",IF(M105="ΝΑΙ",6,(IF(O105="ΝΑΙ",4,0))))</f>
        <v>0</v>
      </c>
      <c r="AF105" s="32">
        <f>IF(OR(ISBLANK(#REF!),$E105="ΌΧΙ"),"",IF(AND(F105="ΠΕ23",H105="ΚΥΡΙΟΣ"),IF(N105="ΝΑΙ",6,(IF(P105="ΝΑΙ",2,0))),IF(N105="ΝΑΙ",3,(IF(P105="ΝΑΙ",2,0)))))</f>
        <v>0</v>
      </c>
      <c r="AG105" s="32">
        <f>IF(OR(ISBLANK(#REF!),$E105="ΌΧΙ"),"",MAX(AE105:AF105))</f>
        <v>0</v>
      </c>
      <c r="AH105" s="32">
        <f>IF(OR(ISBLANK(#REF!),$E105="ΌΧΙ"),"",MIN(3,0.5*INT((Q105*12+R105+ROUND(S105/30,0))/6)))</f>
        <v>0</v>
      </c>
      <c r="AI105" s="32">
        <f>IF(OR(ISBLANK(#REF!),$E105="ΌΧΙ"),"",0.2*(T105*12+U105+ROUND(V105/30,0)))</f>
        <v>0</v>
      </c>
      <c r="AJ105" s="33">
        <f>IF(OR(ISBLANK(#REF!),$E105="ΌΧΙ"),"",IF(W105&gt;80%,4,IF(AND(W105&gt;=67%,W105&lt;=80%),3,0)))</f>
        <v>0</v>
      </c>
      <c r="AK105" s="33">
        <f>IF(OR(ISBLANK(#REF!),$E105="ΌΧΙ"),"",IF(COUNTIFS(X105:Z105,"&gt;=67%")=1,2,IF(COUNTIFS(X105:Z105,"&gt;=67%")=2,5,IF(COUNTIFS(X105:Z105,"&gt;=67%")=3,10,0))))</f>
        <v>0</v>
      </c>
      <c r="AL105" s="33">
        <f>IF(OR(ISBLANK(#REF!),$E105="ΌΧΙ"),"",IF(AA105="ΠΟΛΥΤΕΚΝΟΣ",2,IF(AA105="ΤΡΙΤΕΚΝΟΣ",1,0)))</f>
        <v>0</v>
      </c>
      <c r="AM105" s="33">
        <f>IF(OR(ISBLANK(#REF!),$E105="ΌΧΙ"),"",AD105+SUM(AG105:AL105))</f>
        <v>1.4350000000000001</v>
      </c>
    </row>
    <row r="106" spans="1:39" x14ac:dyDescent="0.25">
      <c r="A106" s="26">
        <v>96</v>
      </c>
      <c r="B106" s="41" t="s">
        <v>513</v>
      </c>
      <c r="C106" s="41" t="s">
        <v>99</v>
      </c>
      <c r="D106" s="41" t="s">
        <v>61</v>
      </c>
      <c r="E106" s="27" t="s">
        <v>55</v>
      </c>
      <c r="F106" s="41" t="s">
        <v>444</v>
      </c>
      <c r="G106" s="41" t="s">
        <v>48</v>
      </c>
      <c r="H106" s="41"/>
      <c r="I106" s="41" t="s">
        <v>49</v>
      </c>
      <c r="J106" s="54">
        <v>40858</v>
      </c>
      <c r="K106" s="41" t="s">
        <v>50</v>
      </c>
      <c r="L106" s="43">
        <v>7.83</v>
      </c>
      <c r="M106" s="44"/>
      <c r="N106" s="44"/>
      <c r="O106" s="44"/>
      <c r="P106" s="44"/>
      <c r="Q106" s="41"/>
      <c r="R106" s="41"/>
      <c r="S106" s="41"/>
      <c r="T106" s="41"/>
      <c r="U106" s="41"/>
      <c r="V106" s="41"/>
      <c r="W106" s="51"/>
      <c r="X106" s="51"/>
      <c r="Y106" s="51"/>
      <c r="Z106" s="51"/>
      <c r="AA106" s="44" t="s">
        <v>51</v>
      </c>
      <c r="AB106" s="44" t="s">
        <v>49</v>
      </c>
      <c r="AC106" s="44" t="s">
        <v>49</v>
      </c>
      <c r="AD106" s="32">
        <f>IF(OR(ISBLANK(#REF!),$E106="ΌΧΙ"),"",IF(L106&gt;5,0.5*(L106-5),0))</f>
        <v>1.415</v>
      </c>
      <c r="AE106" s="32">
        <f>IF(OR(ISBLANK(#REF!),$E106="ΌΧΙ"),"",IF(M106="ΝΑΙ",6,(IF(O106="ΝΑΙ",4,0))))</f>
        <v>0</v>
      </c>
      <c r="AF106" s="32">
        <f>IF(OR(ISBLANK(#REF!),$E106="ΌΧΙ"),"",IF(AND(F106="ΠΕ23",H106="ΚΥΡΙΟΣ"),IF(N106="ΝΑΙ",6,(IF(P106="ΝΑΙ",2,0))),IF(N106="ΝΑΙ",3,(IF(P106="ΝΑΙ",2,0)))))</f>
        <v>0</v>
      </c>
      <c r="AG106" s="32">
        <f>IF(OR(ISBLANK(#REF!),$E106="ΌΧΙ"),"",MAX(AE106:AF106))</f>
        <v>0</v>
      </c>
      <c r="AH106" s="32">
        <f>IF(OR(ISBLANK(#REF!),$E106="ΌΧΙ"),"",MIN(3,0.5*INT((Q106*12+R106+ROUND(S106/30,0))/6)))</f>
        <v>0</v>
      </c>
      <c r="AI106" s="32">
        <f>IF(OR(ISBLANK(#REF!),$E106="ΌΧΙ"),"",0.2*(T106*12+U106+ROUND(V106/30,0)))</f>
        <v>0</v>
      </c>
      <c r="AJ106" s="33">
        <f>IF(OR(ISBLANK(#REF!),$E106="ΌΧΙ"),"",IF(W106&gt;80%,4,IF(AND(W106&gt;=67%,W106&lt;=80%),3,0)))</f>
        <v>0</v>
      </c>
      <c r="AK106" s="33">
        <f>IF(OR(ISBLANK(#REF!),$E106="ΌΧΙ"),"",IF(COUNTIFS(X106:Z106,"&gt;=67%")=1,2,IF(COUNTIFS(X106:Z106,"&gt;=67%")=2,5,IF(COUNTIFS(X106:Z106,"&gt;=67%")=3,10,0))))</f>
        <v>0</v>
      </c>
      <c r="AL106" s="33">
        <f>IF(OR(ISBLANK(#REF!),$E106="ΌΧΙ"),"",IF(AA106="ΠΟΛΥΤΕΚΝΟΣ",2,IF(AA106="ΤΡΙΤΕΚΝΟΣ",1,0)))</f>
        <v>0</v>
      </c>
      <c r="AM106" s="33">
        <f>IF(OR(ISBLANK(#REF!),$E106="ΌΧΙ"),"",AD106+SUM(AG106:AL106))</f>
        <v>1.415</v>
      </c>
    </row>
    <row r="107" spans="1:39" x14ac:dyDescent="0.25">
      <c r="A107" s="26">
        <v>97</v>
      </c>
      <c r="B107" s="41" t="s">
        <v>624</v>
      </c>
      <c r="C107" s="41" t="s">
        <v>408</v>
      </c>
      <c r="D107" s="41" t="s">
        <v>86</v>
      </c>
      <c r="E107" s="42" t="s">
        <v>55</v>
      </c>
      <c r="F107" s="41" t="s">
        <v>444</v>
      </c>
      <c r="G107" s="41" t="s">
        <v>48</v>
      </c>
      <c r="H107" s="41"/>
      <c r="I107" s="41" t="s">
        <v>49</v>
      </c>
      <c r="J107" s="54">
        <v>41570</v>
      </c>
      <c r="K107" s="41" t="s">
        <v>50</v>
      </c>
      <c r="L107" s="43">
        <v>7.81</v>
      </c>
      <c r="M107" s="44"/>
      <c r="N107" s="44"/>
      <c r="O107" s="44"/>
      <c r="P107" s="44"/>
      <c r="Q107" s="41"/>
      <c r="R107" s="41"/>
      <c r="S107" s="41"/>
      <c r="T107" s="41"/>
      <c r="U107" s="41"/>
      <c r="V107" s="41"/>
      <c r="W107" s="51"/>
      <c r="X107" s="51"/>
      <c r="Y107" s="51"/>
      <c r="Z107" s="51"/>
      <c r="AA107" s="44" t="s">
        <v>51</v>
      </c>
      <c r="AB107" s="44" t="s">
        <v>49</v>
      </c>
      <c r="AC107" s="44" t="s">
        <v>49</v>
      </c>
      <c r="AD107" s="32">
        <f>IF(OR(ISBLANK(#REF!),$E107="ΌΧΙ"),"",IF(L107&gt;5,0.5*(L107-5),0))</f>
        <v>1.4049999999999998</v>
      </c>
      <c r="AE107" s="32">
        <f>IF(OR(ISBLANK(#REF!),$E107="ΌΧΙ"),"",IF(M107="ΝΑΙ",6,(IF(O107="ΝΑΙ",4,0))))</f>
        <v>0</v>
      </c>
      <c r="AF107" s="32">
        <f>IF(OR(ISBLANK(#REF!),$E107="ΌΧΙ"),"",IF(AND(F107="ΠΕ23",H107="ΚΥΡΙΟΣ"),IF(N107="ΝΑΙ",6,(IF(P107="ΝΑΙ",2,0))),IF(N107="ΝΑΙ",3,(IF(P107="ΝΑΙ",2,0)))))</f>
        <v>0</v>
      </c>
      <c r="AG107" s="32">
        <f>IF(OR(ISBLANK(#REF!),$E107="ΌΧΙ"),"",MAX(AE107:AF107))</f>
        <v>0</v>
      </c>
      <c r="AH107" s="32">
        <f>IF(OR(ISBLANK(#REF!),$E107="ΌΧΙ"),"",MIN(3,0.5*INT((Q107*12+R107+ROUND(S107/30,0))/6)))</f>
        <v>0</v>
      </c>
      <c r="AI107" s="32">
        <f>IF(OR(ISBLANK(#REF!),$E107="ΌΧΙ"),"",0.2*(T107*12+U107+ROUND(V107/30,0)))</f>
        <v>0</v>
      </c>
      <c r="AJ107" s="33">
        <f>IF(OR(ISBLANK(#REF!),$E107="ΌΧΙ"),"",IF(W107&gt;80%,4,IF(AND(W107&gt;=67%,W107&lt;=80%),3,0)))</f>
        <v>0</v>
      </c>
      <c r="AK107" s="33">
        <f>IF(OR(ISBLANK(#REF!),$E107="ΌΧΙ"),"",IF(COUNTIFS(X107:Z107,"&gt;=67%")=1,2,IF(COUNTIFS(X107:Z107,"&gt;=67%")=2,5,IF(COUNTIFS(X107:Z107,"&gt;=67%")=3,10,0))))</f>
        <v>0</v>
      </c>
      <c r="AL107" s="33">
        <f>IF(OR(ISBLANK(#REF!),$E107="ΌΧΙ"),"",IF(AA107="ΠΟΛΥΤΕΚΝΟΣ",2,IF(AA107="ΤΡΙΤΕΚΝΟΣ",1,0)))</f>
        <v>0</v>
      </c>
      <c r="AM107" s="33">
        <f>IF(OR(ISBLANK(#REF!),$E107="ΌΧΙ"),"",AD107+SUM(AG107:AL107))</f>
        <v>1.4049999999999998</v>
      </c>
    </row>
    <row r="108" spans="1:39" x14ac:dyDescent="0.25">
      <c r="A108" s="26">
        <v>98</v>
      </c>
      <c r="B108" s="41" t="s">
        <v>592</v>
      </c>
      <c r="C108" s="41" t="s">
        <v>485</v>
      </c>
      <c r="D108" s="41" t="s">
        <v>115</v>
      </c>
      <c r="E108" s="27" t="s">
        <v>55</v>
      </c>
      <c r="F108" s="41" t="s">
        <v>444</v>
      </c>
      <c r="G108" s="41" t="s">
        <v>48</v>
      </c>
      <c r="H108" s="41"/>
      <c r="I108" s="41" t="s">
        <v>49</v>
      </c>
      <c r="J108" s="54">
        <v>39519</v>
      </c>
      <c r="K108" s="41" t="s">
        <v>50</v>
      </c>
      <c r="L108" s="43">
        <v>7.8</v>
      </c>
      <c r="M108" s="44"/>
      <c r="N108" s="44"/>
      <c r="O108" s="44"/>
      <c r="P108" s="44"/>
      <c r="Q108" s="41"/>
      <c r="R108" s="41">
        <v>5</v>
      </c>
      <c r="S108" s="41"/>
      <c r="T108" s="41"/>
      <c r="U108" s="41"/>
      <c r="V108" s="41"/>
      <c r="W108" s="51"/>
      <c r="X108" s="51"/>
      <c r="Y108" s="51"/>
      <c r="Z108" s="51"/>
      <c r="AA108" s="44" t="s">
        <v>51</v>
      </c>
      <c r="AB108" s="44" t="s">
        <v>49</v>
      </c>
      <c r="AC108" s="44" t="s">
        <v>49</v>
      </c>
      <c r="AD108" s="32">
        <f>IF(OR(ISBLANK(#REF!),$E108="ΌΧΙ"),"",IF(L108&gt;5,0.5*(L108-5),0))</f>
        <v>1.4</v>
      </c>
      <c r="AE108" s="32">
        <f>IF(OR(ISBLANK(#REF!),$E108="ΌΧΙ"),"",IF(M108="ΝΑΙ",6,(IF(O108="ΝΑΙ",4,0))))</f>
        <v>0</v>
      </c>
      <c r="AF108" s="32">
        <f>IF(OR(ISBLANK(#REF!),$E108="ΌΧΙ"),"",IF(AND(F108="ΠΕ23",H108="ΚΥΡΙΟΣ"),IF(N108="ΝΑΙ",6,(IF(P108="ΝΑΙ",2,0))),IF(N108="ΝΑΙ",3,(IF(P108="ΝΑΙ",2,0)))))</f>
        <v>0</v>
      </c>
      <c r="AG108" s="32">
        <f>IF(OR(ISBLANK(#REF!),$E108="ΌΧΙ"),"",MAX(AE108:AF108))</f>
        <v>0</v>
      </c>
      <c r="AH108" s="32">
        <f>IF(OR(ISBLANK(#REF!),$E108="ΌΧΙ"),"",MIN(3,0.5*INT((Q108*12+R108+ROUND(S108/30,0))/6)))</f>
        <v>0</v>
      </c>
      <c r="AI108" s="32">
        <f>IF(OR(ISBLANK(#REF!),$E108="ΌΧΙ"),"",0.2*(T108*12+U108+ROUND(V108/30,0)))</f>
        <v>0</v>
      </c>
      <c r="AJ108" s="33">
        <f>IF(OR(ISBLANK(#REF!),$E108="ΌΧΙ"),"",IF(W108&gt;80%,4,IF(AND(W108&gt;=67%,W108&lt;=80%),3,0)))</f>
        <v>0</v>
      </c>
      <c r="AK108" s="33">
        <f>IF(OR(ISBLANK(#REF!),$E108="ΌΧΙ"),"",IF(COUNTIFS(X108:Z108,"&gt;=67%")=1,2,IF(COUNTIFS(X108:Z108,"&gt;=67%")=2,5,IF(COUNTIFS(X108:Z108,"&gt;=67%")=3,10,0))))</f>
        <v>0</v>
      </c>
      <c r="AL108" s="33">
        <f>IF(OR(ISBLANK(#REF!),$E108="ΌΧΙ"),"",IF(AA108="ΠΟΛΥΤΕΚΝΟΣ",2,IF(AA108="ΤΡΙΤΕΚΝΟΣ",1,0)))</f>
        <v>0</v>
      </c>
      <c r="AM108" s="33">
        <f>IF(OR(ISBLANK(#REF!),$E108="ΌΧΙ"),"",AD108+SUM(AG108:AL108))</f>
        <v>1.4</v>
      </c>
    </row>
    <row r="109" spans="1:39" x14ac:dyDescent="0.25">
      <c r="A109" s="26">
        <v>99</v>
      </c>
      <c r="B109" s="41" t="s">
        <v>521</v>
      </c>
      <c r="C109" s="41" t="s">
        <v>63</v>
      </c>
      <c r="D109" s="41" t="s">
        <v>104</v>
      </c>
      <c r="E109" s="27" t="s">
        <v>55</v>
      </c>
      <c r="F109" s="41" t="s">
        <v>444</v>
      </c>
      <c r="G109" s="41" t="s">
        <v>48</v>
      </c>
      <c r="H109" s="41"/>
      <c r="I109" s="41" t="s">
        <v>49</v>
      </c>
      <c r="J109" s="54">
        <v>41927</v>
      </c>
      <c r="K109" s="41" t="s">
        <v>50</v>
      </c>
      <c r="L109" s="43">
        <v>7.79</v>
      </c>
      <c r="M109" s="44"/>
      <c r="N109" s="44"/>
      <c r="O109" s="44"/>
      <c r="P109" s="44"/>
      <c r="Q109" s="41"/>
      <c r="R109" s="41"/>
      <c r="S109" s="41"/>
      <c r="T109" s="41"/>
      <c r="U109" s="41"/>
      <c r="V109" s="41"/>
      <c r="W109" s="51"/>
      <c r="X109" s="51"/>
      <c r="Y109" s="51"/>
      <c r="Z109" s="51"/>
      <c r="AA109" s="44" t="s">
        <v>51</v>
      </c>
      <c r="AB109" s="44" t="s">
        <v>49</v>
      </c>
      <c r="AC109" s="44" t="s">
        <v>49</v>
      </c>
      <c r="AD109" s="32">
        <f>IF(OR(ISBLANK(#REF!),$E109="ΌΧΙ"),"",IF(L109&gt;5,0.5*(L109-5),0))</f>
        <v>1.395</v>
      </c>
      <c r="AE109" s="32">
        <f>IF(OR(ISBLANK(#REF!),$E109="ΌΧΙ"),"",IF(M109="ΝΑΙ",6,(IF(O109="ΝΑΙ",4,0))))</f>
        <v>0</v>
      </c>
      <c r="AF109" s="32">
        <f>IF(OR(ISBLANK(#REF!),$E109="ΌΧΙ"),"",IF(AND(F109="ΠΕ23",H109="ΚΥΡΙΟΣ"),IF(N109="ΝΑΙ",6,(IF(P109="ΝΑΙ",2,0))),IF(N109="ΝΑΙ",3,(IF(P109="ΝΑΙ",2,0)))))</f>
        <v>0</v>
      </c>
      <c r="AG109" s="32">
        <f>IF(OR(ISBLANK(#REF!),$E109="ΌΧΙ"),"",MAX(AE109:AF109))</f>
        <v>0</v>
      </c>
      <c r="AH109" s="32">
        <f>IF(OR(ISBLANK(#REF!),$E109="ΌΧΙ"),"",MIN(3,0.5*INT((Q109*12+R109+ROUND(S109/30,0))/6)))</f>
        <v>0</v>
      </c>
      <c r="AI109" s="32">
        <f>IF(OR(ISBLANK(#REF!),$E109="ΌΧΙ"),"",0.2*(T109*12+U109+ROUND(V109/30,0)))</f>
        <v>0</v>
      </c>
      <c r="AJ109" s="33">
        <f>IF(OR(ISBLANK(#REF!),$E109="ΌΧΙ"),"",IF(W109&gt;80%,4,IF(AND(W109&gt;=67%,W109&lt;=80%),3,0)))</f>
        <v>0</v>
      </c>
      <c r="AK109" s="33">
        <f>IF(OR(ISBLANK(#REF!),$E109="ΌΧΙ"),"",IF(COUNTIFS(X109:Z109,"&gt;=67%")=1,2,IF(COUNTIFS(X109:Z109,"&gt;=67%")=2,5,IF(COUNTIFS(X109:Z109,"&gt;=67%")=3,10,0))))</f>
        <v>0</v>
      </c>
      <c r="AL109" s="33">
        <f>IF(OR(ISBLANK(#REF!),$E109="ΌΧΙ"),"",IF(AA109="ΠΟΛΥΤΕΚΝΟΣ",2,IF(AA109="ΤΡΙΤΕΚΝΟΣ",1,0)))</f>
        <v>0</v>
      </c>
      <c r="AM109" s="33">
        <f>IF(OR(ISBLANK(#REF!),$E109="ΌΧΙ"),"",AD109+SUM(AG109:AL109))</f>
        <v>1.395</v>
      </c>
    </row>
    <row r="110" spans="1:39" x14ac:dyDescent="0.25">
      <c r="A110" s="26">
        <v>100</v>
      </c>
      <c r="B110" s="41" t="s">
        <v>548</v>
      </c>
      <c r="C110" s="41" t="s">
        <v>549</v>
      </c>
      <c r="D110" s="41" t="s">
        <v>86</v>
      </c>
      <c r="E110" s="27" t="s">
        <v>55</v>
      </c>
      <c r="F110" s="41" t="s">
        <v>444</v>
      </c>
      <c r="G110" s="41" t="s">
        <v>48</v>
      </c>
      <c r="H110" s="41"/>
      <c r="I110" s="41" t="s">
        <v>49</v>
      </c>
      <c r="J110" s="54">
        <v>42466</v>
      </c>
      <c r="K110" s="41" t="s">
        <v>50</v>
      </c>
      <c r="L110" s="43">
        <v>7.8</v>
      </c>
      <c r="M110" s="44"/>
      <c r="N110" s="44"/>
      <c r="O110" s="44"/>
      <c r="P110" s="44"/>
      <c r="Q110" s="41"/>
      <c r="R110" s="41"/>
      <c r="S110" s="41"/>
      <c r="T110" s="41"/>
      <c r="U110" s="41"/>
      <c r="V110" s="41"/>
      <c r="W110" s="51"/>
      <c r="X110" s="51"/>
      <c r="Y110" s="51"/>
      <c r="Z110" s="51"/>
      <c r="AA110" s="44" t="s">
        <v>51</v>
      </c>
      <c r="AB110" s="44" t="s">
        <v>49</v>
      </c>
      <c r="AC110" s="44" t="s">
        <v>49</v>
      </c>
      <c r="AD110" s="32">
        <f>IF(OR(ISBLANK(#REF!),$E110="ΌΧΙ"),"",IF(L110&gt;5,0.5*(L110-5),0))</f>
        <v>1.4</v>
      </c>
      <c r="AE110" s="32">
        <f>IF(OR(ISBLANK(#REF!),$E110="ΌΧΙ"),"",IF(M110="ΝΑΙ",6,(IF(O110="ΝΑΙ",4,0))))</f>
        <v>0</v>
      </c>
      <c r="AF110" s="32">
        <f>IF(OR(ISBLANK(#REF!),$E110="ΌΧΙ"),"",IF(AND(F110="ΠΕ23",H110="ΚΥΡΙΟΣ"),IF(N110="ΝΑΙ",6,(IF(P110="ΝΑΙ",2,0))),IF(N110="ΝΑΙ",3,(IF(P110="ΝΑΙ",2,0)))))</f>
        <v>0</v>
      </c>
      <c r="AG110" s="32">
        <f>IF(OR(ISBLANK(#REF!),$E110="ΌΧΙ"),"",MAX(AE110:AF110))</f>
        <v>0</v>
      </c>
      <c r="AH110" s="32">
        <f>IF(OR(ISBLANK(#REF!),$E110="ΌΧΙ"),"",MIN(3,0.5*INT((Q110*12+R110+ROUND(S110/30,0))/6)))</f>
        <v>0</v>
      </c>
      <c r="AI110" s="32">
        <f>IF(OR(ISBLANK(#REF!),$E110="ΌΧΙ"),"",0.2*(T110*12+U110+ROUND(V110/30,0)))</f>
        <v>0</v>
      </c>
      <c r="AJ110" s="33">
        <f>IF(OR(ISBLANK(#REF!),$E110="ΌΧΙ"),"",IF(W110&gt;80%,4,IF(AND(W110&gt;=67%,W110&lt;=80%),3,0)))</f>
        <v>0</v>
      </c>
      <c r="AK110" s="33">
        <f>IF(OR(ISBLANK(#REF!),$E110="ΌΧΙ"),"",IF(COUNTIFS(X110:Z110,"&gt;=67%")=1,2,IF(COUNTIFS(X110:Z110,"&gt;=67%")=2,5,IF(COUNTIFS(X110:Z110,"&gt;=67%")=3,10,0))))</f>
        <v>0</v>
      </c>
      <c r="AL110" s="33">
        <f>IF(OR(ISBLANK(#REF!),$E110="ΌΧΙ"),"",IF(AA110="ΠΟΛΥΤΕΚΝΟΣ",2,IF(AA110="ΤΡΙΤΕΚΝΟΣ",1,0)))</f>
        <v>0</v>
      </c>
      <c r="AM110" s="33">
        <f>IF(OR(ISBLANK(#REF!),$E110="ΌΧΙ"),"",AD110+SUM(AG110:AL110))</f>
        <v>1.4</v>
      </c>
    </row>
    <row r="111" spans="1:39" x14ac:dyDescent="0.25">
      <c r="A111" s="26">
        <v>101</v>
      </c>
      <c r="B111" s="41" t="s">
        <v>390</v>
      </c>
      <c r="C111" s="41" t="s">
        <v>640</v>
      </c>
      <c r="D111" s="41" t="s">
        <v>278</v>
      </c>
      <c r="E111" s="42" t="s">
        <v>55</v>
      </c>
      <c r="F111" s="41" t="s">
        <v>444</v>
      </c>
      <c r="G111" s="41" t="s">
        <v>48</v>
      </c>
      <c r="H111" s="41"/>
      <c r="I111" s="41" t="s">
        <v>49</v>
      </c>
      <c r="J111" s="54">
        <v>40849</v>
      </c>
      <c r="K111" s="41" t="s">
        <v>50</v>
      </c>
      <c r="L111" s="43">
        <v>7.77</v>
      </c>
      <c r="M111" s="44"/>
      <c r="N111" s="44"/>
      <c r="O111" s="44"/>
      <c r="P111" s="44"/>
      <c r="Q111" s="41"/>
      <c r="R111" s="41"/>
      <c r="S111" s="41"/>
      <c r="T111" s="41"/>
      <c r="U111" s="41"/>
      <c r="V111" s="41"/>
      <c r="W111" s="51"/>
      <c r="X111" s="51"/>
      <c r="Y111" s="51"/>
      <c r="Z111" s="51"/>
      <c r="AA111" s="44" t="s">
        <v>51</v>
      </c>
      <c r="AB111" s="44" t="s">
        <v>49</v>
      </c>
      <c r="AC111" s="44" t="s">
        <v>49</v>
      </c>
      <c r="AD111" s="32">
        <f>IF(OR(ISBLANK(#REF!),$E111="ΌΧΙ"),"",IF(L111&gt;5,0.5*(L111-5),0))</f>
        <v>1.3849999999999998</v>
      </c>
      <c r="AE111" s="32">
        <f>IF(OR(ISBLANK(#REF!),$E111="ΌΧΙ"),"",IF(M111="ΝΑΙ",6,(IF(O111="ΝΑΙ",4,0))))</f>
        <v>0</v>
      </c>
      <c r="AF111" s="32">
        <f>IF(OR(ISBLANK(#REF!),$E111="ΌΧΙ"),"",IF(AND(F111="ΠΕ23",H111="ΚΥΡΙΟΣ"),IF(N111="ΝΑΙ",6,(IF(P111="ΝΑΙ",2,0))),IF(N111="ΝΑΙ",3,(IF(P111="ΝΑΙ",2,0)))))</f>
        <v>0</v>
      </c>
      <c r="AG111" s="32">
        <f>IF(OR(ISBLANK(#REF!),$E111="ΌΧΙ"),"",MAX(AE111:AF111))</f>
        <v>0</v>
      </c>
      <c r="AH111" s="32">
        <f>IF(OR(ISBLANK(#REF!),$E111="ΌΧΙ"),"",MIN(3,0.5*INT((Q111*12+R111+ROUND(S111/30,0))/6)))</f>
        <v>0</v>
      </c>
      <c r="AI111" s="32">
        <f>IF(OR(ISBLANK(#REF!),$E111="ΌΧΙ"),"",0.2*(T111*12+U111+ROUND(V111/30,0)))</f>
        <v>0</v>
      </c>
      <c r="AJ111" s="33">
        <f>IF(OR(ISBLANK(#REF!),$E111="ΌΧΙ"),"",IF(W111&gt;80%,4,IF(AND(W111&gt;=67%,W111&lt;=80%),3,0)))</f>
        <v>0</v>
      </c>
      <c r="AK111" s="33">
        <f>IF(OR(ISBLANK(#REF!),$E111="ΌΧΙ"),"",IF(COUNTIFS(X111:Z111,"&gt;=67%")=1,2,IF(COUNTIFS(X111:Z111,"&gt;=67%")=2,5,IF(COUNTIFS(X111:Z111,"&gt;=67%")=3,10,0))))</f>
        <v>0</v>
      </c>
      <c r="AL111" s="33">
        <f>IF(OR(ISBLANK(#REF!),$E111="ΌΧΙ"),"",IF(AA111="ΠΟΛΥΤΕΚΝΟΣ",2,IF(AA111="ΤΡΙΤΕΚΝΟΣ",1,0)))</f>
        <v>0</v>
      </c>
      <c r="AM111" s="33">
        <f>IF(OR(ISBLANK(#REF!),$E111="ΌΧΙ"),"",AD111+SUM(AG111:AL111))</f>
        <v>1.3849999999999998</v>
      </c>
    </row>
    <row r="112" spans="1:39" x14ac:dyDescent="0.25">
      <c r="A112" s="26">
        <v>102</v>
      </c>
      <c r="B112" s="41" t="s">
        <v>487</v>
      </c>
      <c r="C112" s="41" t="s">
        <v>488</v>
      </c>
      <c r="D112" s="41" t="s">
        <v>86</v>
      </c>
      <c r="E112" s="27" t="s">
        <v>55</v>
      </c>
      <c r="F112" s="41" t="s">
        <v>444</v>
      </c>
      <c r="G112" s="41" t="s">
        <v>48</v>
      </c>
      <c r="H112" s="41"/>
      <c r="I112" s="41" t="s">
        <v>49</v>
      </c>
      <c r="J112" s="54">
        <v>42171</v>
      </c>
      <c r="K112" s="41" t="s">
        <v>50</v>
      </c>
      <c r="L112" s="43">
        <v>7.74</v>
      </c>
      <c r="M112" s="44"/>
      <c r="N112" s="44"/>
      <c r="O112" s="44"/>
      <c r="P112" s="44"/>
      <c r="Q112" s="41"/>
      <c r="R112" s="41">
        <v>5</v>
      </c>
      <c r="S112" s="41"/>
      <c r="T112" s="41"/>
      <c r="U112" s="41"/>
      <c r="V112" s="41"/>
      <c r="W112" s="51"/>
      <c r="X112" s="51"/>
      <c r="Y112" s="51"/>
      <c r="Z112" s="51"/>
      <c r="AA112" s="44" t="s">
        <v>51</v>
      </c>
      <c r="AB112" s="44" t="s">
        <v>49</v>
      </c>
      <c r="AC112" s="44" t="s">
        <v>49</v>
      </c>
      <c r="AD112" s="32">
        <f>IF(OR(ISBLANK(#REF!),$E112="ΌΧΙ"),"",IF(L112&gt;5,0.5*(L112-5),0))</f>
        <v>1.37</v>
      </c>
      <c r="AE112" s="32">
        <f>IF(OR(ISBLANK(#REF!),$E112="ΌΧΙ"),"",IF(M112="ΝΑΙ",6,(IF(O112="ΝΑΙ",4,0))))</f>
        <v>0</v>
      </c>
      <c r="AF112" s="32">
        <f>IF(OR(ISBLANK(#REF!),$E112="ΌΧΙ"),"",IF(AND(F112="ΠΕ23",H112="ΚΥΡΙΟΣ"),IF(N112="ΝΑΙ",6,(IF(P112="ΝΑΙ",2,0))),IF(N112="ΝΑΙ",3,(IF(P112="ΝΑΙ",2,0)))))</f>
        <v>0</v>
      </c>
      <c r="AG112" s="32">
        <f>IF(OR(ISBLANK(#REF!),$E112="ΌΧΙ"),"",MAX(AE112:AF112))</f>
        <v>0</v>
      </c>
      <c r="AH112" s="32">
        <f>IF(OR(ISBLANK(#REF!),$E112="ΌΧΙ"),"",MIN(3,0.5*INT((Q112*12+R112+ROUND(S112/30,0))/6)))</f>
        <v>0</v>
      </c>
      <c r="AI112" s="32">
        <f>IF(OR(ISBLANK(#REF!),$E112="ΌΧΙ"),"",0.2*(T112*12+U112+ROUND(V112/30,0)))</f>
        <v>0</v>
      </c>
      <c r="AJ112" s="33">
        <f>IF(OR(ISBLANK(#REF!),$E112="ΌΧΙ"),"",IF(W112&gt;80%,4,IF(AND(W112&gt;=67%,W112&lt;=80%),3,0)))</f>
        <v>0</v>
      </c>
      <c r="AK112" s="33">
        <f>IF(OR(ISBLANK(#REF!),$E112="ΌΧΙ"),"",IF(COUNTIFS(X112:Z112,"&gt;=67%")=1,2,IF(COUNTIFS(X112:Z112,"&gt;=67%")=2,5,IF(COUNTIFS(X112:Z112,"&gt;=67%")=3,10,0))))</f>
        <v>0</v>
      </c>
      <c r="AL112" s="33">
        <f>IF(OR(ISBLANK(#REF!),$E112="ΌΧΙ"),"",IF(AA112="ΠΟΛΥΤΕΚΝΟΣ",2,IF(AA112="ΤΡΙΤΕΚΝΟΣ",1,0)))</f>
        <v>0</v>
      </c>
      <c r="AM112" s="33">
        <f>IF(OR(ISBLANK(#REF!),$E112="ΌΧΙ"),"",AD112+SUM(AG112:AL112))</f>
        <v>1.37</v>
      </c>
    </row>
    <row r="113" spans="1:39" x14ac:dyDescent="0.25">
      <c r="A113" s="26">
        <v>103</v>
      </c>
      <c r="B113" s="41" t="s">
        <v>518</v>
      </c>
      <c r="C113" s="41" t="s">
        <v>295</v>
      </c>
      <c r="D113" s="41" t="s">
        <v>519</v>
      </c>
      <c r="E113" s="27" t="s">
        <v>55</v>
      </c>
      <c r="F113" s="41" t="s">
        <v>444</v>
      </c>
      <c r="G113" s="41" t="s">
        <v>48</v>
      </c>
      <c r="H113" s="41"/>
      <c r="I113" s="41" t="s">
        <v>49</v>
      </c>
      <c r="J113" s="54">
        <v>41577</v>
      </c>
      <c r="K113" s="41" t="s">
        <v>50</v>
      </c>
      <c r="L113" s="43">
        <v>7.69</v>
      </c>
      <c r="M113" s="44"/>
      <c r="N113" s="44"/>
      <c r="O113" s="44"/>
      <c r="P113" s="44"/>
      <c r="Q113" s="41"/>
      <c r="R113" s="41"/>
      <c r="S113" s="41"/>
      <c r="T113" s="41"/>
      <c r="U113" s="41"/>
      <c r="V113" s="41"/>
      <c r="W113" s="51"/>
      <c r="X113" s="51"/>
      <c r="Y113" s="51"/>
      <c r="Z113" s="51"/>
      <c r="AA113" s="44" t="s">
        <v>51</v>
      </c>
      <c r="AB113" s="44" t="s">
        <v>49</v>
      </c>
      <c r="AC113" s="44" t="s">
        <v>49</v>
      </c>
      <c r="AD113" s="32">
        <f>IF(OR(ISBLANK(#REF!),$E113="ΌΧΙ"),"",IF(L113&gt;5,0.5*(L113-5),0))</f>
        <v>1.3450000000000002</v>
      </c>
      <c r="AE113" s="32">
        <f>IF(OR(ISBLANK(#REF!),$E113="ΌΧΙ"),"",IF(M113="ΝΑΙ",6,(IF(O113="ΝΑΙ",4,0))))</f>
        <v>0</v>
      </c>
      <c r="AF113" s="32">
        <f>IF(OR(ISBLANK(#REF!),$E113="ΌΧΙ"),"",IF(AND(F113="ΠΕ23",H113="ΚΥΡΙΟΣ"),IF(N113="ΝΑΙ",6,(IF(P113="ΝΑΙ",2,0))),IF(N113="ΝΑΙ",3,(IF(P113="ΝΑΙ",2,0)))))</f>
        <v>0</v>
      </c>
      <c r="AG113" s="32">
        <f>IF(OR(ISBLANK(#REF!),$E113="ΌΧΙ"),"",MAX(AE113:AF113))</f>
        <v>0</v>
      </c>
      <c r="AH113" s="32">
        <f>IF(OR(ISBLANK(#REF!),$E113="ΌΧΙ"),"",MIN(3,0.5*INT((Q113*12+R113+ROUND(S113/30,0))/6)))</f>
        <v>0</v>
      </c>
      <c r="AI113" s="32">
        <f>IF(OR(ISBLANK(#REF!),$E113="ΌΧΙ"),"",0.2*(T113*12+U113+ROUND(V113/30,0)))</f>
        <v>0</v>
      </c>
      <c r="AJ113" s="33">
        <f>IF(OR(ISBLANK(#REF!),$E113="ΌΧΙ"),"",IF(W113&gt;80%,4,IF(AND(W113&gt;=67%,W113&lt;=80%),3,0)))</f>
        <v>0</v>
      </c>
      <c r="AK113" s="33">
        <f>IF(OR(ISBLANK(#REF!),$E113="ΌΧΙ"),"",IF(COUNTIFS(X113:Z113,"&gt;=67%")=1,2,IF(COUNTIFS(X113:Z113,"&gt;=67%")=2,5,IF(COUNTIFS(X113:Z113,"&gt;=67%")=3,10,0))))</f>
        <v>0</v>
      </c>
      <c r="AL113" s="33">
        <f>IF(OR(ISBLANK(#REF!),$E113="ΌΧΙ"),"",IF(AA113="ΠΟΛΥΤΕΚΝΟΣ",2,IF(AA113="ΤΡΙΤΕΚΝΟΣ",1,0)))</f>
        <v>0</v>
      </c>
      <c r="AM113" s="33">
        <f>IF(OR(ISBLANK(#REF!),$E113="ΌΧΙ"),"",AD113+SUM(AG113:AL113))</f>
        <v>1.3450000000000002</v>
      </c>
    </row>
    <row r="114" spans="1:39" x14ac:dyDescent="0.25">
      <c r="A114" s="26">
        <v>104</v>
      </c>
      <c r="B114" s="41" t="s">
        <v>248</v>
      </c>
      <c r="C114" s="41" t="s">
        <v>88</v>
      </c>
      <c r="D114" s="41" t="s">
        <v>399</v>
      </c>
      <c r="E114" s="27" t="s">
        <v>55</v>
      </c>
      <c r="F114" s="41" t="s">
        <v>444</v>
      </c>
      <c r="G114" s="41" t="s">
        <v>48</v>
      </c>
      <c r="H114" s="41"/>
      <c r="I114" s="41" t="s">
        <v>49</v>
      </c>
      <c r="J114" s="54">
        <v>39868</v>
      </c>
      <c r="K114" s="41" t="s">
        <v>50</v>
      </c>
      <c r="L114" s="43">
        <v>7.65</v>
      </c>
      <c r="M114" s="44"/>
      <c r="N114" s="44"/>
      <c r="O114" s="44"/>
      <c r="P114" s="44"/>
      <c r="Q114" s="41"/>
      <c r="R114" s="41">
        <v>5</v>
      </c>
      <c r="S114" s="41"/>
      <c r="T114" s="41"/>
      <c r="U114" s="41"/>
      <c r="V114" s="41"/>
      <c r="W114" s="51"/>
      <c r="X114" s="51"/>
      <c r="Y114" s="51"/>
      <c r="Z114" s="51"/>
      <c r="AA114" s="44" t="s">
        <v>51</v>
      </c>
      <c r="AB114" s="44" t="s">
        <v>49</v>
      </c>
      <c r="AC114" s="44" t="s">
        <v>49</v>
      </c>
      <c r="AD114" s="32">
        <f>IF(OR(ISBLANK(#REF!),$E114="ΌΧΙ"),"",IF(L114&gt;5,0.5*(L114-5),0))</f>
        <v>1.3250000000000002</v>
      </c>
      <c r="AE114" s="32">
        <f>IF(OR(ISBLANK(#REF!),$E114="ΌΧΙ"),"",IF(M114="ΝΑΙ",6,(IF(O114="ΝΑΙ",4,0))))</f>
        <v>0</v>
      </c>
      <c r="AF114" s="32">
        <f>IF(OR(ISBLANK(#REF!),$E114="ΌΧΙ"),"",IF(AND(F114="ΠΕ23",H114="ΚΥΡΙΟΣ"),IF(N114="ΝΑΙ",6,(IF(P114="ΝΑΙ",2,0))),IF(N114="ΝΑΙ",3,(IF(P114="ΝΑΙ",2,0)))))</f>
        <v>0</v>
      </c>
      <c r="AG114" s="32">
        <f>IF(OR(ISBLANK(#REF!),$E114="ΌΧΙ"),"",MAX(AE114:AF114))</f>
        <v>0</v>
      </c>
      <c r="AH114" s="32">
        <f>IF(OR(ISBLANK(#REF!),$E114="ΌΧΙ"),"",MIN(3,0.5*INT((Q114*12+R114+ROUND(S114/30,0))/6)))</f>
        <v>0</v>
      </c>
      <c r="AI114" s="32">
        <f>IF(OR(ISBLANK(#REF!),$E114="ΌΧΙ"),"",0.2*(T114*12+U114+ROUND(V114/30,0)))</f>
        <v>0</v>
      </c>
      <c r="AJ114" s="33">
        <f>IF(OR(ISBLANK(#REF!),$E114="ΌΧΙ"),"",IF(W114&gt;80%,4,IF(AND(W114&gt;=67%,W114&lt;=80%),3,0)))</f>
        <v>0</v>
      </c>
      <c r="AK114" s="33">
        <f>IF(OR(ISBLANK(#REF!),$E114="ΌΧΙ"),"",IF(COUNTIFS(X114:Z114,"&gt;=67%")=1,2,IF(COUNTIFS(X114:Z114,"&gt;=67%")=2,5,IF(COUNTIFS(X114:Z114,"&gt;=67%")=3,10,0))))</f>
        <v>0</v>
      </c>
      <c r="AL114" s="33">
        <f>IF(OR(ISBLANK(#REF!),$E114="ΌΧΙ"),"",IF(AA114="ΠΟΛΥΤΕΚΝΟΣ",2,IF(AA114="ΤΡΙΤΕΚΝΟΣ",1,0)))</f>
        <v>0</v>
      </c>
      <c r="AM114" s="33">
        <f>IF(OR(ISBLANK(#REF!),$E114="ΌΧΙ"),"",AD114+SUM(AG114:AL114))</f>
        <v>1.3250000000000002</v>
      </c>
    </row>
    <row r="115" spans="1:39" x14ac:dyDescent="0.25">
      <c r="A115" s="26">
        <v>105</v>
      </c>
      <c r="B115" s="41" t="s">
        <v>617</v>
      </c>
      <c r="C115" s="41" t="s">
        <v>301</v>
      </c>
      <c r="D115" s="41" t="s">
        <v>323</v>
      </c>
      <c r="E115" s="42" t="s">
        <v>55</v>
      </c>
      <c r="F115" s="41" t="s">
        <v>444</v>
      </c>
      <c r="G115" s="41" t="s">
        <v>48</v>
      </c>
      <c r="H115" s="41"/>
      <c r="I115" s="41" t="s">
        <v>49</v>
      </c>
      <c r="J115" s="54">
        <v>40673</v>
      </c>
      <c r="K115" s="41" t="s">
        <v>50</v>
      </c>
      <c r="L115" s="43">
        <v>7.66</v>
      </c>
      <c r="M115" s="44"/>
      <c r="N115" s="44"/>
      <c r="O115" s="44"/>
      <c r="P115" s="44"/>
      <c r="Q115" s="41"/>
      <c r="R115" s="41"/>
      <c r="S115" s="41"/>
      <c r="T115" s="41"/>
      <c r="U115" s="41"/>
      <c r="V115" s="41"/>
      <c r="W115" s="51"/>
      <c r="X115" s="51"/>
      <c r="Y115" s="51"/>
      <c r="Z115" s="51"/>
      <c r="AA115" s="44" t="s">
        <v>51</v>
      </c>
      <c r="AB115" s="44" t="s">
        <v>49</v>
      </c>
      <c r="AC115" s="44" t="s">
        <v>49</v>
      </c>
      <c r="AD115" s="32">
        <f>IF(OR(ISBLANK(#REF!),$E115="ΌΧΙ"),"",IF(L115&gt;5,0.5*(L115-5),0))</f>
        <v>1.33</v>
      </c>
      <c r="AE115" s="32">
        <f>IF(OR(ISBLANK(#REF!),$E115="ΌΧΙ"),"",IF(M115="ΝΑΙ",6,(IF(O115="ΝΑΙ",4,0))))</f>
        <v>0</v>
      </c>
      <c r="AF115" s="32">
        <f>IF(OR(ISBLANK(#REF!),$E115="ΌΧΙ"),"",IF(AND(F115="ΠΕ23",H115="ΚΥΡΙΟΣ"),IF(N115="ΝΑΙ",6,(IF(P115="ΝΑΙ",2,0))),IF(N115="ΝΑΙ",3,(IF(P115="ΝΑΙ",2,0)))))</f>
        <v>0</v>
      </c>
      <c r="AG115" s="32">
        <f>IF(OR(ISBLANK(#REF!),$E115="ΌΧΙ"),"",MAX(AE115:AF115))</f>
        <v>0</v>
      </c>
      <c r="AH115" s="32">
        <f>IF(OR(ISBLANK(#REF!),$E115="ΌΧΙ"),"",MIN(3,0.5*INT((Q115*12+R115+ROUND(S115/30,0))/6)))</f>
        <v>0</v>
      </c>
      <c r="AI115" s="32">
        <f>IF(OR(ISBLANK(#REF!),$E115="ΌΧΙ"),"",0.2*(T115*12+U115+ROUND(V115/30,0)))</f>
        <v>0</v>
      </c>
      <c r="AJ115" s="33">
        <f>IF(OR(ISBLANK(#REF!),$E115="ΌΧΙ"),"",IF(W115&gt;80%,4,IF(AND(W115&gt;=67%,W115&lt;=80%),3,0)))</f>
        <v>0</v>
      </c>
      <c r="AK115" s="33">
        <f>IF(OR(ISBLANK(#REF!),$E115="ΌΧΙ"),"",IF(COUNTIFS(X115:Z115,"&gt;=67%")=1,2,IF(COUNTIFS(X115:Z115,"&gt;=67%")=2,5,IF(COUNTIFS(X115:Z115,"&gt;=67%")=3,10,0))))</f>
        <v>0</v>
      </c>
      <c r="AL115" s="33">
        <f>IF(OR(ISBLANK(#REF!),$E115="ΌΧΙ"),"",IF(AA115="ΠΟΛΥΤΕΚΝΟΣ",2,IF(AA115="ΤΡΙΤΕΚΝΟΣ",1,0)))</f>
        <v>0</v>
      </c>
      <c r="AM115" s="33">
        <f>IF(OR(ISBLANK(#REF!),$E115="ΌΧΙ"),"",AD115+SUM(AG115:AL115))</f>
        <v>1.33</v>
      </c>
    </row>
    <row r="116" spans="1:39" x14ac:dyDescent="0.25">
      <c r="A116" s="26">
        <v>106</v>
      </c>
      <c r="B116" s="41" t="s">
        <v>477</v>
      </c>
      <c r="C116" s="41" t="s">
        <v>161</v>
      </c>
      <c r="D116" s="41" t="s">
        <v>104</v>
      </c>
      <c r="E116" s="27" t="s">
        <v>55</v>
      </c>
      <c r="F116" s="41" t="s">
        <v>444</v>
      </c>
      <c r="G116" s="41" t="s">
        <v>48</v>
      </c>
      <c r="H116" s="41"/>
      <c r="I116" s="41" t="s">
        <v>49</v>
      </c>
      <c r="J116" s="54">
        <v>41921</v>
      </c>
      <c r="K116" s="41" t="s">
        <v>50</v>
      </c>
      <c r="L116" s="43">
        <v>7.65</v>
      </c>
      <c r="M116" s="44"/>
      <c r="N116" s="44"/>
      <c r="O116" s="44"/>
      <c r="P116" s="44"/>
      <c r="Q116" s="41"/>
      <c r="R116" s="41"/>
      <c r="S116" s="41"/>
      <c r="T116" s="41"/>
      <c r="U116" s="41"/>
      <c r="V116" s="41"/>
      <c r="W116" s="51"/>
      <c r="X116" s="51"/>
      <c r="Y116" s="51"/>
      <c r="Z116" s="51"/>
      <c r="AA116" s="30" t="s">
        <v>51</v>
      </c>
      <c r="AB116" s="44" t="s">
        <v>49</v>
      </c>
      <c r="AC116" s="44" t="s">
        <v>49</v>
      </c>
      <c r="AD116" s="32">
        <f>IF(OR(ISBLANK(#REF!),$E116="ΌΧΙ"),"",IF(L116&gt;5,0.5*(L116-5),0))</f>
        <v>1.3250000000000002</v>
      </c>
      <c r="AE116" s="32">
        <f>IF(OR(ISBLANK(#REF!),$E116="ΌΧΙ"),"",IF(M116="ΝΑΙ",6,(IF(O116="ΝΑΙ",4,0))))</f>
        <v>0</v>
      </c>
      <c r="AF116" s="32">
        <f>IF(OR(ISBLANK(#REF!),$E116="ΌΧΙ"),"",IF(AND(F116="ΠΕ23",H116="ΚΥΡΙΟΣ"),IF(N116="ΝΑΙ",6,(IF(P116="ΝΑΙ",2,0))),IF(N116="ΝΑΙ",3,(IF(P116="ΝΑΙ",2,0)))))</f>
        <v>0</v>
      </c>
      <c r="AG116" s="32">
        <f>IF(OR(ISBLANK(#REF!),$E116="ΌΧΙ"),"",MAX(AE116:AF116))</f>
        <v>0</v>
      </c>
      <c r="AH116" s="32">
        <f>IF(OR(ISBLANK(#REF!),$E116="ΌΧΙ"),"",MIN(3,0.5*INT((Q116*12+R116+ROUND(S116/30,0))/6)))</f>
        <v>0</v>
      </c>
      <c r="AI116" s="32">
        <f>IF(OR(ISBLANK(#REF!),$E116="ΌΧΙ"),"",0.2*(T116*12+U116+ROUND(V116/30,0)))</f>
        <v>0</v>
      </c>
      <c r="AJ116" s="33">
        <f>IF(OR(ISBLANK(#REF!),$E116="ΌΧΙ"),"",IF(W116&gt;80%,4,IF(AND(W116&gt;=67%,W116&lt;=80%),3,0)))</f>
        <v>0</v>
      </c>
      <c r="AK116" s="33">
        <f>IF(OR(ISBLANK(#REF!),$E116="ΌΧΙ"),"",IF(COUNTIFS(X116:Z116,"&gt;=67%")=1,2,IF(COUNTIFS(X116:Z116,"&gt;=67%")=2,5,IF(COUNTIFS(X116:Z116,"&gt;=67%")=3,10,0))))</f>
        <v>0</v>
      </c>
      <c r="AL116" s="33">
        <f>IF(OR(ISBLANK(#REF!),$E116="ΌΧΙ"),"",IF(AA116="ΠΟΛΥΤΕΚΝΟΣ",2,IF(AA116="ΤΡΙΤΕΚΝΟΣ",1,0)))</f>
        <v>0</v>
      </c>
      <c r="AM116" s="33">
        <f>IF(OR(ISBLANK(#REF!),$E116="ΌΧΙ"),"",AD116+SUM(AG116:AL116))</f>
        <v>1.3250000000000002</v>
      </c>
    </row>
    <row r="117" spans="1:39" x14ac:dyDescent="0.25">
      <c r="A117" s="26">
        <v>107</v>
      </c>
      <c r="B117" s="41" t="s">
        <v>587</v>
      </c>
      <c r="C117" s="41" t="s">
        <v>65</v>
      </c>
      <c r="D117" s="41" t="s">
        <v>53</v>
      </c>
      <c r="E117" s="27" t="s">
        <v>55</v>
      </c>
      <c r="F117" s="41" t="s">
        <v>444</v>
      </c>
      <c r="G117" s="41" t="s">
        <v>48</v>
      </c>
      <c r="H117" s="41"/>
      <c r="I117" s="41" t="s">
        <v>49</v>
      </c>
      <c r="J117" s="54">
        <v>36103</v>
      </c>
      <c r="K117" s="41" t="s">
        <v>50</v>
      </c>
      <c r="L117" s="43">
        <v>7.6</v>
      </c>
      <c r="M117" s="44"/>
      <c r="N117" s="44"/>
      <c r="O117" s="44"/>
      <c r="P117" s="44"/>
      <c r="Q117" s="41"/>
      <c r="R117" s="41"/>
      <c r="S117" s="41"/>
      <c r="T117" s="41"/>
      <c r="U117" s="41"/>
      <c r="V117" s="41"/>
      <c r="W117" s="51"/>
      <c r="X117" s="51"/>
      <c r="Y117" s="51"/>
      <c r="Z117" s="51"/>
      <c r="AA117" s="44" t="s">
        <v>51</v>
      </c>
      <c r="AB117" s="44" t="s">
        <v>49</v>
      </c>
      <c r="AC117" s="44" t="s">
        <v>49</v>
      </c>
      <c r="AD117" s="32">
        <f>IF(OR(ISBLANK(#REF!),$E117="ΌΧΙ"),"",IF(L117&gt;5,0.5*(L117-5),0))</f>
        <v>1.2999999999999998</v>
      </c>
      <c r="AE117" s="32">
        <f>IF(OR(ISBLANK(#REF!),$E117="ΌΧΙ"),"",IF(M117="ΝΑΙ",6,(IF(O117="ΝΑΙ",4,0))))</f>
        <v>0</v>
      </c>
      <c r="AF117" s="32">
        <f>IF(OR(ISBLANK(#REF!),$E117="ΌΧΙ"),"",IF(AND(F117="ΠΕ23",H117="ΚΥΡΙΟΣ"),IF(N117="ΝΑΙ",6,(IF(P117="ΝΑΙ",2,0))),IF(N117="ΝΑΙ",3,(IF(P117="ΝΑΙ",2,0)))))</f>
        <v>0</v>
      </c>
      <c r="AG117" s="32">
        <f>IF(OR(ISBLANK(#REF!),$E117="ΌΧΙ"),"",MAX(AE117:AF117))</f>
        <v>0</v>
      </c>
      <c r="AH117" s="32">
        <f>IF(OR(ISBLANK(#REF!),$E117="ΌΧΙ"),"",MIN(3,0.5*INT((Q117*12+R117+ROUND(S117/30,0))/6)))</f>
        <v>0</v>
      </c>
      <c r="AI117" s="32">
        <f>IF(OR(ISBLANK(#REF!),$E117="ΌΧΙ"),"",0.2*(T117*12+U117+ROUND(V117/30,0)))</f>
        <v>0</v>
      </c>
      <c r="AJ117" s="33">
        <f>IF(OR(ISBLANK(#REF!),$E117="ΌΧΙ"),"",IF(W117&gt;80%,4,IF(AND(W117&gt;=67%,W117&lt;=80%),3,0)))</f>
        <v>0</v>
      </c>
      <c r="AK117" s="33">
        <f>IF(OR(ISBLANK(#REF!),$E117="ΌΧΙ"),"",IF(COUNTIFS(X117:Z117,"&gt;=67%")=1,2,IF(COUNTIFS(X117:Z117,"&gt;=67%")=2,5,IF(COUNTIFS(X117:Z117,"&gt;=67%")=3,10,0))))</f>
        <v>0</v>
      </c>
      <c r="AL117" s="33">
        <f>IF(OR(ISBLANK(#REF!),$E117="ΌΧΙ"),"",IF(AA117="ΠΟΛΥΤΕΚΝΟΣ",2,IF(AA117="ΤΡΙΤΕΚΝΟΣ",1,0)))</f>
        <v>0</v>
      </c>
      <c r="AM117" s="33">
        <f>IF(OR(ISBLANK(#REF!),$E117="ΌΧΙ"),"",AD117+SUM(AG117:AL117))</f>
        <v>1.2999999999999998</v>
      </c>
    </row>
    <row r="118" spans="1:39" x14ac:dyDescent="0.25">
      <c r="A118" s="26">
        <v>108</v>
      </c>
      <c r="B118" s="41" t="s">
        <v>124</v>
      </c>
      <c r="C118" s="41" t="s">
        <v>161</v>
      </c>
      <c r="D118" s="41" t="s">
        <v>115</v>
      </c>
      <c r="E118" s="27" t="s">
        <v>55</v>
      </c>
      <c r="F118" s="41" t="s">
        <v>444</v>
      </c>
      <c r="G118" s="41" t="s">
        <v>48</v>
      </c>
      <c r="H118" s="41"/>
      <c r="I118" s="41" t="s">
        <v>49</v>
      </c>
      <c r="J118" s="54">
        <v>41214</v>
      </c>
      <c r="K118" s="41" t="s">
        <v>50</v>
      </c>
      <c r="L118" s="43">
        <v>7.6</v>
      </c>
      <c r="M118" s="44"/>
      <c r="N118" s="44"/>
      <c r="O118" s="44"/>
      <c r="P118" s="44"/>
      <c r="Q118" s="41"/>
      <c r="R118" s="41"/>
      <c r="S118" s="41"/>
      <c r="T118" s="41"/>
      <c r="U118" s="41"/>
      <c r="V118" s="41"/>
      <c r="W118" s="51"/>
      <c r="X118" s="51"/>
      <c r="Y118" s="51"/>
      <c r="Z118" s="51"/>
      <c r="AA118" s="44" t="s">
        <v>51</v>
      </c>
      <c r="AB118" s="44" t="s">
        <v>55</v>
      </c>
      <c r="AC118" s="44" t="s">
        <v>49</v>
      </c>
      <c r="AD118" s="32">
        <f>IF(OR(ISBLANK(#REF!),$E118="ΌΧΙ"),"",IF(L118&gt;5,0.5*(L118-5),0))</f>
        <v>1.2999999999999998</v>
      </c>
      <c r="AE118" s="32">
        <f>IF(OR(ISBLANK(#REF!),$E118="ΌΧΙ"),"",IF(M118="ΝΑΙ",6,(IF(O118="ΝΑΙ",4,0))))</f>
        <v>0</v>
      </c>
      <c r="AF118" s="32">
        <f>IF(OR(ISBLANK(#REF!),$E118="ΌΧΙ"),"",IF(AND(F118="ΠΕ23",H118="ΚΥΡΙΟΣ"),IF(N118="ΝΑΙ",6,(IF(P118="ΝΑΙ",2,0))),IF(N118="ΝΑΙ",3,(IF(P118="ΝΑΙ",2,0)))))</f>
        <v>0</v>
      </c>
      <c r="AG118" s="32">
        <f>IF(OR(ISBLANK(#REF!),$E118="ΌΧΙ"),"",MAX(AE118:AF118))</f>
        <v>0</v>
      </c>
      <c r="AH118" s="32">
        <f>IF(OR(ISBLANK(#REF!),$E118="ΌΧΙ"),"",MIN(3,0.5*INT((Q118*12+R118+ROUND(S118/30,0))/6)))</f>
        <v>0</v>
      </c>
      <c r="AI118" s="32">
        <f>IF(OR(ISBLANK(#REF!),$E118="ΌΧΙ"),"",0.2*(T118*12+U118+ROUND(V118/30,0)))</f>
        <v>0</v>
      </c>
      <c r="AJ118" s="33">
        <f>IF(OR(ISBLANK(#REF!),$E118="ΌΧΙ"),"",IF(W118&gt;80%,4,IF(AND(W118&gt;=67%,W118&lt;=80%),3,0)))</f>
        <v>0</v>
      </c>
      <c r="AK118" s="33">
        <f>IF(OR(ISBLANK(#REF!),$E118="ΌΧΙ"),"",IF(COUNTIFS(X118:Z118,"&gt;=67%")=1,2,IF(COUNTIFS(X118:Z118,"&gt;=67%")=2,5,IF(COUNTIFS(X118:Z118,"&gt;=67%")=3,10,0))))</f>
        <v>0</v>
      </c>
      <c r="AL118" s="33">
        <f>IF(OR(ISBLANK(#REF!),$E118="ΌΧΙ"),"",IF(AA118="ΠΟΛΥΤΕΚΝΟΣ",2,IF(AA118="ΤΡΙΤΕΚΝΟΣ",1,0)))</f>
        <v>0</v>
      </c>
      <c r="AM118" s="33">
        <f>IF(OR(ISBLANK(#REF!),$E118="ΌΧΙ"),"",AD118+SUM(AG118:AL118))</f>
        <v>1.2999999999999998</v>
      </c>
    </row>
    <row r="119" spans="1:39" x14ac:dyDescent="0.25">
      <c r="A119" s="26">
        <v>109</v>
      </c>
      <c r="B119" s="41" t="s">
        <v>609</v>
      </c>
      <c r="C119" s="41" t="s">
        <v>516</v>
      </c>
      <c r="D119" s="41" t="s">
        <v>117</v>
      </c>
      <c r="E119" s="42" t="s">
        <v>55</v>
      </c>
      <c r="F119" s="41" t="s">
        <v>444</v>
      </c>
      <c r="G119" s="41" t="s">
        <v>48</v>
      </c>
      <c r="H119" s="41"/>
      <c r="I119" s="41" t="s">
        <v>49</v>
      </c>
      <c r="J119" s="54">
        <v>39771</v>
      </c>
      <c r="K119" s="41" t="s">
        <v>50</v>
      </c>
      <c r="L119" s="43">
        <v>7.54</v>
      </c>
      <c r="M119" s="44"/>
      <c r="N119" s="44"/>
      <c r="O119" s="44"/>
      <c r="P119" s="44"/>
      <c r="Q119" s="41"/>
      <c r="R119" s="41"/>
      <c r="S119" s="41"/>
      <c r="T119" s="41"/>
      <c r="U119" s="41"/>
      <c r="V119" s="41"/>
      <c r="W119" s="51"/>
      <c r="X119" s="51"/>
      <c r="Y119" s="51"/>
      <c r="Z119" s="51"/>
      <c r="AA119" s="44" t="s">
        <v>51</v>
      </c>
      <c r="AB119" s="44" t="s">
        <v>49</v>
      </c>
      <c r="AC119" s="44" t="s">
        <v>49</v>
      </c>
      <c r="AD119" s="32">
        <f>IF(OR(ISBLANK(#REF!),$E119="ΌΧΙ"),"",IF(L119&gt;5,0.5*(L119-5),0))</f>
        <v>1.27</v>
      </c>
      <c r="AE119" s="32">
        <f>IF(OR(ISBLANK(#REF!),$E119="ΌΧΙ"),"",IF(M119="ΝΑΙ",6,(IF(O119="ΝΑΙ",4,0))))</f>
        <v>0</v>
      </c>
      <c r="AF119" s="32">
        <f>IF(OR(ISBLANK(#REF!),$E119="ΌΧΙ"),"",IF(AND(F119="ΠΕ23",H119="ΚΥΡΙΟΣ"),IF(N119="ΝΑΙ",6,(IF(P119="ΝΑΙ",2,0))),IF(N119="ΝΑΙ",3,(IF(P119="ΝΑΙ",2,0)))))</f>
        <v>0</v>
      </c>
      <c r="AG119" s="32">
        <f>IF(OR(ISBLANK(#REF!),$E119="ΌΧΙ"),"",MAX(AE119:AF119))</f>
        <v>0</v>
      </c>
      <c r="AH119" s="32">
        <f>IF(OR(ISBLANK(#REF!),$E119="ΌΧΙ"),"",MIN(3,0.5*INT((Q119*12+R119+ROUND(S119/30,0))/6)))</f>
        <v>0</v>
      </c>
      <c r="AI119" s="32">
        <f>IF(OR(ISBLANK(#REF!),$E119="ΌΧΙ"),"",0.2*(T119*12+U119+ROUND(V119/30,0)))</f>
        <v>0</v>
      </c>
      <c r="AJ119" s="33">
        <f>IF(OR(ISBLANK(#REF!),$E119="ΌΧΙ"),"",IF(W119&gt;80%,4,IF(AND(W119&gt;=67%,W119&lt;=80%),3,0)))</f>
        <v>0</v>
      </c>
      <c r="AK119" s="33">
        <f>IF(OR(ISBLANK(#REF!),$E119="ΌΧΙ"),"",IF(COUNTIFS(X119:Z119,"&gt;=67%")=1,2,IF(COUNTIFS(X119:Z119,"&gt;=67%")=2,5,IF(COUNTIFS(X119:Z119,"&gt;=67%")=3,10,0))))</f>
        <v>0</v>
      </c>
      <c r="AL119" s="33">
        <f>IF(OR(ISBLANK(#REF!),$E119="ΌΧΙ"),"",IF(AA119="ΠΟΛΥΤΕΚΝΟΣ",2,IF(AA119="ΤΡΙΤΕΚΝΟΣ",1,0)))</f>
        <v>0</v>
      </c>
      <c r="AM119" s="33">
        <f>IF(OR(ISBLANK(#REF!),$E119="ΌΧΙ"),"",AD119+SUM(AG119:AL119))</f>
        <v>1.27</v>
      </c>
    </row>
    <row r="120" spans="1:39" ht="24.75" x14ac:dyDescent="0.25">
      <c r="A120" s="26">
        <v>110</v>
      </c>
      <c r="B120" s="64" t="s">
        <v>499</v>
      </c>
      <c r="C120" s="41" t="s">
        <v>500</v>
      </c>
      <c r="D120" s="41" t="s">
        <v>54</v>
      </c>
      <c r="E120" s="27" t="s">
        <v>55</v>
      </c>
      <c r="F120" s="41" t="s">
        <v>444</v>
      </c>
      <c r="G120" s="41" t="s">
        <v>48</v>
      </c>
      <c r="H120" s="41"/>
      <c r="I120" s="41" t="s">
        <v>49</v>
      </c>
      <c r="J120" s="54">
        <v>40555</v>
      </c>
      <c r="K120" s="41" t="s">
        <v>50</v>
      </c>
      <c r="L120" s="43">
        <v>7.53</v>
      </c>
      <c r="M120" s="44"/>
      <c r="N120" s="44"/>
      <c r="O120" s="44"/>
      <c r="P120" s="44"/>
      <c r="Q120" s="41"/>
      <c r="R120" s="41"/>
      <c r="S120" s="41"/>
      <c r="T120" s="41"/>
      <c r="U120" s="41"/>
      <c r="V120" s="41"/>
      <c r="W120" s="51"/>
      <c r="X120" s="51"/>
      <c r="Y120" s="51"/>
      <c r="Z120" s="51"/>
      <c r="AA120" s="44" t="s">
        <v>51</v>
      </c>
      <c r="AB120" s="44" t="s">
        <v>49</v>
      </c>
      <c r="AC120" s="44" t="s">
        <v>49</v>
      </c>
      <c r="AD120" s="32">
        <f>IF(OR(ISBLANK(#REF!),$E120="ΌΧΙ"),"",IF(L120&gt;5,0.5*(L120-5),0))</f>
        <v>1.2650000000000001</v>
      </c>
      <c r="AE120" s="32">
        <f>IF(OR(ISBLANK(#REF!),$E120="ΌΧΙ"),"",IF(M120="ΝΑΙ",6,(IF(O120="ΝΑΙ",4,0))))</f>
        <v>0</v>
      </c>
      <c r="AF120" s="32">
        <f>IF(OR(ISBLANK(#REF!),$E120="ΌΧΙ"),"",IF(AND(F120="ΠΕ23",H120="ΚΥΡΙΟΣ"),IF(N120="ΝΑΙ",6,(IF(P120="ΝΑΙ",2,0))),IF(N120="ΝΑΙ",3,(IF(P120="ΝΑΙ",2,0)))))</f>
        <v>0</v>
      </c>
      <c r="AG120" s="32">
        <f>IF(OR(ISBLANK(#REF!),$E120="ΌΧΙ"),"",MAX(AE120:AF120))</f>
        <v>0</v>
      </c>
      <c r="AH120" s="32">
        <f>IF(OR(ISBLANK(#REF!),$E120="ΌΧΙ"),"",MIN(3,0.5*INT((Q120*12+R120+ROUND(S120/30,0))/6)))</f>
        <v>0</v>
      </c>
      <c r="AI120" s="32">
        <f>IF(OR(ISBLANK(#REF!),$E120="ΌΧΙ"),"",0.2*(T120*12+U120+ROUND(V120/30,0)))</f>
        <v>0</v>
      </c>
      <c r="AJ120" s="33">
        <f>IF(OR(ISBLANK(#REF!),$E120="ΌΧΙ"),"",IF(W120&gt;80%,4,IF(AND(W120&gt;=67%,W120&lt;=80%),3,0)))</f>
        <v>0</v>
      </c>
      <c r="AK120" s="33">
        <f>IF(OR(ISBLANK(#REF!),$E120="ΌΧΙ"),"",IF(COUNTIFS(X120:Z120,"&gt;=67%")=1,2,IF(COUNTIFS(X120:Z120,"&gt;=67%")=2,5,IF(COUNTIFS(X120:Z120,"&gt;=67%")=3,10,0))))</f>
        <v>0</v>
      </c>
      <c r="AL120" s="33">
        <f>IF(OR(ISBLANK(#REF!),$E120="ΌΧΙ"),"",IF(AA120="ΠΟΛΥΤΕΚΝΟΣ",2,IF(AA120="ΤΡΙΤΕΚΝΟΣ",1,0)))</f>
        <v>0</v>
      </c>
      <c r="AM120" s="33">
        <f>IF(OR(ISBLANK(#REF!),$E120="ΌΧΙ"),"",AD120+SUM(AG120:AL120))</f>
        <v>1.2650000000000001</v>
      </c>
    </row>
    <row r="121" spans="1:39" x14ac:dyDescent="0.25">
      <c r="A121" s="26">
        <v>111</v>
      </c>
      <c r="B121" s="41" t="s">
        <v>571</v>
      </c>
      <c r="C121" s="41" t="s">
        <v>370</v>
      </c>
      <c r="D121" s="41" t="s">
        <v>229</v>
      </c>
      <c r="E121" s="27" t="s">
        <v>55</v>
      </c>
      <c r="F121" s="41" t="s">
        <v>444</v>
      </c>
      <c r="G121" s="41" t="s">
        <v>48</v>
      </c>
      <c r="H121" s="41"/>
      <c r="I121" s="41" t="s">
        <v>49</v>
      </c>
      <c r="J121" s="54">
        <v>40848</v>
      </c>
      <c r="K121" s="41" t="s">
        <v>50</v>
      </c>
      <c r="L121" s="43">
        <v>7.47</v>
      </c>
      <c r="M121" s="44"/>
      <c r="N121" s="44"/>
      <c r="O121" s="44"/>
      <c r="P121" s="44"/>
      <c r="Q121" s="41"/>
      <c r="R121" s="41"/>
      <c r="S121" s="41"/>
      <c r="T121" s="41"/>
      <c r="U121" s="41"/>
      <c r="V121" s="41"/>
      <c r="W121" s="51"/>
      <c r="X121" s="51"/>
      <c r="Y121" s="51"/>
      <c r="Z121" s="51"/>
      <c r="AA121" s="44" t="s">
        <v>51</v>
      </c>
      <c r="AB121" s="44" t="s">
        <v>49</v>
      </c>
      <c r="AC121" s="44" t="s">
        <v>49</v>
      </c>
      <c r="AD121" s="32">
        <f>IF(OR(ISBLANK(#REF!),$E121="ΌΧΙ"),"",IF(L121&gt;5,0.5*(L121-5),0))</f>
        <v>1.2349999999999999</v>
      </c>
      <c r="AE121" s="32">
        <f>IF(OR(ISBLANK(#REF!),$E121="ΌΧΙ"),"",IF(M121="ΝΑΙ",6,(IF(O121="ΝΑΙ",4,0))))</f>
        <v>0</v>
      </c>
      <c r="AF121" s="32">
        <f>IF(OR(ISBLANK(#REF!),$E121="ΌΧΙ"),"",IF(AND(F121="ΠΕ23",H121="ΚΥΡΙΟΣ"),IF(N121="ΝΑΙ",6,(IF(P121="ΝΑΙ",2,0))),IF(N121="ΝΑΙ",3,(IF(P121="ΝΑΙ",2,0)))))</f>
        <v>0</v>
      </c>
      <c r="AG121" s="32">
        <f>IF(OR(ISBLANK(#REF!),$E121="ΌΧΙ"),"",MAX(AE121:AF121))</f>
        <v>0</v>
      </c>
      <c r="AH121" s="32">
        <f>IF(OR(ISBLANK(#REF!),$E121="ΌΧΙ"),"",MIN(3,0.5*INT((Q121*12+R121+ROUND(S121/30,0))/6)))</f>
        <v>0</v>
      </c>
      <c r="AI121" s="32">
        <f>IF(OR(ISBLANK(#REF!),$E121="ΌΧΙ"),"",0.2*(T121*12+U121+ROUND(V121/30,0)))</f>
        <v>0</v>
      </c>
      <c r="AJ121" s="33">
        <f>IF(OR(ISBLANK(#REF!),$E121="ΌΧΙ"),"",IF(W121&gt;80%,4,IF(AND(W121&gt;=67%,W121&lt;=80%),3,0)))</f>
        <v>0</v>
      </c>
      <c r="AK121" s="33">
        <f>IF(OR(ISBLANK(#REF!),$E121="ΌΧΙ"),"",IF(COUNTIFS(X121:Z121,"&gt;=67%")=1,2,IF(COUNTIFS(X121:Z121,"&gt;=67%")=2,5,IF(COUNTIFS(X121:Z121,"&gt;=67%")=3,10,0))))</f>
        <v>0</v>
      </c>
      <c r="AL121" s="33">
        <f>IF(OR(ISBLANK(#REF!),$E121="ΌΧΙ"),"",IF(AA121="ΠΟΛΥΤΕΚΝΟΣ",2,IF(AA121="ΤΡΙΤΕΚΝΟΣ",1,0)))</f>
        <v>0</v>
      </c>
      <c r="AM121" s="33">
        <f>IF(OR(ISBLANK(#REF!),$E121="ΌΧΙ"),"",AD121+SUM(AG121:AL121))</f>
        <v>1.2349999999999999</v>
      </c>
    </row>
    <row r="122" spans="1:39" x14ac:dyDescent="0.25">
      <c r="A122" s="26">
        <v>112</v>
      </c>
      <c r="B122" s="41" t="s">
        <v>641</v>
      </c>
      <c r="C122" s="41" t="s">
        <v>516</v>
      </c>
      <c r="D122" s="41" t="s">
        <v>61</v>
      </c>
      <c r="E122" s="42" t="s">
        <v>55</v>
      </c>
      <c r="F122" s="41" t="s">
        <v>444</v>
      </c>
      <c r="G122" s="41" t="s">
        <v>48</v>
      </c>
      <c r="H122" s="41"/>
      <c r="I122" s="41" t="s">
        <v>49</v>
      </c>
      <c r="J122" s="54">
        <v>41757</v>
      </c>
      <c r="K122" s="41" t="s">
        <v>50</v>
      </c>
      <c r="L122" s="43">
        <v>7.45</v>
      </c>
      <c r="M122" s="44"/>
      <c r="N122" s="44"/>
      <c r="O122" s="44"/>
      <c r="P122" s="44"/>
      <c r="Q122" s="41"/>
      <c r="R122" s="41"/>
      <c r="S122" s="41"/>
      <c r="T122" s="41"/>
      <c r="U122" s="41"/>
      <c r="V122" s="41"/>
      <c r="W122" s="51"/>
      <c r="X122" s="51"/>
      <c r="Y122" s="51"/>
      <c r="Z122" s="51"/>
      <c r="AA122" s="44" t="s">
        <v>51</v>
      </c>
      <c r="AB122" s="44" t="s">
        <v>49</v>
      </c>
      <c r="AC122" s="44" t="s">
        <v>49</v>
      </c>
      <c r="AD122" s="32">
        <f>IF(OR(ISBLANK(#REF!),$E122="ΌΧΙ"),"",IF(L122&gt;5,0.5*(L122-5),0))</f>
        <v>1.2250000000000001</v>
      </c>
      <c r="AE122" s="32">
        <f>IF(OR(ISBLANK(#REF!),$E122="ΌΧΙ"),"",IF(M122="ΝΑΙ",6,(IF(O122="ΝΑΙ",4,0))))</f>
        <v>0</v>
      </c>
      <c r="AF122" s="32">
        <f>IF(OR(ISBLANK(#REF!),$E122="ΌΧΙ"),"",IF(AND(F122="ΠΕ23",H122="ΚΥΡΙΟΣ"),IF(N122="ΝΑΙ",6,(IF(P122="ΝΑΙ",2,0))),IF(N122="ΝΑΙ",3,(IF(P122="ΝΑΙ",2,0)))))</f>
        <v>0</v>
      </c>
      <c r="AG122" s="32">
        <f>IF(OR(ISBLANK(#REF!),$E122="ΌΧΙ"),"",MAX(AE122:AF122))</f>
        <v>0</v>
      </c>
      <c r="AH122" s="32">
        <f>IF(OR(ISBLANK(#REF!),$E122="ΌΧΙ"),"",MIN(3,0.5*INT((Q122*12+R122+ROUND(S122/30,0))/6)))</f>
        <v>0</v>
      </c>
      <c r="AI122" s="32">
        <f>IF(OR(ISBLANK(#REF!),$E122="ΌΧΙ"),"",0.2*(T122*12+U122+ROUND(V122/30,0)))</f>
        <v>0</v>
      </c>
      <c r="AJ122" s="33">
        <f>IF(OR(ISBLANK(#REF!),$E122="ΌΧΙ"),"",IF(W122&gt;80%,4,IF(AND(W122&gt;=67%,W122&lt;=80%),3,0)))</f>
        <v>0</v>
      </c>
      <c r="AK122" s="33">
        <f>IF(OR(ISBLANK(#REF!),$E122="ΌΧΙ"),"",IF(COUNTIFS(X122:Z122,"&gt;=67%")=1,2,IF(COUNTIFS(X122:Z122,"&gt;=67%")=2,5,IF(COUNTIFS(X122:Z122,"&gt;=67%")=3,10,0))))</f>
        <v>0</v>
      </c>
      <c r="AL122" s="33">
        <f>IF(OR(ISBLANK(#REF!),$E122="ΌΧΙ"),"",IF(AA122="ΠΟΛΥΤΕΚΝΟΣ",2,IF(AA122="ΤΡΙΤΕΚΝΟΣ",1,0)))</f>
        <v>0</v>
      </c>
      <c r="AM122" s="33">
        <f>IF(OR(ISBLANK(#REF!),$E122="ΌΧΙ"),"",AD122+SUM(AG122:AL122))</f>
        <v>1.2250000000000001</v>
      </c>
    </row>
    <row r="123" spans="1:39" x14ac:dyDescent="0.25">
      <c r="A123" s="26">
        <v>113</v>
      </c>
      <c r="B123" s="41" t="s">
        <v>390</v>
      </c>
      <c r="C123" s="41" t="s">
        <v>139</v>
      </c>
      <c r="D123" s="41" t="s">
        <v>54</v>
      </c>
      <c r="E123" s="42" t="s">
        <v>55</v>
      </c>
      <c r="F123" s="41" t="s">
        <v>444</v>
      </c>
      <c r="G123" s="41" t="s">
        <v>48</v>
      </c>
      <c r="H123" s="41"/>
      <c r="I123" s="41" t="s">
        <v>49</v>
      </c>
      <c r="J123" s="54">
        <v>41761</v>
      </c>
      <c r="K123" s="41" t="s">
        <v>50</v>
      </c>
      <c r="L123" s="43">
        <v>7.45</v>
      </c>
      <c r="M123" s="44"/>
      <c r="N123" s="44"/>
      <c r="O123" s="44"/>
      <c r="P123" s="44"/>
      <c r="Q123" s="41"/>
      <c r="R123" s="41"/>
      <c r="S123" s="41"/>
      <c r="T123" s="41"/>
      <c r="U123" s="41"/>
      <c r="V123" s="41"/>
      <c r="W123" s="51"/>
      <c r="X123" s="51"/>
      <c r="Y123" s="51"/>
      <c r="Z123" s="51"/>
      <c r="AA123" s="44" t="s">
        <v>51</v>
      </c>
      <c r="AB123" s="44" t="s">
        <v>49</v>
      </c>
      <c r="AC123" s="44" t="s">
        <v>49</v>
      </c>
      <c r="AD123" s="32">
        <f>IF(OR(ISBLANK(#REF!),$E123="ΌΧΙ"),"",IF(L123&gt;5,0.5*(L123-5),0))</f>
        <v>1.2250000000000001</v>
      </c>
      <c r="AE123" s="32">
        <f>IF(OR(ISBLANK(#REF!),$E123="ΌΧΙ"),"",IF(M123="ΝΑΙ",6,(IF(O123="ΝΑΙ",4,0))))</f>
        <v>0</v>
      </c>
      <c r="AF123" s="32">
        <f>IF(OR(ISBLANK(#REF!),$E123="ΌΧΙ"),"",IF(AND(F123="ΠΕ23",H123="ΚΥΡΙΟΣ"),IF(N123="ΝΑΙ",6,(IF(P123="ΝΑΙ",2,0))),IF(N123="ΝΑΙ",3,(IF(P123="ΝΑΙ",2,0)))))</f>
        <v>0</v>
      </c>
      <c r="AG123" s="32">
        <f>IF(OR(ISBLANK(#REF!),$E123="ΌΧΙ"),"",MAX(AE123:AF123))</f>
        <v>0</v>
      </c>
      <c r="AH123" s="32">
        <f>IF(OR(ISBLANK(#REF!),$E123="ΌΧΙ"),"",MIN(3,0.5*INT((Q123*12+R123+ROUND(S123/30,0))/6)))</f>
        <v>0</v>
      </c>
      <c r="AI123" s="32">
        <f>IF(OR(ISBLANK(#REF!),$E123="ΌΧΙ"),"",0.2*(T123*12+U123+ROUND(V123/30,0)))</f>
        <v>0</v>
      </c>
      <c r="AJ123" s="33">
        <f>IF(OR(ISBLANK(#REF!),$E123="ΌΧΙ"),"",IF(W123&gt;80%,4,IF(AND(W123&gt;=67%,W123&lt;=80%),3,0)))</f>
        <v>0</v>
      </c>
      <c r="AK123" s="33">
        <f>IF(OR(ISBLANK(#REF!),$E123="ΌΧΙ"),"",IF(COUNTIFS(X123:Z123,"&gt;=67%")=1,2,IF(COUNTIFS(X123:Z123,"&gt;=67%")=2,5,IF(COUNTIFS(X123:Z123,"&gt;=67%")=3,10,0))))</f>
        <v>0</v>
      </c>
      <c r="AL123" s="33">
        <f>IF(OR(ISBLANK(#REF!),$E123="ΌΧΙ"),"",IF(AA123="ΠΟΛΥΤΕΚΝΟΣ",2,IF(AA123="ΤΡΙΤΕΚΝΟΣ",1,0)))</f>
        <v>0</v>
      </c>
      <c r="AM123" s="33">
        <f>IF(OR(ISBLANK(#REF!),$E123="ΌΧΙ"),"",AD123+SUM(AG123:AL123))</f>
        <v>1.2250000000000001</v>
      </c>
    </row>
    <row r="124" spans="1:39" x14ac:dyDescent="0.25">
      <c r="A124" s="26">
        <v>114</v>
      </c>
      <c r="B124" s="41" t="s">
        <v>448</v>
      </c>
      <c r="C124" s="41" t="s">
        <v>63</v>
      </c>
      <c r="D124" s="41" t="s">
        <v>69</v>
      </c>
      <c r="E124" s="27" t="s">
        <v>55</v>
      </c>
      <c r="F124" s="41" t="s">
        <v>444</v>
      </c>
      <c r="G124" s="41" t="s">
        <v>48</v>
      </c>
      <c r="H124" s="41"/>
      <c r="I124" s="41" t="s">
        <v>49</v>
      </c>
      <c r="J124" s="54">
        <v>40168</v>
      </c>
      <c r="K124" s="41" t="s">
        <v>50</v>
      </c>
      <c r="L124" s="43">
        <v>7.41</v>
      </c>
      <c r="M124" s="44"/>
      <c r="N124" s="44"/>
      <c r="O124" s="44"/>
      <c r="P124" s="44"/>
      <c r="Q124" s="45"/>
      <c r="R124" s="45">
        <v>5</v>
      </c>
      <c r="S124" s="45"/>
      <c r="T124" s="45"/>
      <c r="U124" s="45"/>
      <c r="V124" s="45"/>
      <c r="W124" s="50"/>
      <c r="X124" s="50"/>
      <c r="Y124" s="50"/>
      <c r="Z124" s="50"/>
      <c r="AA124" s="30" t="s">
        <v>51</v>
      </c>
      <c r="AB124" s="44" t="s">
        <v>55</v>
      </c>
      <c r="AC124" s="44" t="s">
        <v>49</v>
      </c>
      <c r="AD124" s="32">
        <f>IF(OR(ISBLANK(#REF!),$E124="ΌΧΙ"),"",IF(L124&gt;5,0.5*(L124-5),0))</f>
        <v>1.2050000000000001</v>
      </c>
      <c r="AE124" s="32">
        <f>IF(OR(ISBLANK(#REF!),$E124="ΌΧΙ"),"",IF(M124="ΝΑΙ",6,(IF(O124="ΝΑΙ",4,0))))</f>
        <v>0</v>
      </c>
      <c r="AF124" s="32">
        <f>IF(OR(ISBLANK(#REF!),$E124="ΌΧΙ"),"",IF(AND(F124="ΠΕ23",H124="ΚΥΡΙΟΣ"),IF(N124="ΝΑΙ",6,(IF(P124="ΝΑΙ",2,0))),IF(N124="ΝΑΙ",3,(IF(P124="ΝΑΙ",2,0)))))</f>
        <v>0</v>
      </c>
      <c r="AG124" s="32">
        <f>IF(OR(ISBLANK(#REF!),$E124="ΌΧΙ"),"",MAX(AE124:AF124))</f>
        <v>0</v>
      </c>
      <c r="AH124" s="32">
        <f>IF(OR(ISBLANK(#REF!),$E124="ΌΧΙ"),"",MIN(3,0.5*INT((Q124*12+R124+ROUND(S124/30,0))/6)))</f>
        <v>0</v>
      </c>
      <c r="AI124" s="32">
        <f>IF(OR(ISBLANK(#REF!),$E124="ΌΧΙ"),"",0.2*(T124*12+U124+ROUND(V124/30,0)))</f>
        <v>0</v>
      </c>
      <c r="AJ124" s="33">
        <f>IF(OR(ISBLANK(#REF!),$E124="ΌΧΙ"),"",IF(W124&gt;80%,4,IF(AND(W124&gt;=67%,W124&lt;=80%),3,0)))</f>
        <v>0</v>
      </c>
      <c r="AK124" s="33">
        <f>IF(OR(ISBLANK(#REF!),$E124="ΌΧΙ"),"",IF(COUNTIFS(X124:Z124,"&gt;=67%")=1,2,IF(COUNTIFS(X124:Z124,"&gt;=67%")=2,5,IF(COUNTIFS(X124:Z124,"&gt;=67%")=3,10,0))))</f>
        <v>0</v>
      </c>
      <c r="AL124" s="33">
        <f>IF(OR(ISBLANK(#REF!),$E124="ΌΧΙ"),"",IF(AA124="ΠΟΛΥΤΕΚΝΟΣ",2,IF(AA124="ΤΡΙΤΕΚΝΟΣ",1,0)))</f>
        <v>0</v>
      </c>
      <c r="AM124" s="33">
        <f>IF(OR(ISBLANK(#REF!),$E124="ΌΧΙ"),"",AD124+SUM(AG124:AL124))</f>
        <v>1.2050000000000001</v>
      </c>
    </row>
    <row r="125" spans="1:39" x14ac:dyDescent="0.25">
      <c r="A125" s="26">
        <v>115</v>
      </c>
      <c r="B125" s="41" t="s">
        <v>564</v>
      </c>
      <c r="C125" s="41" t="s">
        <v>154</v>
      </c>
      <c r="D125" s="41" t="s">
        <v>104</v>
      </c>
      <c r="E125" s="27" t="s">
        <v>55</v>
      </c>
      <c r="F125" s="41" t="s">
        <v>444</v>
      </c>
      <c r="G125" s="41" t="s">
        <v>48</v>
      </c>
      <c r="H125" s="41"/>
      <c r="I125" s="41" t="s">
        <v>49</v>
      </c>
      <c r="J125" s="54">
        <v>41026</v>
      </c>
      <c r="K125" s="41" t="s">
        <v>50</v>
      </c>
      <c r="L125" s="43">
        <v>7.41</v>
      </c>
      <c r="M125" s="44"/>
      <c r="N125" s="44"/>
      <c r="O125" s="44"/>
      <c r="P125" s="44"/>
      <c r="Q125" s="41"/>
      <c r="R125" s="41"/>
      <c r="S125" s="41"/>
      <c r="T125" s="41"/>
      <c r="U125" s="41"/>
      <c r="V125" s="41"/>
      <c r="W125" s="51"/>
      <c r="X125" s="51"/>
      <c r="Y125" s="51"/>
      <c r="Z125" s="51"/>
      <c r="AA125" s="44" t="s">
        <v>51</v>
      </c>
      <c r="AB125" s="44" t="s">
        <v>49</v>
      </c>
      <c r="AC125" s="44" t="s">
        <v>49</v>
      </c>
      <c r="AD125" s="32">
        <f>IF(OR(ISBLANK(#REF!),$E125="ΌΧΙ"),"",IF(L125&gt;5,0.5*(L125-5),0))</f>
        <v>1.2050000000000001</v>
      </c>
      <c r="AE125" s="32">
        <f>IF(OR(ISBLANK(#REF!),$E125="ΌΧΙ"),"",IF(M125="ΝΑΙ",6,(IF(O125="ΝΑΙ",4,0))))</f>
        <v>0</v>
      </c>
      <c r="AF125" s="32">
        <f>IF(OR(ISBLANK(#REF!),$E125="ΌΧΙ"),"",IF(AND(F125="ΠΕ23",H125="ΚΥΡΙΟΣ"),IF(N125="ΝΑΙ",6,(IF(P125="ΝΑΙ",2,0))),IF(N125="ΝΑΙ",3,(IF(P125="ΝΑΙ",2,0)))))</f>
        <v>0</v>
      </c>
      <c r="AG125" s="32">
        <f>IF(OR(ISBLANK(#REF!),$E125="ΌΧΙ"),"",MAX(AE125:AF125))</f>
        <v>0</v>
      </c>
      <c r="AH125" s="32">
        <f>IF(OR(ISBLANK(#REF!),$E125="ΌΧΙ"),"",MIN(3,0.5*INT((Q125*12+R125+ROUND(S125/30,0))/6)))</f>
        <v>0</v>
      </c>
      <c r="AI125" s="32">
        <f>IF(OR(ISBLANK(#REF!),$E125="ΌΧΙ"),"",0.2*(T125*12+U125+ROUND(V125/30,0)))</f>
        <v>0</v>
      </c>
      <c r="AJ125" s="33">
        <f>IF(OR(ISBLANK(#REF!),$E125="ΌΧΙ"),"",IF(W125&gt;80%,4,IF(AND(W125&gt;=67%,W125&lt;=80%),3,0)))</f>
        <v>0</v>
      </c>
      <c r="AK125" s="33">
        <f>IF(OR(ISBLANK(#REF!),$E125="ΌΧΙ"),"",IF(COUNTIFS(X125:Z125,"&gt;=67%")=1,2,IF(COUNTIFS(X125:Z125,"&gt;=67%")=2,5,IF(COUNTIFS(X125:Z125,"&gt;=67%")=3,10,0))))</f>
        <v>0</v>
      </c>
      <c r="AL125" s="33">
        <f>IF(OR(ISBLANK(#REF!),$E125="ΌΧΙ"),"",IF(AA125="ΠΟΛΥΤΕΚΝΟΣ",2,IF(AA125="ΤΡΙΤΕΚΝΟΣ",1,0)))</f>
        <v>0</v>
      </c>
      <c r="AM125" s="33">
        <f>IF(OR(ISBLANK(#REF!),$E125="ΌΧΙ"),"",AD125+SUM(AG125:AL125))</f>
        <v>1.2050000000000001</v>
      </c>
    </row>
    <row r="126" spans="1:39" x14ac:dyDescent="0.25">
      <c r="A126" s="26">
        <v>116</v>
      </c>
      <c r="B126" s="41" t="s">
        <v>552</v>
      </c>
      <c r="C126" s="41" t="s">
        <v>61</v>
      </c>
      <c r="D126" s="41" t="s">
        <v>78</v>
      </c>
      <c r="E126" s="27" t="s">
        <v>55</v>
      </c>
      <c r="F126" s="41" t="s">
        <v>444</v>
      </c>
      <c r="G126" s="41" t="s">
        <v>48</v>
      </c>
      <c r="H126" s="41"/>
      <c r="I126" s="41" t="s">
        <v>49</v>
      </c>
      <c r="J126" s="54">
        <v>38537</v>
      </c>
      <c r="K126" s="41" t="s">
        <v>50</v>
      </c>
      <c r="L126" s="43">
        <v>7.34</v>
      </c>
      <c r="M126" s="44"/>
      <c r="N126" s="44"/>
      <c r="O126" s="44"/>
      <c r="P126" s="44"/>
      <c r="Q126" s="41"/>
      <c r="R126" s="41"/>
      <c r="S126" s="41"/>
      <c r="T126" s="41"/>
      <c r="U126" s="41"/>
      <c r="V126" s="41"/>
      <c r="W126" s="51"/>
      <c r="X126" s="51"/>
      <c r="Y126" s="51"/>
      <c r="Z126" s="51"/>
      <c r="AA126" s="44" t="s">
        <v>51</v>
      </c>
      <c r="AB126" s="44" t="s">
        <v>49</v>
      </c>
      <c r="AC126" s="44" t="s">
        <v>49</v>
      </c>
      <c r="AD126" s="32">
        <f>IF(OR(ISBLANK(#REF!),$E126="ΌΧΙ"),"",IF(L126&gt;5,0.5*(L126-5),0))</f>
        <v>1.17</v>
      </c>
      <c r="AE126" s="32">
        <f>IF(OR(ISBLANK(#REF!),$E126="ΌΧΙ"),"",IF(M126="ΝΑΙ",6,(IF(O126="ΝΑΙ",4,0))))</f>
        <v>0</v>
      </c>
      <c r="AF126" s="32">
        <f>IF(OR(ISBLANK(#REF!),$E126="ΌΧΙ"),"",IF(AND(F126="ΠΕ23",H126="ΚΥΡΙΟΣ"),IF(N126="ΝΑΙ",6,(IF(P126="ΝΑΙ",2,0))),IF(N126="ΝΑΙ",3,(IF(P126="ΝΑΙ",2,0)))))</f>
        <v>0</v>
      </c>
      <c r="AG126" s="32">
        <f>IF(OR(ISBLANK(#REF!),$E126="ΌΧΙ"),"",MAX(AE126:AF126))</f>
        <v>0</v>
      </c>
      <c r="AH126" s="32">
        <f>IF(OR(ISBLANK(#REF!),$E126="ΌΧΙ"),"",MIN(3,0.5*INT((Q126*12+R126+ROUND(S126/30,0))/6)))</f>
        <v>0</v>
      </c>
      <c r="AI126" s="32">
        <f>IF(OR(ISBLANK(#REF!),$E126="ΌΧΙ"),"",0.2*(T126*12+U126+ROUND(V126/30,0)))</f>
        <v>0</v>
      </c>
      <c r="AJ126" s="33">
        <f>IF(OR(ISBLANK(#REF!),$E126="ΌΧΙ"),"",IF(W126&gt;80%,4,IF(AND(W126&gt;=67%,W126&lt;=80%),3,0)))</f>
        <v>0</v>
      </c>
      <c r="AK126" s="33">
        <f>IF(OR(ISBLANK(#REF!),$E126="ΌΧΙ"),"",IF(COUNTIFS(X126:Z126,"&gt;=67%")=1,2,IF(COUNTIFS(X126:Z126,"&gt;=67%")=2,5,IF(COUNTIFS(X126:Z126,"&gt;=67%")=3,10,0))))</f>
        <v>0</v>
      </c>
      <c r="AL126" s="33">
        <f>IF(OR(ISBLANK(#REF!),$E126="ΌΧΙ"),"",IF(AA126="ΠΟΛΥΤΕΚΝΟΣ",2,IF(AA126="ΤΡΙΤΕΚΝΟΣ",1,0)))</f>
        <v>0</v>
      </c>
      <c r="AM126" s="33">
        <f>IF(OR(ISBLANK(#REF!),$E126="ΌΧΙ"),"",AD126+SUM(AG126:AL126))</f>
        <v>1.17</v>
      </c>
    </row>
    <row r="127" spans="1:39" x14ac:dyDescent="0.25">
      <c r="A127" s="26">
        <v>117</v>
      </c>
      <c r="B127" s="41" t="s">
        <v>489</v>
      </c>
      <c r="C127" s="41" t="s">
        <v>490</v>
      </c>
      <c r="D127" s="41" t="s">
        <v>86</v>
      </c>
      <c r="E127" s="27" t="s">
        <v>55</v>
      </c>
      <c r="F127" s="41" t="s">
        <v>444</v>
      </c>
      <c r="G127" s="41" t="s">
        <v>48</v>
      </c>
      <c r="H127" s="41"/>
      <c r="I127" s="41" t="s">
        <v>49</v>
      </c>
      <c r="J127" s="54">
        <v>39839</v>
      </c>
      <c r="K127" s="41" t="s">
        <v>50</v>
      </c>
      <c r="L127" s="43">
        <v>7.34</v>
      </c>
      <c r="M127" s="44"/>
      <c r="N127" s="44"/>
      <c r="O127" s="44"/>
      <c r="P127" s="44"/>
      <c r="Q127" s="41"/>
      <c r="R127" s="41"/>
      <c r="S127" s="41"/>
      <c r="T127" s="41"/>
      <c r="U127" s="41"/>
      <c r="V127" s="41"/>
      <c r="W127" s="51"/>
      <c r="X127" s="51"/>
      <c r="Y127" s="51"/>
      <c r="Z127" s="51"/>
      <c r="AA127" s="44" t="s">
        <v>51</v>
      </c>
      <c r="AB127" s="44" t="s">
        <v>49</v>
      </c>
      <c r="AC127" s="44" t="s">
        <v>49</v>
      </c>
      <c r="AD127" s="32">
        <f>IF(OR(ISBLANK(#REF!),$E127="ΌΧΙ"),"",IF(L127&gt;5,0.5*(L127-5),0))</f>
        <v>1.17</v>
      </c>
      <c r="AE127" s="32">
        <f>IF(OR(ISBLANK(#REF!),$E127="ΌΧΙ"),"",IF(M127="ΝΑΙ",6,(IF(O127="ΝΑΙ",4,0))))</f>
        <v>0</v>
      </c>
      <c r="AF127" s="32">
        <f>IF(OR(ISBLANK(#REF!),$E127="ΌΧΙ"),"",IF(AND(F127="ΠΕ23",H127="ΚΥΡΙΟΣ"),IF(N127="ΝΑΙ",6,(IF(P127="ΝΑΙ",2,0))),IF(N127="ΝΑΙ",3,(IF(P127="ΝΑΙ",2,0)))))</f>
        <v>0</v>
      </c>
      <c r="AG127" s="32">
        <f>IF(OR(ISBLANK(#REF!),$E127="ΌΧΙ"),"",MAX(AE127:AF127))</f>
        <v>0</v>
      </c>
      <c r="AH127" s="32">
        <f>IF(OR(ISBLANK(#REF!),$E127="ΌΧΙ"),"",MIN(3,0.5*INT((Q127*12+R127+ROUND(S127/30,0))/6)))</f>
        <v>0</v>
      </c>
      <c r="AI127" s="32">
        <f>IF(OR(ISBLANK(#REF!),$E127="ΌΧΙ"),"",0.2*(T127*12+U127+ROUND(V127/30,0)))</f>
        <v>0</v>
      </c>
      <c r="AJ127" s="33">
        <f>IF(OR(ISBLANK(#REF!),$E127="ΌΧΙ"),"",IF(W127&gt;80%,4,IF(AND(W127&gt;=67%,W127&lt;=80%),3,0)))</f>
        <v>0</v>
      </c>
      <c r="AK127" s="33">
        <f>IF(OR(ISBLANK(#REF!),$E127="ΌΧΙ"),"",IF(COUNTIFS(X127:Z127,"&gt;=67%")=1,2,IF(COUNTIFS(X127:Z127,"&gt;=67%")=2,5,IF(COUNTIFS(X127:Z127,"&gt;=67%")=3,10,0))))</f>
        <v>0</v>
      </c>
      <c r="AL127" s="33">
        <f>IF(OR(ISBLANK(#REF!),$E127="ΌΧΙ"),"",IF(AA127="ΠΟΛΥΤΕΚΝΟΣ",2,IF(AA127="ΤΡΙΤΕΚΝΟΣ",1,0)))</f>
        <v>0</v>
      </c>
      <c r="AM127" s="33">
        <f>IF(OR(ISBLANK(#REF!),$E127="ΌΧΙ"),"",AD127+SUM(AG127:AL127))</f>
        <v>1.17</v>
      </c>
    </row>
    <row r="128" spans="1:39" x14ac:dyDescent="0.25">
      <c r="A128" s="26">
        <v>118</v>
      </c>
      <c r="B128" s="41" t="s">
        <v>540</v>
      </c>
      <c r="C128" s="41" t="s">
        <v>63</v>
      </c>
      <c r="D128" s="41" t="s">
        <v>61</v>
      </c>
      <c r="E128" s="27" t="s">
        <v>55</v>
      </c>
      <c r="F128" s="41" t="s">
        <v>444</v>
      </c>
      <c r="G128" s="41" t="s">
        <v>48</v>
      </c>
      <c r="H128" s="41"/>
      <c r="I128" s="41" t="s">
        <v>49</v>
      </c>
      <c r="J128" s="54">
        <v>39947</v>
      </c>
      <c r="K128" s="41" t="s">
        <v>50</v>
      </c>
      <c r="L128" s="43">
        <v>7.34</v>
      </c>
      <c r="M128" s="44"/>
      <c r="N128" s="44"/>
      <c r="O128" s="44"/>
      <c r="P128" s="44"/>
      <c r="Q128" s="41"/>
      <c r="R128" s="41"/>
      <c r="S128" s="41"/>
      <c r="T128" s="41"/>
      <c r="U128" s="41"/>
      <c r="V128" s="41"/>
      <c r="W128" s="51"/>
      <c r="X128" s="51"/>
      <c r="Y128" s="51"/>
      <c r="Z128" s="51"/>
      <c r="AA128" s="44" t="s">
        <v>51</v>
      </c>
      <c r="AB128" s="44" t="s">
        <v>49</v>
      </c>
      <c r="AC128" s="44" t="s">
        <v>49</v>
      </c>
      <c r="AD128" s="32">
        <f>IF(OR(ISBLANK(#REF!),$E128="ΌΧΙ"),"",IF(L128&gt;5,0.5*(L128-5),0))</f>
        <v>1.17</v>
      </c>
      <c r="AE128" s="32">
        <f>IF(OR(ISBLANK(#REF!),$E128="ΌΧΙ"),"",IF(M128="ΝΑΙ",6,(IF(O128="ΝΑΙ",4,0))))</f>
        <v>0</v>
      </c>
      <c r="AF128" s="32">
        <f>IF(OR(ISBLANK(#REF!),$E128="ΌΧΙ"),"",IF(AND(F128="ΠΕ23",H128="ΚΥΡΙΟΣ"),IF(N128="ΝΑΙ",6,(IF(P128="ΝΑΙ",2,0))),IF(N128="ΝΑΙ",3,(IF(P128="ΝΑΙ",2,0)))))</f>
        <v>0</v>
      </c>
      <c r="AG128" s="32">
        <f>IF(OR(ISBLANK(#REF!),$E128="ΌΧΙ"),"",MAX(AE128:AF128))</f>
        <v>0</v>
      </c>
      <c r="AH128" s="32">
        <f>IF(OR(ISBLANK(#REF!),$E128="ΌΧΙ"),"",MIN(3,0.5*INT((Q128*12+R128+ROUND(S128/30,0))/6)))</f>
        <v>0</v>
      </c>
      <c r="AI128" s="32">
        <f>IF(OR(ISBLANK(#REF!),$E128="ΌΧΙ"),"",0.2*(T128*12+U128+ROUND(V128/30,0)))</f>
        <v>0</v>
      </c>
      <c r="AJ128" s="33">
        <f>IF(OR(ISBLANK(#REF!),$E128="ΌΧΙ"),"",IF(W128&gt;80%,4,IF(AND(W128&gt;=67%,W128&lt;=80%),3,0)))</f>
        <v>0</v>
      </c>
      <c r="AK128" s="33">
        <f>IF(OR(ISBLANK(#REF!),$E128="ΌΧΙ"),"",IF(COUNTIFS(X128:Z128,"&gt;=67%")=1,2,IF(COUNTIFS(X128:Z128,"&gt;=67%")=2,5,IF(COUNTIFS(X128:Z128,"&gt;=67%")=3,10,0))))</f>
        <v>0</v>
      </c>
      <c r="AL128" s="33">
        <f>IF(OR(ISBLANK(#REF!),$E128="ΌΧΙ"),"",IF(AA128="ΠΟΛΥΤΕΚΝΟΣ",2,IF(AA128="ΤΡΙΤΕΚΝΟΣ",1,0)))</f>
        <v>0</v>
      </c>
      <c r="AM128" s="33">
        <f>IF(OR(ISBLANK(#REF!),$E128="ΌΧΙ"),"",AD128+SUM(AG128:AL128))</f>
        <v>1.17</v>
      </c>
    </row>
    <row r="129" spans="1:39" x14ac:dyDescent="0.25">
      <c r="A129" s="26">
        <v>119</v>
      </c>
      <c r="B129" s="41" t="s">
        <v>603</v>
      </c>
      <c r="C129" s="41" t="s">
        <v>54</v>
      </c>
      <c r="D129" s="41" t="s">
        <v>69</v>
      </c>
      <c r="E129" s="42" t="s">
        <v>55</v>
      </c>
      <c r="F129" s="41" t="s">
        <v>444</v>
      </c>
      <c r="G129" s="41" t="s">
        <v>48</v>
      </c>
      <c r="H129" s="41"/>
      <c r="I129" s="41" t="s">
        <v>49</v>
      </c>
      <c r="J129" s="54">
        <v>40078</v>
      </c>
      <c r="K129" s="41" t="s">
        <v>50</v>
      </c>
      <c r="L129" s="43">
        <v>7.33</v>
      </c>
      <c r="M129" s="44"/>
      <c r="N129" s="44"/>
      <c r="O129" s="44"/>
      <c r="P129" s="44"/>
      <c r="Q129" s="41"/>
      <c r="R129" s="41">
        <v>5</v>
      </c>
      <c r="S129" s="41"/>
      <c r="T129" s="41"/>
      <c r="U129" s="41"/>
      <c r="V129" s="41"/>
      <c r="W129" s="51"/>
      <c r="X129" s="51"/>
      <c r="Y129" s="51"/>
      <c r="Z129" s="51"/>
      <c r="AA129" s="44" t="s">
        <v>51</v>
      </c>
      <c r="AB129" s="44" t="s">
        <v>49</v>
      </c>
      <c r="AC129" s="44" t="s">
        <v>49</v>
      </c>
      <c r="AD129" s="32">
        <f>IF(OR(ISBLANK(#REF!),$E129="ΌΧΙ"),"",IF(L129&gt;5,0.5*(L129-5),0))</f>
        <v>1.165</v>
      </c>
      <c r="AE129" s="32">
        <f>IF(OR(ISBLANK(#REF!),$E129="ΌΧΙ"),"",IF(M129="ΝΑΙ",6,(IF(O129="ΝΑΙ",4,0))))</f>
        <v>0</v>
      </c>
      <c r="AF129" s="32">
        <f>IF(OR(ISBLANK(#REF!),$E129="ΌΧΙ"),"",IF(AND(F129="ΠΕ23",H129="ΚΥΡΙΟΣ"),IF(N129="ΝΑΙ",6,(IF(P129="ΝΑΙ",2,0))),IF(N129="ΝΑΙ",3,(IF(P129="ΝΑΙ",2,0)))))</f>
        <v>0</v>
      </c>
      <c r="AG129" s="32">
        <f>IF(OR(ISBLANK(#REF!),$E129="ΌΧΙ"),"",MAX(AE129:AF129))</f>
        <v>0</v>
      </c>
      <c r="AH129" s="32">
        <f>IF(OR(ISBLANK(#REF!),$E129="ΌΧΙ"),"",MIN(3,0.5*INT((Q129*12+R129+ROUND(S129/30,0))/6)))</f>
        <v>0</v>
      </c>
      <c r="AI129" s="32">
        <f>IF(OR(ISBLANK(#REF!),$E129="ΌΧΙ"),"",0.2*(T129*12+U129+ROUND(V129/30,0)))</f>
        <v>0</v>
      </c>
      <c r="AJ129" s="33">
        <f>IF(OR(ISBLANK(#REF!),$E129="ΌΧΙ"),"",IF(W129&gt;80%,4,IF(AND(W129&gt;=67%,W129&lt;=80%),3,0)))</f>
        <v>0</v>
      </c>
      <c r="AK129" s="33">
        <f>IF(OR(ISBLANK(#REF!),$E129="ΌΧΙ"),"",IF(COUNTIFS(X129:Z129,"&gt;=67%")=1,2,IF(COUNTIFS(X129:Z129,"&gt;=67%")=2,5,IF(COUNTIFS(X129:Z129,"&gt;=67%")=3,10,0))))</f>
        <v>0</v>
      </c>
      <c r="AL129" s="33">
        <f>IF(OR(ISBLANK(#REF!),$E129="ΌΧΙ"),"",IF(AA129="ΠΟΛΥΤΕΚΝΟΣ",2,IF(AA129="ΤΡΙΤΕΚΝΟΣ",1,0)))</f>
        <v>0</v>
      </c>
      <c r="AM129" s="33">
        <f>IF(OR(ISBLANK(#REF!),$E129="ΌΧΙ"),"",AD129+SUM(AG129:AL129))</f>
        <v>1.165</v>
      </c>
    </row>
    <row r="130" spans="1:39" x14ac:dyDescent="0.25">
      <c r="A130" s="26">
        <v>120</v>
      </c>
      <c r="B130" s="41" t="s">
        <v>600</v>
      </c>
      <c r="C130" s="41" t="s">
        <v>65</v>
      </c>
      <c r="D130" s="41" t="s">
        <v>86</v>
      </c>
      <c r="E130" s="27" t="s">
        <v>55</v>
      </c>
      <c r="F130" s="41" t="s">
        <v>444</v>
      </c>
      <c r="G130" s="41" t="s">
        <v>48</v>
      </c>
      <c r="H130" s="41"/>
      <c r="I130" s="41" t="s">
        <v>49</v>
      </c>
      <c r="J130" s="54">
        <v>42278</v>
      </c>
      <c r="K130" s="41" t="s">
        <v>50</v>
      </c>
      <c r="L130" s="43">
        <v>7.34</v>
      </c>
      <c r="M130" s="44"/>
      <c r="N130" s="44"/>
      <c r="O130" s="44"/>
      <c r="P130" s="44"/>
      <c r="Q130" s="41"/>
      <c r="R130" s="41"/>
      <c r="S130" s="41"/>
      <c r="T130" s="41"/>
      <c r="U130" s="41"/>
      <c r="V130" s="41"/>
      <c r="W130" s="51"/>
      <c r="X130" s="51"/>
      <c r="Y130" s="51"/>
      <c r="Z130" s="51"/>
      <c r="AA130" s="44" t="s">
        <v>51</v>
      </c>
      <c r="AB130" s="44" t="s">
        <v>49</v>
      </c>
      <c r="AC130" s="44" t="s">
        <v>49</v>
      </c>
      <c r="AD130" s="32">
        <f>IF(OR(ISBLANK(#REF!),$E130="ΌΧΙ"),"",IF(L130&gt;5,0.5*(L130-5),0))</f>
        <v>1.17</v>
      </c>
      <c r="AE130" s="32">
        <f>IF(OR(ISBLANK(#REF!),$E130="ΌΧΙ"),"",IF(M130="ΝΑΙ",6,(IF(O130="ΝΑΙ",4,0))))</f>
        <v>0</v>
      </c>
      <c r="AF130" s="32">
        <f>IF(OR(ISBLANK(#REF!),$E130="ΌΧΙ"),"",IF(AND(F130="ΠΕ23",H130="ΚΥΡΙΟΣ"),IF(N130="ΝΑΙ",6,(IF(P130="ΝΑΙ",2,0))),IF(N130="ΝΑΙ",3,(IF(P130="ΝΑΙ",2,0)))))</f>
        <v>0</v>
      </c>
      <c r="AG130" s="32">
        <f>IF(OR(ISBLANK(#REF!),$E130="ΌΧΙ"),"",MAX(AE130:AF130))</f>
        <v>0</v>
      </c>
      <c r="AH130" s="32">
        <f>IF(OR(ISBLANK(#REF!),$E130="ΌΧΙ"),"",MIN(3,0.5*INT((Q130*12+R130+ROUND(S130/30,0))/6)))</f>
        <v>0</v>
      </c>
      <c r="AI130" s="32">
        <f>IF(OR(ISBLANK(#REF!),$E130="ΌΧΙ"),"",0.2*(T130*12+U130+ROUND(V130/30,0)))</f>
        <v>0</v>
      </c>
      <c r="AJ130" s="33">
        <f>IF(OR(ISBLANK(#REF!),$E130="ΌΧΙ"),"",IF(W130&gt;80%,4,IF(AND(W130&gt;=67%,W130&lt;=80%),3,0)))</f>
        <v>0</v>
      </c>
      <c r="AK130" s="33">
        <f>IF(OR(ISBLANK(#REF!),$E130="ΌΧΙ"),"",IF(COUNTIFS(X130:Z130,"&gt;=67%")=1,2,IF(COUNTIFS(X130:Z130,"&gt;=67%")=2,5,IF(COUNTIFS(X130:Z130,"&gt;=67%")=3,10,0))))</f>
        <v>0</v>
      </c>
      <c r="AL130" s="33">
        <f>IF(OR(ISBLANK(#REF!),$E130="ΌΧΙ"),"",IF(AA130="ΠΟΛΥΤΕΚΝΟΣ",2,IF(AA130="ΤΡΙΤΕΚΝΟΣ",1,0)))</f>
        <v>0</v>
      </c>
      <c r="AM130" s="33">
        <f>IF(OR(ISBLANK(#REF!),$E130="ΌΧΙ"),"",AD130+SUM(AG130:AL130))</f>
        <v>1.17</v>
      </c>
    </row>
    <row r="131" spans="1:39" x14ac:dyDescent="0.25">
      <c r="A131" s="26">
        <v>121</v>
      </c>
      <c r="B131" s="41" t="s">
        <v>534</v>
      </c>
      <c r="C131" s="41" t="s">
        <v>106</v>
      </c>
      <c r="D131" s="41" t="s">
        <v>181</v>
      </c>
      <c r="E131" s="27" t="s">
        <v>55</v>
      </c>
      <c r="F131" s="41" t="s">
        <v>444</v>
      </c>
      <c r="G131" s="41" t="s">
        <v>48</v>
      </c>
      <c r="H131" s="41"/>
      <c r="I131" s="41" t="s">
        <v>49</v>
      </c>
      <c r="J131" s="54">
        <v>42478</v>
      </c>
      <c r="K131" s="41" t="s">
        <v>50</v>
      </c>
      <c r="L131" s="43">
        <v>7.33</v>
      </c>
      <c r="M131" s="44"/>
      <c r="N131" s="44"/>
      <c r="O131" s="44"/>
      <c r="P131" s="44"/>
      <c r="Q131" s="41"/>
      <c r="R131" s="41"/>
      <c r="S131" s="41"/>
      <c r="T131" s="41"/>
      <c r="U131" s="41"/>
      <c r="V131" s="41"/>
      <c r="W131" s="51"/>
      <c r="X131" s="51"/>
      <c r="Y131" s="51"/>
      <c r="Z131" s="51"/>
      <c r="AA131" s="44" t="s">
        <v>51</v>
      </c>
      <c r="AB131" s="44" t="s">
        <v>49</v>
      </c>
      <c r="AC131" s="44" t="s">
        <v>49</v>
      </c>
      <c r="AD131" s="32">
        <f>IF(OR(ISBLANK(#REF!),$E131="ΌΧΙ"),"",IF(L131&gt;5,0.5*(L131-5),0))</f>
        <v>1.165</v>
      </c>
      <c r="AE131" s="32">
        <f>IF(OR(ISBLANK(#REF!),$E131="ΌΧΙ"),"",IF(M131="ΝΑΙ",6,(IF(O131="ΝΑΙ",4,0))))</f>
        <v>0</v>
      </c>
      <c r="AF131" s="32">
        <f>IF(OR(ISBLANK(#REF!),$E131="ΌΧΙ"),"",IF(AND(F131="ΠΕ23",H131="ΚΥΡΙΟΣ"),IF(N131="ΝΑΙ",6,(IF(P131="ΝΑΙ",2,0))),IF(N131="ΝΑΙ",3,(IF(P131="ΝΑΙ",2,0)))))</f>
        <v>0</v>
      </c>
      <c r="AG131" s="32">
        <f>IF(OR(ISBLANK(#REF!),$E131="ΌΧΙ"),"",MAX(AE131:AF131))</f>
        <v>0</v>
      </c>
      <c r="AH131" s="32">
        <f>IF(OR(ISBLANK(#REF!),$E131="ΌΧΙ"),"",MIN(3,0.5*INT((Q131*12+R131+ROUND(S131/30,0))/6)))</f>
        <v>0</v>
      </c>
      <c r="AI131" s="32">
        <f>IF(OR(ISBLANK(#REF!),$E131="ΌΧΙ"),"",0.2*(T131*12+U131+ROUND(V131/30,0)))</f>
        <v>0</v>
      </c>
      <c r="AJ131" s="33">
        <f>IF(OR(ISBLANK(#REF!),$E131="ΌΧΙ"),"",IF(W131&gt;80%,4,IF(AND(W131&gt;=67%,W131&lt;=80%),3,0)))</f>
        <v>0</v>
      </c>
      <c r="AK131" s="33">
        <f>IF(OR(ISBLANK(#REF!),$E131="ΌΧΙ"),"",IF(COUNTIFS(X131:Z131,"&gt;=67%")=1,2,IF(COUNTIFS(X131:Z131,"&gt;=67%")=2,5,IF(COUNTIFS(X131:Z131,"&gt;=67%")=3,10,0))))</f>
        <v>0</v>
      </c>
      <c r="AL131" s="33">
        <f>IF(OR(ISBLANK(#REF!),$E131="ΌΧΙ"),"",IF(AA131="ΠΟΛΥΤΕΚΝΟΣ",2,IF(AA131="ΤΡΙΤΕΚΝΟΣ",1,0)))</f>
        <v>0</v>
      </c>
      <c r="AM131" s="33">
        <f>IF(OR(ISBLANK(#REF!),$E131="ΌΧΙ"),"",AD131+SUM(AG131:AL131))</f>
        <v>1.165</v>
      </c>
    </row>
    <row r="132" spans="1:39" x14ac:dyDescent="0.25">
      <c r="A132" s="26">
        <v>122</v>
      </c>
      <c r="B132" s="41" t="s">
        <v>509</v>
      </c>
      <c r="C132" s="41" t="s">
        <v>510</v>
      </c>
      <c r="D132" s="41" t="s">
        <v>86</v>
      </c>
      <c r="E132" s="27" t="s">
        <v>55</v>
      </c>
      <c r="F132" s="41" t="s">
        <v>444</v>
      </c>
      <c r="G132" s="41" t="s">
        <v>48</v>
      </c>
      <c r="H132" s="41"/>
      <c r="I132" s="41" t="s">
        <v>49</v>
      </c>
      <c r="J132" s="54">
        <v>38663</v>
      </c>
      <c r="K132" s="41" t="s">
        <v>50</v>
      </c>
      <c r="L132" s="43">
        <v>7.3</v>
      </c>
      <c r="M132" s="44"/>
      <c r="N132" s="44"/>
      <c r="O132" s="44"/>
      <c r="P132" s="44"/>
      <c r="Q132" s="41"/>
      <c r="R132" s="41"/>
      <c r="S132" s="41"/>
      <c r="T132" s="41"/>
      <c r="U132" s="41"/>
      <c r="V132" s="41"/>
      <c r="W132" s="51"/>
      <c r="X132" s="51"/>
      <c r="Y132" s="51"/>
      <c r="Z132" s="51"/>
      <c r="AA132" s="44" t="s">
        <v>51</v>
      </c>
      <c r="AB132" s="44" t="s">
        <v>49</v>
      </c>
      <c r="AC132" s="44" t="s">
        <v>49</v>
      </c>
      <c r="AD132" s="32">
        <f>IF(OR(ISBLANK(#REF!),$E132="ΌΧΙ"),"",IF(L132&gt;5,0.5*(L132-5),0))</f>
        <v>1.1499999999999999</v>
      </c>
      <c r="AE132" s="32">
        <f>IF(OR(ISBLANK(#REF!),$E132="ΌΧΙ"),"",IF(M132="ΝΑΙ",6,(IF(O132="ΝΑΙ",4,0))))</f>
        <v>0</v>
      </c>
      <c r="AF132" s="32">
        <f>IF(OR(ISBLANK(#REF!),$E132="ΌΧΙ"),"",IF(AND(F132="ΠΕ23",H132="ΚΥΡΙΟΣ"),IF(N132="ΝΑΙ",6,(IF(P132="ΝΑΙ",2,0))),IF(N132="ΝΑΙ",3,(IF(P132="ΝΑΙ",2,0)))))</f>
        <v>0</v>
      </c>
      <c r="AG132" s="32">
        <f>IF(OR(ISBLANK(#REF!),$E132="ΌΧΙ"),"",MAX(AE132:AF132))</f>
        <v>0</v>
      </c>
      <c r="AH132" s="32">
        <f>IF(OR(ISBLANK(#REF!),$E132="ΌΧΙ"),"",MIN(3,0.5*INT((Q132*12+R132+ROUND(S132/30,0))/6)))</f>
        <v>0</v>
      </c>
      <c r="AI132" s="32">
        <f>IF(OR(ISBLANK(#REF!),$E132="ΌΧΙ"),"",0.2*(T132*12+U132+ROUND(V132/30,0)))</f>
        <v>0</v>
      </c>
      <c r="AJ132" s="33">
        <f>IF(OR(ISBLANK(#REF!),$E132="ΌΧΙ"),"",IF(W132&gt;80%,4,IF(AND(W132&gt;=67%,W132&lt;=80%),3,0)))</f>
        <v>0</v>
      </c>
      <c r="AK132" s="33">
        <f>IF(OR(ISBLANK(#REF!),$E132="ΌΧΙ"),"",IF(COUNTIFS(X132:Z132,"&gt;=67%")=1,2,IF(COUNTIFS(X132:Z132,"&gt;=67%")=2,5,IF(COUNTIFS(X132:Z132,"&gt;=67%")=3,10,0))))</f>
        <v>0</v>
      </c>
      <c r="AL132" s="33">
        <f>IF(OR(ISBLANK(#REF!),$E132="ΌΧΙ"),"",IF(AA132="ΠΟΛΥΤΕΚΝΟΣ",2,IF(AA132="ΤΡΙΤΕΚΝΟΣ",1,0)))</f>
        <v>0</v>
      </c>
      <c r="AM132" s="33">
        <f>IF(OR(ISBLANK(#REF!),$E132="ΌΧΙ"),"",AD132+SUM(AG132:AL132))</f>
        <v>1.1499999999999999</v>
      </c>
    </row>
    <row r="133" spans="1:39" x14ac:dyDescent="0.25">
      <c r="A133" s="26">
        <v>123</v>
      </c>
      <c r="B133" s="41" t="s">
        <v>578</v>
      </c>
      <c r="C133" s="41" t="s">
        <v>60</v>
      </c>
      <c r="D133" s="41" t="s">
        <v>61</v>
      </c>
      <c r="E133" s="27" t="s">
        <v>55</v>
      </c>
      <c r="F133" s="41" t="s">
        <v>444</v>
      </c>
      <c r="G133" s="41" t="s">
        <v>48</v>
      </c>
      <c r="H133" s="41"/>
      <c r="I133" s="41" t="s">
        <v>49</v>
      </c>
      <c r="J133" s="54">
        <v>39400</v>
      </c>
      <c r="K133" s="41" t="s">
        <v>50</v>
      </c>
      <c r="L133" s="43">
        <v>7.29</v>
      </c>
      <c r="M133" s="44"/>
      <c r="N133" s="44"/>
      <c r="O133" s="44"/>
      <c r="P133" s="44"/>
      <c r="Q133" s="41"/>
      <c r="R133" s="41"/>
      <c r="S133" s="41"/>
      <c r="T133" s="41"/>
      <c r="U133" s="41"/>
      <c r="V133" s="41"/>
      <c r="W133" s="51"/>
      <c r="X133" s="51"/>
      <c r="Y133" s="51"/>
      <c r="Z133" s="51"/>
      <c r="AA133" s="44" t="s">
        <v>51</v>
      </c>
      <c r="AB133" s="44" t="s">
        <v>49</v>
      </c>
      <c r="AC133" s="44" t="s">
        <v>49</v>
      </c>
      <c r="AD133" s="32">
        <f>IF(OR(ISBLANK(#REF!),$E133="ΌΧΙ"),"",IF(L133&gt;5,0.5*(L133-5),0))</f>
        <v>1.145</v>
      </c>
      <c r="AE133" s="32">
        <f>IF(OR(ISBLANK(#REF!),$E133="ΌΧΙ"),"",IF(M133="ΝΑΙ",6,(IF(O133="ΝΑΙ",4,0))))</f>
        <v>0</v>
      </c>
      <c r="AF133" s="32">
        <f>IF(OR(ISBLANK(#REF!),$E133="ΌΧΙ"),"",IF(AND(F133="ΠΕ23",H133="ΚΥΡΙΟΣ"),IF(N133="ΝΑΙ",6,(IF(P133="ΝΑΙ",2,0))),IF(N133="ΝΑΙ",3,(IF(P133="ΝΑΙ",2,0)))))</f>
        <v>0</v>
      </c>
      <c r="AG133" s="32">
        <f>IF(OR(ISBLANK(#REF!),$E133="ΌΧΙ"),"",MAX(AE133:AF133))</f>
        <v>0</v>
      </c>
      <c r="AH133" s="32">
        <f>IF(OR(ISBLANK(#REF!),$E133="ΌΧΙ"),"",MIN(3,0.5*INT((Q133*12+R133+ROUND(S133/30,0))/6)))</f>
        <v>0</v>
      </c>
      <c r="AI133" s="32">
        <f>IF(OR(ISBLANK(#REF!),$E133="ΌΧΙ"),"",0.2*(T133*12+U133+ROUND(V133/30,0)))</f>
        <v>0</v>
      </c>
      <c r="AJ133" s="33">
        <f>IF(OR(ISBLANK(#REF!),$E133="ΌΧΙ"),"",IF(W133&gt;80%,4,IF(AND(W133&gt;=67%,W133&lt;=80%),3,0)))</f>
        <v>0</v>
      </c>
      <c r="AK133" s="33">
        <f>IF(OR(ISBLANK(#REF!),$E133="ΌΧΙ"),"",IF(COUNTIFS(X133:Z133,"&gt;=67%")=1,2,IF(COUNTIFS(X133:Z133,"&gt;=67%")=2,5,IF(COUNTIFS(X133:Z133,"&gt;=67%")=3,10,0))))</f>
        <v>0</v>
      </c>
      <c r="AL133" s="33">
        <f>IF(OR(ISBLANK(#REF!),$E133="ΌΧΙ"),"",IF(AA133="ΠΟΛΥΤΕΚΝΟΣ",2,IF(AA133="ΤΡΙΤΕΚΝΟΣ",1,0)))</f>
        <v>0</v>
      </c>
      <c r="AM133" s="33">
        <f>IF(OR(ISBLANK(#REF!),$E133="ΌΧΙ"),"",AD133+SUM(AG133:AL133))</f>
        <v>1.145</v>
      </c>
    </row>
    <row r="134" spans="1:39" x14ac:dyDescent="0.25">
      <c r="A134" s="26">
        <v>124</v>
      </c>
      <c r="B134" s="41" t="s">
        <v>608</v>
      </c>
      <c r="C134" s="41" t="s">
        <v>125</v>
      </c>
      <c r="D134" s="41" t="s">
        <v>97</v>
      </c>
      <c r="E134" s="42" t="s">
        <v>55</v>
      </c>
      <c r="F134" s="41" t="s">
        <v>444</v>
      </c>
      <c r="G134" s="41" t="s">
        <v>48</v>
      </c>
      <c r="H134" s="41"/>
      <c r="I134" s="41" t="s">
        <v>49</v>
      </c>
      <c r="J134" s="54">
        <v>39591</v>
      </c>
      <c r="K134" s="41" t="s">
        <v>50</v>
      </c>
      <c r="L134" s="43">
        <v>7.3</v>
      </c>
      <c r="M134" s="44"/>
      <c r="N134" s="44"/>
      <c r="O134" s="44"/>
      <c r="P134" s="44"/>
      <c r="Q134" s="41"/>
      <c r="R134" s="41"/>
      <c r="S134" s="41"/>
      <c r="T134" s="41"/>
      <c r="U134" s="41"/>
      <c r="V134" s="41"/>
      <c r="W134" s="51"/>
      <c r="X134" s="51"/>
      <c r="Y134" s="51"/>
      <c r="Z134" s="51"/>
      <c r="AA134" s="44" t="s">
        <v>51</v>
      </c>
      <c r="AB134" s="44" t="s">
        <v>49</v>
      </c>
      <c r="AC134" s="44" t="s">
        <v>49</v>
      </c>
      <c r="AD134" s="32">
        <f>IF(OR(ISBLANK(#REF!),$E134="ΌΧΙ"),"",IF(L134&gt;5,0.5*(L134-5),0))</f>
        <v>1.1499999999999999</v>
      </c>
      <c r="AE134" s="32">
        <f>IF(OR(ISBLANK(#REF!),$E134="ΌΧΙ"),"",IF(M134="ΝΑΙ",6,(IF(O134="ΝΑΙ",4,0))))</f>
        <v>0</v>
      </c>
      <c r="AF134" s="32">
        <f>IF(OR(ISBLANK(#REF!),$E134="ΌΧΙ"),"",IF(AND(F134="ΠΕ23",H134="ΚΥΡΙΟΣ"),IF(N134="ΝΑΙ",6,(IF(P134="ΝΑΙ",2,0))),IF(N134="ΝΑΙ",3,(IF(P134="ΝΑΙ",2,0)))))</f>
        <v>0</v>
      </c>
      <c r="AG134" s="32">
        <f>IF(OR(ISBLANK(#REF!),$E134="ΌΧΙ"),"",MAX(AE134:AF134))</f>
        <v>0</v>
      </c>
      <c r="AH134" s="32">
        <f>IF(OR(ISBLANK(#REF!),$E134="ΌΧΙ"),"",MIN(3,0.5*INT((Q134*12+R134+ROUND(S134/30,0))/6)))</f>
        <v>0</v>
      </c>
      <c r="AI134" s="32">
        <f>IF(OR(ISBLANK(#REF!),$E134="ΌΧΙ"),"",0.2*(T134*12+U134+ROUND(V134/30,0)))</f>
        <v>0</v>
      </c>
      <c r="AJ134" s="33">
        <f>IF(OR(ISBLANK(#REF!),$E134="ΌΧΙ"),"",IF(W134&gt;80%,4,IF(AND(W134&gt;=67%,W134&lt;=80%),3,0)))</f>
        <v>0</v>
      </c>
      <c r="AK134" s="33">
        <f>IF(OR(ISBLANK(#REF!),$E134="ΌΧΙ"),"",IF(COUNTIFS(X134:Z134,"&gt;=67%")=1,2,IF(COUNTIFS(X134:Z134,"&gt;=67%")=2,5,IF(COUNTIFS(X134:Z134,"&gt;=67%")=3,10,0))))</f>
        <v>0</v>
      </c>
      <c r="AL134" s="33">
        <f>IF(OR(ISBLANK(#REF!),$E134="ΌΧΙ"),"",IF(AA134="ΠΟΛΥΤΕΚΝΟΣ",2,IF(AA134="ΤΡΙΤΕΚΝΟΣ",1,0)))</f>
        <v>0</v>
      </c>
      <c r="AM134" s="33">
        <f>IF(OR(ISBLANK(#REF!),$E134="ΌΧΙ"),"",AD134+SUM(AG134:AL134))</f>
        <v>1.1499999999999999</v>
      </c>
    </row>
    <row r="135" spans="1:39" x14ac:dyDescent="0.25">
      <c r="A135" s="26">
        <v>125</v>
      </c>
      <c r="B135" s="41" t="s">
        <v>555</v>
      </c>
      <c r="C135" s="41" t="s">
        <v>128</v>
      </c>
      <c r="D135" s="41" t="s">
        <v>89</v>
      </c>
      <c r="E135" s="27" t="s">
        <v>55</v>
      </c>
      <c r="F135" s="41" t="s">
        <v>444</v>
      </c>
      <c r="G135" s="41" t="s">
        <v>48</v>
      </c>
      <c r="H135" s="41"/>
      <c r="I135" s="41" t="s">
        <v>49</v>
      </c>
      <c r="J135" s="54">
        <v>38295</v>
      </c>
      <c r="K135" s="41" t="s">
        <v>50</v>
      </c>
      <c r="L135" s="43">
        <v>7.28</v>
      </c>
      <c r="M135" s="44"/>
      <c r="N135" s="44"/>
      <c r="O135" s="44"/>
      <c r="P135" s="44"/>
      <c r="Q135" s="41"/>
      <c r="R135" s="41">
        <v>5</v>
      </c>
      <c r="S135" s="41"/>
      <c r="T135" s="41"/>
      <c r="U135" s="41"/>
      <c r="V135" s="41"/>
      <c r="W135" s="51"/>
      <c r="X135" s="51"/>
      <c r="Y135" s="51"/>
      <c r="Z135" s="51"/>
      <c r="AA135" s="44" t="s">
        <v>51</v>
      </c>
      <c r="AB135" s="44" t="s">
        <v>49</v>
      </c>
      <c r="AC135" s="44" t="s">
        <v>49</v>
      </c>
      <c r="AD135" s="32">
        <f>IF(OR(ISBLANK(#REF!),$E135="ΌΧΙ"),"",IF(L135&gt;5,0.5*(L135-5),0))</f>
        <v>1.1400000000000001</v>
      </c>
      <c r="AE135" s="32">
        <f>IF(OR(ISBLANK(#REF!),$E135="ΌΧΙ"),"",IF(M135="ΝΑΙ",6,(IF(O135="ΝΑΙ",4,0))))</f>
        <v>0</v>
      </c>
      <c r="AF135" s="32">
        <f>IF(OR(ISBLANK(#REF!),$E135="ΌΧΙ"),"",IF(AND(F135="ΠΕ23",H135="ΚΥΡΙΟΣ"),IF(N135="ΝΑΙ",6,(IF(P135="ΝΑΙ",2,0))),IF(N135="ΝΑΙ",3,(IF(P135="ΝΑΙ",2,0)))))</f>
        <v>0</v>
      </c>
      <c r="AG135" s="32">
        <f>IF(OR(ISBLANK(#REF!),$E135="ΌΧΙ"),"",MAX(AE135:AF135))</f>
        <v>0</v>
      </c>
      <c r="AH135" s="32">
        <f>IF(OR(ISBLANK(#REF!),$E135="ΌΧΙ"),"",MIN(3,0.5*INT((Q135*12+R135+ROUND(S135/30,0))/6)))</f>
        <v>0</v>
      </c>
      <c r="AI135" s="32">
        <f>IF(OR(ISBLANK(#REF!),$E135="ΌΧΙ"),"",0.2*(T135*12+U135+ROUND(V135/30,0)))</f>
        <v>0</v>
      </c>
      <c r="AJ135" s="33">
        <f>IF(OR(ISBLANK(#REF!),$E135="ΌΧΙ"),"",IF(W135&gt;80%,4,IF(AND(W135&gt;=67%,W135&lt;=80%),3,0)))</f>
        <v>0</v>
      </c>
      <c r="AK135" s="33">
        <f>IF(OR(ISBLANK(#REF!),$E135="ΌΧΙ"),"",IF(COUNTIFS(X135:Z135,"&gt;=67%")=1,2,IF(COUNTIFS(X135:Z135,"&gt;=67%")=2,5,IF(COUNTIFS(X135:Z135,"&gt;=67%")=3,10,0))))</f>
        <v>0</v>
      </c>
      <c r="AL135" s="33">
        <f>IF(OR(ISBLANK(#REF!),$E135="ΌΧΙ"),"",IF(AA135="ΠΟΛΥΤΕΚΝΟΣ",2,IF(AA135="ΤΡΙΤΕΚΝΟΣ",1,0)))</f>
        <v>0</v>
      </c>
      <c r="AM135" s="33">
        <f>IF(OR(ISBLANK(#REF!),$E135="ΌΧΙ"),"",AD135+SUM(AG135:AL135))</f>
        <v>1.1400000000000001</v>
      </c>
    </row>
    <row r="136" spans="1:39" x14ac:dyDescent="0.25">
      <c r="A136" s="26">
        <v>126</v>
      </c>
      <c r="B136" s="41" t="s">
        <v>627</v>
      </c>
      <c r="C136" s="41" t="s">
        <v>449</v>
      </c>
      <c r="D136" s="41" t="s">
        <v>53</v>
      </c>
      <c r="E136" s="42" t="s">
        <v>55</v>
      </c>
      <c r="F136" s="41" t="s">
        <v>444</v>
      </c>
      <c r="G136" s="41" t="s">
        <v>48</v>
      </c>
      <c r="H136" s="41"/>
      <c r="I136" s="41" t="s">
        <v>49</v>
      </c>
      <c r="J136" s="54">
        <v>39997</v>
      </c>
      <c r="K136" s="41" t="s">
        <v>50</v>
      </c>
      <c r="L136" s="43">
        <v>7.28</v>
      </c>
      <c r="M136" s="44"/>
      <c r="N136" s="44"/>
      <c r="O136" s="44"/>
      <c r="P136" s="44"/>
      <c r="Q136" s="41"/>
      <c r="R136" s="41">
        <v>5</v>
      </c>
      <c r="S136" s="41"/>
      <c r="T136" s="41"/>
      <c r="U136" s="41"/>
      <c r="V136" s="41"/>
      <c r="W136" s="51"/>
      <c r="X136" s="51"/>
      <c r="Y136" s="51"/>
      <c r="Z136" s="51"/>
      <c r="AA136" s="44" t="s">
        <v>51</v>
      </c>
      <c r="AB136" s="44" t="s">
        <v>49</v>
      </c>
      <c r="AC136" s="44" t="s">
        <v>49</v>
      </c>
      <c r="AD136" s="32">
        <f>IF(OR(ISBLANK(#REF!),$E136="ΌΧΙ"),"",IF(L136&gt;5,0.5*(L136-5),0))</f>
        <v>1.1400000000000001</v>
      </c>
      <c r="AE136" s="32">
        <f>IF(OR(ISBLANK(#REF!),$E136="ΌΧΙ"),"",IF(M136="ΝΑΙ",6,(IF(O136="ΝΑΙ",4,0))))</f>
        <v>0</v>
      </c>
      <c r="AF136" s="32">
        <f>IF(OR(ISBLANK(#REF!),$E136="ΌΧΙ"),"",IF(AND(F136="ΠΕ23",H136="ΚΥΡΙΟΣ"),IF(N136="ΝΑΙ",6,(IF(P136="ΝΑΙ",2,0))),IF(N136="ΝΑΙ",3,(IF(P136="ΝΑΙ",2,0)))))</f>
        <v>0</v>
      </c>
      <c r="AG136" s="32">
        <f>IF(OR(ISBLANK(#REF!),$E136="ΌΧΙ"),"",MAX(AE136:AF136))</f>
        <v>0</v>
      </c>
      <c r="AH136" s="32">
        <f>IF(OR(ISBLANK(#REF!),$E136="ΌΧΙ"),"",MIN(3,0.5*INT((Q136*12+R136+ROUND(S136/30,0))/6)))</f>
        <v>0</v>
      </c>
      <c r="AI136" s="32">
        <f>IF(OR(ISBLANK(#REF!),$E136="ΌΧΙ"),"",0.2*(T136*12+U136+ROUND(V136/30,0)))</f>
        <v>0</v>
      </c>
      <c r="AJ136" s="33">
        <f>IF(OR(ISBLANK(#REF!),$E136="ΌΧΙ"),"",IF(W136&gt;80%,4,IF(AND(W136&gt;=67%,W136&lt;=80%),3,0)))</f>
        <v>0</v>
      </c>
      <c r="AK136" s="33">
        <f>IF(OR(ISBLANK(#REF!),$E136="ΌΧΙ"),"",IF(COUNTIFS(X136:Z136,"&gt;=67%")=1,2,IF(COUNTIFS(X136:Z136,"&gt;=67%")=2,5,IF(COUNTIFS(X136:Z136,"&gt;=67%")=3,10,0))))</f>
        <v>0</v>
      </c>
      <c r="AL136" s="33">
        <f>IF(OR(ISBLANK(#REF!),$E136="ΌΧΙ"),"",IF(AA136="ΠΟΛΥΤΕΚΝΟΣ",2,IF(AA136="ΤΡΙΤΕΚΝΟΣ",1,0)))</f>
        <v>0</v>
      </c>
      <c r="AM136" s="33">
        <f>IF(OR(ISBLANK(#REF!),$E136="ΌΧΙ"),"",AD136+SUM(AG136:AL136))</f>
        <v>1.1400000000000001</v>
      </c>
    </row>
    <row r="137" spans="1:39" x14ac:dyDescent="0.25">
      <c r="A137" s="26">
        <v>127</v>
      </c>
      <c r="B137" s="41" t="s">
        <v>472</v>
      </c>
      <c r="C137" s="41" t="s">
        <v>473</v>
      </c>
      <c r="D137" s="41" t="s">
        <v>89</v>
      </c>
      <c r="E137" s="27" t="s">
        <v>55</v>
      </c>
      <c r="F137" s="41" t="s">
        <v>444</v>
      </c>
      <c r="G137" s="41" t="s">
        <v>48</v>
      </c>
      <c r="H137" s="41"/>
      <c r="I137" s="41" t="s">
        <v>49</v>
      </c>
      <c r="J137" s="54">
        <v>41474</v>
      </c>
      <c r="K137" s="41" t="s">
        <v>50</v>
      </c>
      <c r="L137" s="43">
        <v>7.28</v>
      </c>
      <c r="M137" s="44"/>
      <c r="N137" s="44"/>
      <c r="O137" s="44"/>
      <c r="P137" s="44"/>
      <c r="Q137" s="41"/>
      <c r="R137" s="41"/>
      <c r="S137" s="41"/>
      <c r="T137" s="41"/>
      <c r="U137" s="41"/>
      <c r="V137" s="41"/>
      <c r="W137" s="51"/>
      <c r="X137" s="51"/>
      <c r="Y137" s="51"/>
      <c r="Z137" s="51"/>
      <c r="AA137" s="30" t="s">
        <v>51</v>
      </c>
      <c r="AB137" s="44" t="s">
        <v>55</v>
      </c>
      <c r="AC137" s="44" t="s">
        <v>49</v>
      </c>
      <c r="AD137" s="32">
        <f>IF(OR(ISBLANK(#REF!),$E137="ΌΧΙ"),"",IF(L137&gt;5,0.5*(L137-5),0))</f>
        <v>1.1400000000000001</v>
      </c>
      <c r="AE137" s="32">
        <f>IF(OR(ISBLANK(#REF!),$E137="ΌΧΙ"),"",IF(M137="ΝΑΙ",6,(IF(O137="ΝΑΙ",4,0))))</f>
        <v>0</v>
      </c>
      <c r="AF137" s="32">
        <f>IF(OR(ISBLANK(#REF!),$E137="ΌΧΙ"),"",IF(AND(F137="ΠΕ23",H137="ΚΥΡΙΟΣ"),IF(N137="ΝΑΙ",6,(IF(P137="ΝΑΙ",2,0))),IF(N137="ΝΑΙ",3,(IF(P137="ΝΑΙ",2,0)))))</f>
        <v>0</v>
      </c>
      <c r="AG137" s="32">
        <f>IF(OR(ISBLANK(#REF!),$E137="ΌΧΙ"),"",MAX(AE137:AF137))</f>
        <v>0</v>
      </c>
      <c r="AH137" s="32">
        <f>IF(OR(ISBLANK(#REF!),$E137="ΌΧΙ"),"",MIN(3,0.5*INT((Q137*12+R137+ROUND(S137/30,0))/6)))</f>
        <v>0</v>
      </c>
      <c r="AI137" s="32">
        <f>IF(OR(ISBLANK(#REF!),$E137="ΌΧΙ"),"",0.2*(T137*12+U137+ROUND(V137/30,0)))</f>
        <v>0</v>
      </c>
      <c r="AJ137" s="33">
        <f>IF(OR(ISBLANK(#REF!),$E137="ΌΧΙ"),"",IF(W137&gt;80%,4,IF(AND(W137&gt;=67%,W137&lt;=80%),3,0)))</f>
        <v>0</v>
      </c>
      <c r="AK137" s="33">
        <f>IF(OR(ISBLANK(#REF!),$E137="ΌΧΙ"),"",IF(COUNTIFS(X137:Z137,"&gt;=67%")=1,2,IF(COUNTIFS(X137:Z137,"&gt;=67%")=2,5,IF(COUNTIFS(X137:Z137,"&gt;=67%")=3,10,0))))</f>
        <v>0</v>
      </c>
      <c r="AL137" s="33">
        <f>IF(OR(ISBLANK(#REF!),$E137="ΌΧΙ"),"",IF(AA137="ΠΟΛΥΤΕΚΝΟΣ",2,IF(AA137="ΤΡΙΤΕΚΝΟΣ",1,0)))</f>
        <v>0</v>
      </c>
      <c r="AM137" s="33">
        <f>IF(OR(ISBLANK(#REF!),$E137="ΌΧΙ"),"",AD137+SUM(AG137:AL137))</f>
        <v>1.1400000000000001</v>
      </c>
    </row>
    <row r="138" spans="1:39" x14ac:dyDescent="0.25">
      <c r="A138" s="26">
        <v>128</v>
      </c>
      <c r="B138" s="41" t="s">
        <v>604</v>
      </c>
      <c r="C138" s="41" t="s">
        <v>605</v>
      </c>
      <c r="D138" s="41" t="s">
        <v>86</v>
      </c>
      <c r="E138" s="42" t="s">
        <v>55</v>
      </c>
      <c r="F138" s="41" t="s">
        <v>444</v>
      </c>
      <c r="G138" s="41" t="s">
        <v>48</v>
      </c>
      <c r="H138" s="41"/>
      <c r="I138" s="41" t="s">
        <v>49</v>
      </c>
      <c r="J138" s="54">
        <v>38520</v>
      </c>
      <c r="K138" s="41" t="s">
        <v>50</v>
      </c>
      <c r="L138" s="43">
        <v>7.24</v>
      </c>
      <c r="M138" s="44"/>
      <c r="N138" s="44"/>
      <c r="O138" s="44"/>
      <c r="P138" s="44"/>
      <c r="Q138" s="41"/>
      <c r="R138" s="41">
        <v>5</v>
      </c>
      <c r="S138" s="41"/>
      <c r="T138" s="41"/>
      <c r="U138" s="41"/>
      <c r="V138" s="41"/>
      <c r="W138" s="51"/>
      <c r="X138" s="51"/>
      <c r="Y138" s="51"/>
      <c r="Z138" s="51"/>
      <c r="AA138" s="44" t="s">
        <v>51</v>
      </c>
      <c r="AB138" s="44" t="s">
        <v>49</v>
      </c>
      <c r="AC138" s="44" t="s">
        <v>49</v>
      </c>
      <c r="AD138" s="32">
        <f>IF(OR(ISBLANK(#REF!),$E138="ΌΧΙ"),"",IF(L138&gt;5,0.5*(L138-5),0))</f>
        <v>1.1200000000000001</v>
      </c>
      <c r="AE138" s="32">
        <f>IF(OR(ISBLANK(#REF!),$E138="ΌΧΙ"),"",IF(M138="ΝΑΙ",6,(IF(O138="ΝΑΙ",4,0))))</f>
        <v>0</v>
      </c>
      <c r="AF138" s="32">
        <f>IF(OR(ISBLANK(#REF!),$E138="ΌΧΙ"),"",IF(AND(F138="ΠΕ23",H138="ΚΥΡΙΟΣ"),IF(N138="ΝΑΙ",6,(IF(P138="ΝΑΙ",2,0))),IF(N138="ΝΑΙ",3,(IF(P138="ΝΑΙ",2,0)))))</f>
        <v>0</v>
      </c>
      <c r="AG138" s="32">
        <f>IF(OR(ISBLANK(#REF!),$E138="ΌΧΙ"),"",MAX(AE138:AF138))</f>
        <v>0</v>
      </c>
      <c r="AH138" s="32">
        <f>IF(OR(ISBLANK(#REF!),$E138="ΌΧΙ"),"",MIN(3,0.5*INT((Q138*12+R138+ROUND(S138/30,0))/6)))</f>
        <v>0</v>
      </c>
      <c r="AI138" s="32">
        <f>IF(OR(ISBLANK(#REF!),$E138="ΌΧΙ"),"",0.2*(T138*12+U138+ROUND(V138/30,0)))</f>
        <v>0</v>
      </c>
      <c r="AJ138" s="33">
        <f>IF(OR(ISBLANK(#REF!),$E138="ΌΧΙ"),"",IF(W138&gt;80%,4,IF(AND(W138&gt;=67%,W138&lt;=80%),3,0)))</f>
        <v>0</v>
      </c>
      <c r="AK138" s="33">
        <f>IF(OR(ISBLANK(#REF!),$E138="ΌΧΙ"),"",IF(COUNTIFS(X138:Z138,"&gt;=67%")=1,2,IF(COUNTIFS(X138:Z138,"&gt;=67%")=2,5,IF(COUNTIFS(X138:Z138,"&gt;=67%")=3,10,0))))</f>
        <v>0</v>
      </c>
      <c r="AL138" s="33">
        <f>IF(OR(ISBLANK(#REF!),$E138="ΌΧΙ"),"",IF(AA138="ΠΟΛΥΤΕΚΝΟΣ",2,IF(AA138="ΤΡΙΤΕΚΝΟΣ",1,0)))</f>
        <v>0</v>
      </c>
      <c r="AM138" s="33">
        <f>IF(OR(ISBLANK(#REF!),$E138="ΌΧΙ"),"",AD138+SUM(AG138:AL138))</f>
        <v>1.1200000000000001</v>
      </c>
    </row>
    <row r="139" spans="1:39" x14ac:dyDescent="0.25">
      <c r="A139" s="26">
        <v>129</v>
      </c>
      <c r="B139" s="41" t="s">
        <v>588</v>
      </c>
      <c r="C139" s="41" t="s">
        <v>380</v>
      </c>
      <c r="D139" s="41" t="s">
        <v>61</v>
      </c>
      <c r="E139" s="27" t="s">
        <v>55</v>
      </c>
      <c r="F139" s="41" t="s">
        <v>444</v>
      </c>
      <c r="G139" s="41" t="s">
        <v>48</v>
      </c>
      <c r="H139" s="41"/>
      <c r="I139" s="41" t="s">
        <v>49</v>
      </c>
      <c r="J139" s="54">
        <v>39840</v>
      </c>
      <c r="K139" s="41" t="s">
        <v>50</v>
      </c>
      <c r="L139" s="43">
        <v>7.23</v>
      </c>
      <c r="M139" s="44"/>
      <c r="N139" s="44"/>
      <c r="O139" s="44"/>
      <c r="P139" s="44"/>
      <c r="Q139" s="41"/>
      <c r="R139" s="41"/>
      <c r="S139" s="41"/>
      <c r="T139" s="41"/>
      <c r="U139" s="41"/>
      <c r="V139" s="41"/>
      <c r="W139" s="51"/>
      <c r="X139" s="51"/>
      <c r="Y139" s="51"/>
      <c r="Z139" s="51"/>
      <c r="AA139" s="44" t="s">
        <v>51</v>
      </c>
      <c r="AB139" s="44" t="s">
        <v>49</v>
      </c>
      <c r="AC139" s="44" t="s">
        <v>49</v>
      </c>
      <c r="AD139" s="32">
        <f>IF(OR(ISBLANK(#REF!),$E139="ΌΧΙ"),"",IF(L139&gt;5,0.5*(L139-5),0))</f>
        <v>1.1150000000000002</v>
      </c>
      <c r="AE139" s="32">
        <f>IF(OR(ISBLANK(#REF!),$E139="ΌΧΙ"),"",IF(M139="ΝΑΙ",6,(IF(O139="ΝΑΙ",4,0))))</f>
        <v>0</v>
      </c>
      <c r="AF139" s="32">
        <f>IF(OR(ISBLANK(#REF!),$E139="ΌΧΙ"),"",IF(AND(F139="ΠΕ23",H139="ΚΥΡΙΟΣ"),IF(N139="ΝΑΙ",6,(IF(P139="ΝΑΙ",2,0))),IF(N139="ΝΑΙ",3,(IF(P139="ΝΑΙ",2,0)))))</f>
        <v>0</v>
      </c>
      <c r="AG139" s="32">
        <f>IF(OR(ISBLANK(#REF!),$E139="ΌΧΙ"),"",MAX(AE139:AF139))</f>
        <v>0</v>
      </c>
      <c r="AH139" s="32">
        <f>IF(OR(ISBLANK(#REF!),$E139="ΌΧΙ"),"",MIN(3,0.5*INT((Q139*12+R139+ROUND(S139/30,0))/6)))</f>
        <v>0</v>
      </c>
      <c r="AI139" s="32">
        <f>IF(OR(ISBLANK(#REF!),$E139="ΌΧΙ"),"",0.2*(T139*12+U139+ROUND(V139/30,0)))</f>
        <v>0</v>
      </c>
      <c r="AJ139" s="33">
        <f>IF(OR(ISBLANK(#REF!),$E139="ΌΧΙ"),"",IF(W139&gt;80%,4,IF(AND(W139&gt;=67%,W139&lt;=80%),3,0)))</f>
        <v>0</v>
      </c>
      <c r="AK139" s="33">
        <f>IF(OR(ISBLANK(#REF!),$E139="ΌΧΙ"),"",IF(COUNTIFS(X139:Z139,"&gt;=67%")=1,2,IF(COUNTIFS(X139:Z139,"&gt;=67%")=2,5,IF(COUNTIFS(X139:Z139,"&gt;=67%")=3,10,0))))</f>
        <v>0</v>
      </c>
      <c r="AL139" s="33">
        <f>IF(OR(ISBLANK(#REF!),$E139="ΌΧΙ"),"",IF(AA139="ΠΟΛΥΤΕΚΝΟΣ",2,IF(AA139="ΤΡΙΤΕΚΝΟΣ",1,0)))</f>
        <v>0</v>
      </c>
      <c r="AM139" s="33">
        <f>IF(OR(ISBLANK(#REF!),$E139="ΌΧΙ"),"",AD139+SUM(AG139:AL139))</f>
        <v>1.1150000000000002</v>
      </c>
    </row>
    <row r="140" spans="1:39" x14ac:dyDescent="0.25">
      <c r="A140" s="26">
        <v>130</v>
      </c>
      <c r="B140" s="41" t="s">
        <v>75</v>
      </c>
      <c r="C140" s="41" t="s">
        <v>449</v>
      </c>
      <c r="D140" s="41" t="s">
        <v>86</v>
      </c>
      <c r="E140" s="27" t="s">
        <v>55</v>
      </c>
      <c r="F140" s="41" t="s">
        <v>444</v>
      </c>
      <c r="G140" s="41" t="s">
        <v>48</v>
      </c>
      <c r="H140" s="41"/>
      <c r="I140" s="41" t="s">
        <v>49</v>
      </c>
      <c r="J140" s="54">
        <v>41934</v>
      </c>
      <c r="K140" s="41" t="s">
        <v>50</v>
      </c>
      <c r="L140" s="43">
        <v>7.24</v>
      </c>
      <c r="M140" s="44"/>
      <c r="N140" s="44"/>
      <c r="O140" s="44"/>
      <c r="P140" s="44"/>
      <c r="Q140" s="45"/>
      <c r="R140" s="45"/>
      <c r="S140" s="45"/>
      <c r="T140" s="45"/>
      <c r="U140" s="45"/>
      <c r="V140" s="45"/>
      <c r="W140" s="46"/>
      <c r="X140" s="46"/>
      <c r="Y140" s="46"/>
      <c r="Z140" s="46"/>
      <c r="AA140" s="30" t="s">
        <v>51</v>
      </c>
      <c r="AB140" s="44" t="s">
        <v>49</v>
      </c>
      <c r="AC140" s="44" t="s">
        <v>49</v>
      </c>
      <c r="AD140" s="32">
        <f>IF(OR(ISBLANK(#REF!),$E140="ΌΧΙ"),"",IF(L140&gt;5,0.5*(L140-5),0))</f>
        <v>1.1200000000000001</v>
      </c>
      <c r="AE140" s="32">
        <f>IF(OR(ISBLANK(#REF!),$E140="ΌΧΙ"),"",IF(M140="ΝΑΙ",6,(IF(O140="ΝΑΙ",4,0))))</f>
        <v>0</v>
      </c>
      <c r="AF140" s="32">
        <f>IF(OR(ISBLANK(#REF!),$E140="ΌΧΙ"),"",IF(AND(F140="ΠΕ23",H140="ΚΥΡΙΟΣ"),IF(N140="ΝΑΙ",6,(IF(P140="ΝΑΙ",2,0))),IF(N140="ΝΑΙ",3,(IF(P140="ΝΑΙ",2,0)))))</f>
        <v>0</v>
      </c>
      <c r="AG140" s="32">
        <f>IF(OR(ISBLANK(#REF!),$E140="ΌΧΙ"),"",MAX(AE140:AF140))</f>
        <v>0</v>
      </c>
      <c r="AH140" s="32">
        <f>IF(OR(ISBLANK(#REF!),$E140="ΌΧΙ"),"",MIN(3,0.5*INT((Q140*12+R140+ROUND(S140/30,0))/6)))</f>
        <v>0</v>
      </c>
      <c r="AI140" s="32">
        <f>IF(OR(ISBLANK(#REF!),$E140="ΌΧΙ"),"",0.2*(T140*12+U140+ROUND(V140/30,0)))</f>
        <v>0</v>
      </c>
      <c r="AJ140" s="33">
        <f>IF(OR(ISBLANK(#REF!),$E140="ΌΧΙ"),"",IF(W140&gt;80%,4,IF(AND(W140&gt;=67%,W140&lt;=80%),3,0)))</f>
        <v>0</v>
      </c>
      <c r="AK140" s="33">
        <f>IF(OR(ISBLANK(#REF!),$E140="ΌΧΙ"),"",IF(COUNTIFS(X140:Z140,"&gt;=67%")=1,2,IF(COUNTIFS(X140:Z140,"&gt;=67%")=2,5,IF(COUNTIFS(X140:Z140,"&gt;=67%")=3,10,0))))</f>
        <v>0</v>
      </c>
      <c r="AL140" s="33">
        <f>IF(OR(ISBLANK(#REF!),$E140="ΌΧΙ"),"",IF(AA140="ΠΟΛΥΤΕΚΝΟΣ",2,IF(AA140="ΤΡΙΤΕΚΝΟΣ",1,0)))</f>
        <v>0</v>
      </c>
      <c r="AM140" s="33">
        <f>IF(OR(ISBLANK(#REF!),$E140="ΌΧΙ"),"",AD140+SUM(AG140:AL140))</f>
        <v>1.1200000000000001</v>
      </c>
    </row>
    <row r="141" spans="1:39" x14ac:dyDescent="0.25">
      <c r="A141" s="26">
        <v>131</v>
      </c>
      <c r="B141" s="41" t="s">
        <v>573</v>
      </c>
      <c r="C141" s="41" t="s">
        <v>139</v>
      </c>
      <c r="D141" s="41" t="s">
        <v>574</v>
      </c>
      <c r="E141" s="27" t="s">
        <v>55</v>
      </c>
      <c r="F141" s="41" t="s">
        <v>444</v>
      </c>
      <c r="G141" s="41" t="s">
        <v>48</v>
      </c>
      <c r="H141" s="41"/>
      <c r="I141" s="41" t="s">
        <v>49</v>
      </c>
      <c r="J141" s="54">
        <v>40871</v>
      </c>
      <c r="K141" s="41" t="s">
        <v>50</v>
      </c>
      <c r="L141" s="43">
        <v>7.18</v>
      </c>
      <c r="M141" s="44"/>
      <c r="N141" s="44"/>
      <c r="O141" s="44"/>
      <c r="P141" s="44"/>
      <c r="Q141" s="41"/>
      <c r="R141" s="41"/>
      <c r="S141" s="41"/>
      <c r="T141" s="41"/>
      <c r="U141" s="41"/>
      <c r="V141" s="41"/>
      <c r="W141" s="51"/>
      <c r="X141" s="51"/>
      <c r="Y141" s="51"/>
      <c r="Z141" s="51"/>
      <c r="AA141" s="44" t="s">
        <v>51</v>
      </c>
      <c r="AB141" s="44" t="s">
        <v>49</v>
      </c>
      <c r="AC141" s="44" t="s">
        <v>49</v>
      </c>
      <c r="AD141" s="32">
        <f>IF(OR(ISBLANK(#REF!),$E141="ΌΧΙ"),"",IF(L141&gt;5,0.5*(L141-5),0))</f>
        <v>1.0899999999999999</v>
      </c>
      <c r="AE141" s="32">
        <f>IF(OR(ISBLANK(#REF!),$E141="ΌΧΙ"),"",IF(M141="ΝΑΙ",6,(IF(O141="ΝΑΙ",4,0))))</f>
        <v>0</v>
      </c>
      <c r="AF141" s="32">
        <f>IF(OR(ISBLANK(#REF!),$E141="ΌΧΙ"),"",IF(AND(F141="ΠΕ23",H141="ΚΥΡΙΟΣ"),IF(N141="ΝΑΙ",6,(IF(P141="ΝΑΙ",2,0))),IF(N141="ΝΑΙ",3,(IF(P141="ΝΑΙ",2,0)))))</f>
        <v>0</v>
      </c>
      <c r="AG141" s="32">
        <f>IF(OR(ISBLANK(#REF!),$E141="ΌΧΙ"),"",MAX(AE141:AF141))</f>
        <v>0</v>
      </c>
      <c r="AH141" s="32">
        <f>IF(OR(ISBLANK(#REF!),$E141="ΌΧΙ"),"",MIN(3,0.5*INT((Q141*12+R141+ROUND(S141/30,0))/6)))</f>
        <v>0</v>
      </c>
      <c r="AI141" s="32">
        <f>IF(OR(ISBLANK(#REF!),$E141="ΌΧΙ"),"",0.2*(T141*12+U141+ROUND(V141/30,0)))</f>
        <v>0</v>
      </c>
      <c r="AJ141" s="33">
        <f>IF(OR(ISBLANK(#REF!),$E141="ΌΧΙ"),"",IF(W141&gt;80%,4,IF(AND(W141&gt;=67%,W141&lt;=80%),3,0)))</f>
        <v>0</v>
      </c>
      <c r="AK141" s="33">
        <f>IF(OR(ISBLANK(#REF!),$E141="ΌΧΙ"),"",IF(COUNTIFS(X141:Z141,"&gt;=67%")=1,2,IF(COUNTIFS(X141:Z141,"&gt;=67%")=2,5,IF(COUNTIFS(X141:Z141,"&gt;=67%")=3,10,0))))</f>
        <v>0</v>
      </c>
      <c r="AL141" s="33">
        <f>IF(OR(ISBLANK(#REF!),$E141="ΌΧΙ"),"",IF(AA141="ΠΟΛΥΤΕΚΝΟΣ",2,IF(AA141="ΤΡΙΤΕΚΝΟΣ",1,0)))</f>
        <v>0</v>
      </c>
      <c r="AM141" s="33">
        <f>IF(OR(ISBLANK(#REF!),$E141="ΌΧΙ"),"",AD141+SUM(AG141:AL141))</f>
        <v>1.0899999999999999</v>
      </c>
    </row>
    <row r="142" spans="1:39" x14ac:dyDescent="0.25">
      <c r="A142" s="26">
        <v>132</v>
      </c>
      <c r="B142" s="41" t="s">
        <v>635</v>
      </c>
      <c r="C142" s="41" t="s">
        <v>63</v>
      </c>
      <c r="D142" s="41" t="s">
        <v>307</v>
      </c>
      <c r="E142" s="42" t="s">
        <v>55</v>
      </c>
      <c r="F142" s="41" t="s">
        <v>444</v>
      </c>
      <c r="G142" s="41" t="s">
        <v>48</v>
      </c>
      <c r="H142" s="41"/>
      <c r="I142" s="41" t="s">
        <v>49</v>
      </c>
      <c r="J142" s="54">
        <v>39041</v>
      </c>
      <c r="K142" s="41" t="s">
        <v>50</v>
      </c>
      <c r="L142" s="43">
        <v>7.17</v>
      </c>
      <c r="M142" s="44"/>
      <c r="N142" s="44"/>
      <c r="O142" s="44"/>
      <c r="P142" s="44"/>
      <c r="Q142" s="41"/>
      <c r="R142" s="41"/>
      <c r="S142" s="41"/>
      <c r="T142" s="41"/>
      <c r="U142" s="41"/>
      <c r="V142" s="41"/>
      <c r="W142" s="51"/>
      <c r="X142" s="51"/>
      <c r="Y142" s="51"/>
      <c r="Z142" s="51"/>
      <c r="AA142" s="44" t="s">
        <v>51</v>
      </c>
      <c r="AB142" s="44" t="s">
        <v>49</v>
      </c>
      <c r="AC142" s="44" t="s">
        <v>49</v>
      </c>
      <c r="AD142" s="32">
        <f>IF(OR(ISBLANK(#REF!),$E142="ΌΧΙ"),"",IF(L142&gt;5,0.5*(L142-5),0))</f>
        <v>1.085</v>
      </c>
      <c r="AE142" s="32">
        <f>IF(OR(ISBLANK(#REF!),$E142="ΌΧΙ"),"",IF(M142="ΝΑΙ",6,(IF(O142="ΝΑΙ",4,0))))</f>
        <v>0</v>
      </c>
      <c r="AF142" s="32">
        <f>IF(OR(ISBLANK(#REF!),$E142="ΌΧΙ"),"",IF(AND(F142="ΠΕ23",H142="ΚΥΡΙΟΣ"),IF(N142="ΝΑΙ",6,(IF(P142="ΝΑΙ",2,0))),IF(N142="ΝΑΙ",3,(IF(P142="ΝΑΙ",2,0)))))</f>
        <v>0</v>
      </c>
      <c r="AG142" s="32">
        <f>IF(OR(ISBLANK(#REF!),$E142="ΌΧΙ"),"",MAX(AE142:AF142))</f>
        <v>0</v>
      </c>
      <c r="AH142" s="32">
        <f>IF(OR(ISBLANK(#REF!),$E142="ΌΧΙ"),"",MIN(3,0.5*INT((Q142*12+R142+ROUND(S142/30,0))/6)))</f>
        <v>0</v>
      </c>
      <c r="AI142" s="32">
        <f>IF(OR(ISBLANK(#REF!),$E142="ΌΧΙ"),"",0.2*(T142*12+U142+ROUND(V142/30,0)))</f>
        <v>0</v>
      </c>
      <c r="AJ142" s="33">
        <f>IF(OR(ISBLANK(#REF!),$E142="ΌΧΙ"),"",IF(W142&gt;80%,4,IF(AND(W142&gt;=67%,W142&lt;=80%),3,0)))</f>
        <v>0</v>
      </c>
      <c r="AK142" s="33">
        <f>IF(OR(ISBLANK(#REF!),$E142="ΌΧΙ"),"",IF(COUNTIFS(X142:Z142,"&gt;=67%")=1,2,IF(COUNTIFS(X142:Z142,"&gt;=67%")=2,5,IF(COUNTIFS(X142:Z142,"&gt;=67%")=3,10,0))))</f>
        <v>0</v>
      </c>
      <c r="AL142" s="33">
        <f>IF(OR(ISBLANK(#REF!),$E142="ΌΧΙ"),"",IF(AA142="ΠΟΛΥΤΕΚΝΟΣ",2,IF(AA142="ΤΡΙΤΕΚΝΟΣ",1,0)))</f>
        <v>0</v>
      </c>
      <c r="AM142" s="33">
        <f>IF(OR(ISBLANK(#REF!),$E142="ΌΧΙ"),"",AD142+SUM(AG142:AL142))</f>
        <v>1.085</v>
      </c>
    </row>
    <row r="143" spans="1:39" x14ac:dyDescent="0.25">
      <c r="A143" s="26">
        <v>133</v>
      </c>
      <c r="B143" s="41" t="s">
        <v>591</v>
      </c>
      <c r="C143" s="41" t="s">
        <v>397</v>
      </c>
      <c r="D143" s="41" t="s">
        <v>54</v>
      </c>
      <c r="E143" s="27" t="s">
        <v>55</v>
      </c>
      <c r="F143" s="41" t="s">
        <v>444</v>
      </c>
      <c r="G143" s="41" t="s">
        <v>48</v>
      </c>
      <c r="H143" s="41"/>
      <c r="I143" s="41" t="s">
        <v>49</v>
      </c>
      <c r="J143" s="54">
        <v>40476</v>
      </c>
      <c r="K143" s="41" t="s">
        <v>50</v>
      </c>
      <c r="L143" s="43">
        <v>7.15</v>
      </c>
      <c r="M143" s="44"/>
      <c r="N143" s="44"/>
      <c r="O143" s="44"/>
      <c r="P143" s="44"/>
      <c r="Q143" s="41"/>
      <c r="R143" s="41">
        <v>5</v>
      </c>
      <c r="S143" s="41"/>
      <c r="T143" s="41"/>
      <c r="U143" s="41"/>
      <c r="V143" s="41"/>
      <c r="W143" s="51"/>
      <c r="X143" s="51"/>
      <c r="Y143" s="51"/>
      <c r="Z143" s="51"/>
      <c r="AA143" s="44" t="s">
        <v>51</v>
      </c>
      <c r="AB143" s="44" t="s">
        <v>49</v>
      </c>
      <c r="AC143" s="44" t="s">
        <v>49</v>
      </c>
      <c r="AD143" s="32">
        <f>IF(OR(ISBLANK(#REF!),$E143="ΌΧΙ"),"",IF(L143&gt;5,0.5*(L143-5),0))</f>
        <v>1.0750000000000002</v>
      </c>
      <c r="AE143" s="32">
        <f>IF(OR(ISBLANK(#REF!),$E143="ΌΧΙ"),"",IF(M143="ΝΑΙ",6,(IF(O143="ΝΑΙ",4,0))))</f>
        <v>0</v>
      </c>
      <c r="AF143" s="32">
        <f>IF(OR(ISBLANK(#REF!),$E143="ΌΧΙ"),"",IF(AND(F143="ΠΕ23",H143="ΚΥΡΙΟΣ"),IF(N143="ΝΑΙ",6,(IF(P143="ΝΑΙ",2,0))),IF(N143="ΝΑΙ",3,(IF(P143="ΝΑΙ",2,0)))))</f>
        <v>0</v>
      </c>
      <c r="AG143" s="32">
        <f>IF(OR(ISBLANK(#REF!),$E143="ΌΧΙ"),"",MAX(AE143:AF143))</f>
        <v>0</v>
      </c>
      <c r="AH143" s="32">
        <f>IF(OR(ISBLANK(#REF!),$E143="ΌΧΙ"),"",MIN(3,0.5*INT((Q143*12+R143+ROUND(S143/30,0))/6)))</f>
        <v>0</v>
      </c>
      <c r="AI143" s="32">
        <f>IF(OR(ISBLANK(#REF!),$E143="ΌΧΙ"),"",0.2*(T143*12+U143+ROUND(V143/30,0)))</f>
        <v>0</v>
      </c>
      <c r="AJ143" s="33">
        <f>IF(OR(ISBLANK(#REF!),$E143="ΌΧΙ"),"",IF(W143&gt;80%,4,IF(AND(W143&gt;=67%,W143&lt;=80%),3,0)))</f>
        <v>0</v>
      </c>
      <c r="AK143" s="33">
        <f>IF(OR(ISBLANK(#REF!),$E143="ΌΧΙ"),"",IF(COUNTIFS(X143:Z143,"&gt;=67%")=1,2,IF(COUNTIFS(X143:Z143,"&gt;=67%")=2,5,IF(COUNTIFS(X143:Z143,"&gt;=67%")=3,10,0))))</f>
        <v>0</v>
      </c>
      <c r="AL143" s="33">
        <f>IF(OR(ISBLANK(#REF!),$E143="ΌΧΙ"),"",IF(AA143="ΠΟΛΥΤΕΚΝΟΣ",2,IF(AA143="ΤΡΙΤΕΚΝΟΣ",1,0)))</f>
        <v>0</v>
      </c>
      <c r="AM143" s="33">
        <f>IF(OR(ISBLANK(#REF!),$E143="ΌΧΙ"),"",AD143+SUM(AG143:AL143))</f>
        <v>1.0750000000000002</v>
      </c>
    </row>
    <row r="144" spans="1:39" x14ac:dyDescent="0.25">
      <c r="A144" s="26">
        <v>134</v>
      </c>
      <c r="B144" s="41" t="s">
        <v>619</v>
      </c>
      <c r="C144" s="41" t="s">
        <v>156</v>
      </c>
      <c r="D144" s="41" t="s">
        <v>78</v>
      </c>
      <c r="E144" s="42" t="s">
        <v>55</v>
      </c>
      <c r="F144" s="41" t="s">
        <v>444</v>
      </c>
      <c r="G144" s="41" t="s">
        <v>48</v>
      </c>
      <c r="H144" s="41"/>
      <c r="I144" s="41" t="s">
        <v>49</v>
      </c>
      <c r="J144" s="54">
        <v>41757</v>
      </c>
      <c r="K144" s="41" t="s">
        <v>50</v>
      </c>
      <c r="L144" s="43">
        <v>7.14</v>
      </c>
      <c r="M144" s="44"/>
      <c r="N144" s="44"/>
      <c r="O144" s="44"/>
      <c r="P144" s="44"/>
      <c r="Q144" s="41"/>
      <c r="R144" s="41"/>
      <c r="S144" s="41"/>
      <c r="T144" s="41"/>
      <c r="U144" s="41"/>
      <c r="V144" s="41"/>
      <c r="W144" s="51"/>
      <c r="X144" s="51"/>
      <c r="Y144" s="51"/>
      <c r="Z144" s="51"/>
      <c r="AA144" s="44" t="s">
        <v>51</v>
      </c>
      <c r="AB144" s="44" t="s">
        <v>49</v>
      </c>
      <c r="AC144" s="44" t="s">
        <v>49</v>
      </c>
      <c r="AD144" s="32">
        <f>IF(OR(ISBLANK(#REF!),$E144="ΌΧΙ"),"",IF(L144&gt;5,0.5*(L144-5),0))</f>
        <v>1.0699999999999998</v>
      </c>
      <c r="AE144" s="32">
        <f>IF(OR(ISBLANK(#REF!),$E144="ΌΧΙ"),"",IF(M144="ΝΑΙ",6,(IF(O144="ΝΑΙ",4,0))))</f>
        <v>0</v>
      </c>
      <c r="AF144" s="32">
        <f>IF(OR(ISBLANK(#REF!),$E144="ΌΧΙ"),"",IF(AND(F144="ΠΕ23",H144="ΚΥΡΙΟΣ"),IF(N144="ΝΑΙ",6,(IF(P144="ΝΑΙ",2,0))),IF(N144="ΝΑΙ",3,(IF(P144="ΝΑΙ",2,0)))))</f>
        <v>0</v>
      </c>
      <c r="AG144" s="32">
        <f>IF(OR(ISBLANK(#REF!),$E144="ΌΧΙ"),"",MAX(AE144:AF144))</f>
        <v>0</v>
      </c>
      <c r="AH144" s="32">
        <f>IF(OR(ISBLANK(#REF!),$E144="ΌΧΙ"),"",MIN(3,0.5*INT((Q144*12+R144+ROUND(S144/30,0))/6)))</f>
        <v>0</v>
      </c>
      <c r="AI144" s="32">
        <f>IF(OR(ISBLANK(#REF!),$E144="ΌΧΙ"),"",0.2*(T144*12+U144+ROUND(V144/30,0)))</f>
        <v>0</v>
      </c>
      <c r="AJ144" s="33">
        <f>IF(OR(ISBLANK(#REF!),$E144="ΌΧΙ"),"",IF(W144&gt;80%,4,IF(AND(W144&gt;=67%,W144&lt;=80%),3,0)))</f>
        <v>0</v>
      </c>
      <c r="AK144" s="33">
        <f>IF(OR(ISBLANK(#REF!),$E144="ΌΧΙ"),"",IF(COUNTIFS(X144:Z144,"&gt;=67%")=1,2,IF(COUNTIFS(X144:Z144,"&gt;=67%")=2,5,IF(COUNTIFS(X144:Z144,"&gt;=67%")=3,10,0))))</f>
        <v>0</v>
      </c>
      <c r="AL144" s="33">
        <f>IF(OR(ISBLANK(#REF!),$E144="ΌΧΙ"),"",IF(AA144="ΠΟΛΥΤΕΚΝΟΣ",2,IF(AA144="ΤΡΙΤΕΚΝΟΣ",1,0)))</f>
        <v>0</v>
      </c>
      <c r="AM144" s="33">
        <f>IF(OR(ISBLANK(#REF!),$E144="ΌΧΙ"),"",AD144+SUM(AG144:AL144))</f>
        <v>1.0699999999999998</v>
      </c>
    </row>
    <row r="145" spans="1:39" x14ac:dyDescent="0.25">
      <c r="A145" s="26">
        <v>135</v>
      </c>
      <c r="B145" s="41" t="s">
        <v>505</v>
      </c>
      <c r="C145" s="41" t="s">
        <v>86</v>
      </c>
      <c r="D145" s="41" t="s">
        <v>78</v>
      </c>
      <c r="E145" s="27" t="s">
        <v>55</v>
      </c>
      <c r="F145" s="41" t="s">
        <v>444</v>
      </c>
      <c r="G145" s="41" t="s">
        <v>48</v>
      </c>
      <c r="H145" s="41"/>
      <c r="I145" s="41" t="s">
        <v>49</v>
      </c>
      <c r="J145" s="54">
        <v>41681</v>
      </c>
      <c r="K145" s="41" t="s">
        <v>50</v>
      </c>
      <c r="L145" s="43">
        <v>7.12</v>
      </c>
      <c r="M145" s="44"/>
      <c r="N145" s="44"/>
      <c r="O145" s="44"/>
      <c r="P145" s="44"/>
      <c r="Q145" s="41"/>
      <c r="R145" s="41"/>
      <c r="S145" s="41"/>
      <c r="T145" s="41"/>
      <c r="U145" s="41"/>
      <c r="V145" s="41"/>
      <c r="W145" s="51"/>
      <c r="X145" s="51"/>
      <c r="Y145" s="51"/>
      <c r="Z145" s="51"/>
      <c r="AA145" s="44" t="s">
        <v>51</v>
      </c>
      <c r="AB145" s="44" t="s">
        <v>49</v>
      </c>
      <c r="AC145" s="44" t="s">
        <v>49</v>
      </c>
      <c r="AD145" s="32">
        <f>IF(OR(ISBLANK(#REF!),$E145="ΌΧΙ"),"",IF(L145&gt;5,0.5*(L145-5),0))</f>
        <v>1.06</v>
      </c>
      <c r="AE145" s="32">
        <f>IF(OR(ISBLANK(#REF!),$E145="ΌΧΙ"),"",IF(M145="ΝΑΙ",6,(IF(O145="ΝΑΙ",4,0))))</f>
        <v>0</v>
      </c>
      <c r="AF145" s="32">
        <f>IF(OR(ISBLANK(#REF!),$E145="ΌΧΙ"),"",IF(AND(F145="ΠΕ23",H145="ΚΥΡΙΟΣ"),IF(N145="ΝΑΙ",6,(IF(P145="ΝΑΙ",2,0))),IF(N145="ΝΑΙ",3,(IF(P145="ΝΑΙ",2,0)))))</f>
        <v>0</v>
      </c>
      <c r="AG145" s="32">
        <f>IF(OR(ISBLANK(#REF!),$E145="ΌΧΙ"),"",MAX(AE145:AF145))</f>
        <v>0</v>
      </c>
      <c r="AH145" s="32">
        <f>IF(OR(ISBLANK(#REF!),$E145="ΌΧΙ"),"",MIN(3,0.5*INT((Q145*12+R145+ROUND(S145/30,0))/6)))</f>
        <v>0</v>
      </c>
      <c r="AI145" s="32">
        <f>IF(OR(ISBLANK(#REF!),$E145="ΌΧΙ"),"",0.2*(T145*12+U145+ROUND(V145/30,0)))</f>
        <v>0</v>
      </c>
      <c r="AJ145" s="33">
        <f>IF(OR(ISBLANK(#REF!),$E145="ΌΧΙ"),"",IF(W145&gt;80%,4,IF(AND(W145&gt;=67%,W145&lt;=80%),3,0)))</f>
        <v>0</v>
      </c>
      <c r="AK145" s="33">
        <f>IF(OR(ISBLANK(#REF!),$E145="ΌΧΙ"),"",IF(COUNTIFS(X145:Z145,"&gt;=67%")=1,2,IF(COUNTIFS(X145:Z145,"&gt;=67%")=2,5,IF(COUNTIFS(X145:Z145,"&gt;=67%")=3,10,0))))</f>
        <v>0</v>
      </c>
      <c r="AL145" s="33">
        <f>IF(OR(ISBLANK(#REF!),$E145="ΌΧΙ"),"",IF(AA145="ΠΟΛΥΤΕΚΝΟΣ",2,IF(AA145="ΤΡΙΤΕΚΝΟΣ",1,0)))</f>
        <v>0</v>
      </c>
      <c r="AM145" s="33">
        <f>IF(OR(ISBLANK(#REF!),$E145="ΌΧΙ"),"",AD145+SUM(AG145:AL145))</f>
        <v>1.06</v>
      </c>
    </row>
    <row r="146" spans="1:39" x14ac:dyDescent="0.25">
      <c r="A146" s="26">
        <v>136</v>
      </c>
      <c r="B146" s="41" t="s">
        <v>455</v>
      </c>
      <c r="C146" s="41" t="s">
        <v>74</v>
      </c>
      <c r="D146" s="41" t="s">
        <v>102</v>
      </c>
      <c r="E146" s="27" t="s">
        <v>55</v>
      </c>
      <c r="F146" s="41" t="s">
        <v>444</v>
      </c>
      <c r="G146" s="41" t="s">
        <v>48</v>
      </c>
      <c r="H146" s="41"/>
      <c r="I146" s="41" t="s">
        <v>49</v>
      </c>
      <c r="J146" s="54">
        <v>31765</v>
      </c>
      <c r="K146" s="41" t="s">
        <v>50</v>
      </c>
      <c r="L146" s="43">
        <v>6.09</v>
      </c>
      <c r="M146" s="44"/>
      <c r="N146" s="44"/>
      <c r="O146" s="44"/>
      <c r="P146" s="44"/>
      <c r="Q146" s="45"/>
      <c r="R146" s="45">
        <v>10</v>
      </c>
      <c r="S146" s="45">
        <v>13</v>
      </c>
      <c r="T146" s="45"/>
      <c r="U146" s="45"/>
      <c r="V146" s="45"/>
      <c r="W146" s="46"/>
      <c r="X146" s="46"/>
      <c r="Y146" s="46"/>
      <c r="Z146" s="46"/>
      <c r="AA146" s="30" t="s">
        <v>51</v>
      </c>
      <c r="AB146" s="44" t="s">
        <v>49</v>
      </c>
      <c r="AC146" s="44" t="s">
        <v>49</v>
      </c>
      <c r="AD146" s="32">
        <f>IF(OR(ISBLANK(#REF!),$E146="ΌΧΙ"),"",IF(L146&gt;5,0.5*(L146-5),0))</f>
        <v>0.54499999999999993</v>
      </c>
      <c r="AE146" s="32">
        <f>IF(OR(ISBLANK(#REF!),$E146="ΌΧΙ"),"",IF(M146="ΝΑΙ",6,(IF(O146="ΝΑΙ",4,0))))</f>
        <v>0</v>
      </c>
      <c r="AF146" s="32">
        <f>IF(OR(ISBLANK(#REF!),$E146="ΌΧΙ"),"",IF(AND(F146="ΠΕ23",H146="ΚΥΡΙΟΣ"),IF(N146="ΝΑΙ",6,(IF(P146="ΝΑΙ",2,0))),IF(N146="ΝΑΙ",3,(IF(P146="ΝΑΙ",2,0)))))</f>
        <v>0</v>
      </c>
      <c r="AG146" s="32">
        <f>IF(OR(ISBLANK(#REF!),$E146="ΌΧΙ"),"",MAX(AE146:AF146))</f>
        <v>0</v>
      </c>
      <c r="AH146" s="32">
        <f>IF(OR(ISBLANK(#REF!),$E146="ΌΧΙ"),"",MIN(3,0.5*INT((Q146*12+R146+ROUND(S146/30,0))/6)))</f>
        <v>0.5</v>
      </c>
      <c r="AI146" s="32">
        <f>IF(OR(ISBLANK(#REF!),$E146="ΌΧΙ"),"",0.2*(T146*12+U146+ROUND(V146/30,0)))</f>
        <v>0</v>
      </c>
      <c r="AJ146" s="33">
        <f>IF(OR(ISBLANK(#REF!),$E146="ΌΧΙ"),"",IF(W146&gt;80%,4,IF(AND(W146&gt;=67%,W146&lt;=80%),3,0)))</f>
        <v>0</v>
      </c>
      <c r="AK146" s="33">
        <f>IF(OR(ISBLANK(#REF!),$E146="ΌΧΙ"),"",IF(COUNTIFS(X146:Z146,"&gt;=67%")=1,2,IF(COUNTIFS(X146:Z146,"&gt;=67%")=2,5,IF(COUNTIFS(X146:Z146,"&gt;=67%")=3,10,0))))</f>
        <v>0</v>
      </c>
      <c r="AL146" s="33">
        <f>IF(OR(ISBLANK(#REF!),$E146="ΌΧΙ"),"",IF(AA146="ΠΟΛΥΤΕΚΝΟΣ",2,IF(AA146="ΤΡΙΤΕΚΝΟΣ",1,0)))</f>
        <v>0</v>
      </c>
      <c r="AM146" s="33">
        <f>IF(OR(ISBLANK(#REF!),$E146="ΌΧΙ"),"",AD146+SUM(AG146:AL146))</f>
        <v>1.0449999999999999</v>
      </c>
    </row>
    <row r="147" spans="1:39" x14ac:dyDescent="0.25">
      <c r="A147" s="26">
        <v>137</v>
      </c>
      <c r="B147" s="41" t="s">
        <v>486</v>
      </c>
      <c r="C147" s="41" t="s">
        <v>125</v>
      </c>
      <c r="D147" s="41" t="s">
        <v>181</v>
      </c>
      <c r="E147" s="27" t="s">
        <v>55</v>
      </c>
      <c r="F147" s="41" t="s">
        <v>444</v>
      </c>
      <c r="G147" s="41" t="s">
        <v>48</v>
      </c>
      <c r="H147" s="41"/>
      <c r="I147" s="41" t="s">
        <v>49</v>
      </c>
      <c r="J147" s="54">
        <v>41654</v>
      </c>
      <c r="K147" s="41" t="s">
        <v>50</v>
      </c>
      <c r="L147" s="43">
        <v>7.09</v>
      </c>
      <c r="M147" s="44"/>
      <c r="N147" s="44"/>
      <c r="O147" s="44"/>
      <c r="P147" s="44"/>
      <c r="Q147" s="41"/>
      <c r="R147" s="41"/>
      <c r="S147" s="41"/>
      <c r="T147" s="41"/>
      <c r="U147" s="41"/>
      <c r="V147" s="41"/>
      <c r="W147" s="51"/>
      <c r="X147" s="51"/>
      <c r="Y147" s="51"/>
      <c r="Z147" s="51"/>
      <c r="AA147" s="44" t="s">
        <v>51</v>
      </c>
      <c r="AB147" s="44" t="s">
        <v>49</v>
      </c>
      <c r="AC147" s="44" t="s">
        <v>49</v>
      </c>
      <c r="AD147" s="32">
        <f>IF(OR(ISBLANK(#REF!),$E147="ΌΧΙ"),"",IF(L147&gt;5,0.5*(L147-5),0))</f>
        <v>1.0449999999999999</v>
      </c>
      <c r="AE147" s="32">
        <f>IF(OR(ISBLANK(#REF!),$E147="ΌΧΙ"),"",IF(M147="ΝΑΙ",6,(IF(O147="ΝΑΙ",4,0))))</f>
        <v>0</v>
      </c>
      <c r="AF147" s="32">
        <f>IF(OR(ISBLANK(#REF!),$E147="ΌΧΙ"),"",IF(AND(F147="ΠΕ23",H147="ΚΥΡΙΟΣ"),IF(N147="ΝΑΙ",6,(IF(P147="ΝΑΙ",2,0))),IF(N147="ΝΑΙ",3,(IF(P147="ΝΑΙ",2,0)))))</f>
        <v>0</v>
      </c>
      <c r="AG147" s="32">
        <f>IF(OR(ISBLANK(#REF!),$E147="ΌΧΙ"),"",MAX(AE147:AF147))</f>
        <v>0</v>
      </c>
      <c r="AH147" s="32">
        <f>IF(OR(ISBLANK(#REF!),$E147="ΌΧΙ"),"",MIN(3,0.5*INT((Q147*12+R147+ROUND(S147/30,0))/6)))</f>
        <v>0</v>
      </c>
      <c r="AI147" s="32">
        <f>IF(OR(ISBLANK(#REF!),$E147="ΌΧΙ"),"",0.2*(T147*12+U147+ROUND(V147/30,0)))</f>
        <v>0</v>
      </c>
      <c r="AJ147" s="33">
        <f>IF(OR(ISBLANK(#REF!),$E147="ΌΧΙ"),"",IF(W147&gt;80%,4,IF(AND(W147&gt;=67%,W147&lt;=80%),3,0)))</f>
        <v>0</v>
      </c>
      <c r="AK147" s="33">
        <f>IF(OR(ISBLANK(#REF!),$E147="ΌΧΙ"),"",IF(COUNTIFS(X147:Z147,"&gt;=67%")=1,2,IF(COUNTIFS(X147:Z147,"&gt;=67%")=2,5,IF(COUNTIFS(X147:Z147,"&gt;=67%")=3,10,0))))</f>
        <v>0</v>
      </c>
      <c r="AL147" s="33">
        <f>IF(OR(ISBLANK(#REF!),$E147="ΌΧΙ"),"",IF(AA147="ΠΟΛΥΤΕΚΝΟΣ",2,IF(AA147="ΤΡΙΤΕΚΝΟΣ",1,0)))</f>
        <v>0</v>
      </c>
      <c r="AM147" s="33">
        <f>IF(OR(ISBLANK(#REF!),$E147="ΌΧΙ"),"",AD147+SUM(AG147:AL147))</f>
        <v>1.0449999999999999</v>
      </c>
    </row>
    <row r="148" spans="1:39" x14ac:dyDescent="0.25">
      <c r="A148" s="26">
        <v>138</v>
      </c>
      <c r="B148" s="41" t="s">
        <v>479</v>
      </c>
      <c r="C148" s="41" t="s">
        <v>348</v>
      </c>
      <c r="D148" s="41" t="s">
        <v>117</v>
      </c>
      <c r="E148" s="27" t="s">
        <v>55</v>
      </c>
      <c r="F148" s="41" t="s">
        <v>444</v>
      </c>
      <c r="G148" s="41" t="s">
        <v>48</v>
      </c>
      <c r="H148" s="41"/>
      <c r="I148" s="41" t="s">
        <v>49</v>
      </c>
      <c r="J148" s="54">
        <v>39751</v>
      </c>
      <c r="K148" s="41" t="s">
        <v>50</v>
      </c>
      <c r="L148" s="43">
        <v>7.06</v>
      </c>
      <c r="M148" s="44"/>
      <c r="N148" s="44"/>
      <c r="O148" s="44"/>
      <c r="P148" s="44"/>
      <c r="Q148" s="41"/>
      <c r="R148" s="41"/>
      <c r="S148" s="41"/>
      <c r="T148" s="41"/>
      <c r="U148" s="41"/>
      <c r="V148" s="41"/>
      <c r="W148" s="51"/>
      <c r="X148" s="51"/>
      <c r="Y148" s="51"/>
      <c r="Z148" s="51"/>
      <c r="AA148" s="30" t="s">
        <v>51</v>
      </c>
      <c r="AB148" s="44" t="s">
        <v>49</v>
      </c>
      <c r="AC148" s="44" t="s">
        <v>49</v>
      </c>
      <c r="AD148" s="32">
        <f>IF(OR(ISBLANK(#REF!),$E148="ΌΧΙ"),"",IF(L148&gt;5,0.5*(L148-5),0))</f>
        <v>1.0299999999999998</v>
      </c>
      <c r="AE148" s="32">
        <f>IF(OR(ISBLANK(#REF!),$E148="ΌΧΙ"),"",IF(M148="ΝΑΙ",6,(IF(O148="ΝΑΙ",4,0))))</f>
        <v>0</v>
      </c>
      <c r="AF148" s="32">
        <f>IF(OR(ISBLANK(#REF!),$E148="ΌΧΙ"),"",IF(AND(F148="ΠΕ23",H148="ΚΥΡΙΟΣ"),IF(N148="ΝΑΙ",6,(IF(P148="ΝΑΙ",2,0))),IF(N148="ΝΑΙ",3,(IF(P148="ΝΑΙ",2,0)))))</f>
        <v>0</v>
      </c>
      <c r="AG148" s="32">
        <f>IF(OR(ISBLANK(#REF!),$E148="ΌΧΙ"),"",MAX(AE148:AF148))</f>
        <v>0</v>
      </c>
      <c r="AH148" s="32">
        <f>IF(OR(ISBLANK(#REF!),$E148="ΌΧΙ"),"",MIN(3,0.5*INT((Q148*12+R148+ROUND(S148/30,0))/6)))</f>
        <v>0</v>
      </c>
      <c r="AI148" s="32">
        <f>IF(OR(ISBLANK(#REF!),$E148="ΌΧΙ"),"",0.2*(T148*12+U148+ROUND(V148/30,0)))</f>
        <v>0</v>
      </c>
      <c r="AJ148" s="33">
        <f>IF(OR(ISBLANK(#REF!),$E148="ΌΧΙ"),"",IF(W148&gt;80%,4,IF(AND(W148&gt;=67%,W148&lt;=80%),3,0)))</f>
        <v>0</v>
      </c>
      <c r="AK148" s="33">
        <f>IF(OR(ISBLANK(#REF!),$E148="ΌΧΙ"),"",IF(COUNTIFS(X148:Z148,"&gt;=67%")=1,2,IF(COUNTIFS(X148:Z148,"&gt;=67%")=2,5,IF(COUNTIFS(X148:Z148,"&gt;=67%")=3,10,0))))</f>
        <v>0</v>
      </c>
      <c r="AL148" s="33">
        <f>IF(OR(ISBLANK(#REF!),$E148="ΌΧΙ"),"",IF(AA148="ΠΟΛΥΤΕΚΝΟΣ",2,IF(AA148="ΤΡΙΤΕΚΝΟΣ",1,0)))</f>
        <v>0</v>
      </c>
      <c r="AM148" s="33">
        <f>IF(OR(ISBLANK(#REF!),$E148="ΌΧΙ"),"",AD148+SUM(AG148:AL148))</f>
        <v>1.0299999999999998</v>
      </c>
    </row>
    <row r="149" spans="1:39" x14ac:dyDescent="0.25">
      <c r="A149" s="26">
        <v>139</v>
      </c>
      <c r="B149" s="41" t="s">
        <v>470</v>
      </c>
      <c r="C149" s="41" t="s">
        <v>112</v>
      </c>
      <c r="D149" s="41" t="s">
        <v>278</v>
      </c>
      <c r="E149" s="27" t="s">
        <v>55</v>
      </c>
      <c r="F149" s="41" t="s">
        <v>444</v>
      </c>
      <c r="G149" s="41" t="s">
        <v>48</v>
      </c>
      <c r="H149" s="41"/>
      <c r="I149" s="41" t="s">
        <v>49</v>
      </c>
      <c r="J149" s="54">
        <v>39735</v>
      </c>
      <c r="K149" s="41" t="s">
        <v>50</v>
      </c>
      <c r="L149" s="43">
        <v>7.05</v>
      </c>
      <c r="M149" s="44"/>
      <c r="N149" s="44"/>
      <c r="O149" s="44"/>
      <c r="P149" s="44"/>
      <c r="Q149" s="41"/>
      <c r="R149" s="41">
        <v>5</v>
      </c>
      <c r="S149" s="41"/>
      <c r="T149" s="41"/>
      <c r="U149" s="41"/>
      <c r="V149" s="41"/>
      <c r="W149" s="51"/>
      <c r="X149" s="51"/>
      <c r="Y149" s="51"/>
      <c r="Z149" s="51"/>
      <c r="AA149" s="30" t="s">
        <v>51</v>
      </c>
      <c r="AB149" s="44" t="s">
        <v>49</v>
      </c>
      <c r="AC149" s="44" t="s">
        <v>49</v>
      </c>
      <c r="AD149" s="32">
        <f>IF(OR(ISBLANK(#REF!),$E149="ΌΧΙ"),"",IF(L149&gt;5,0.5*(L149-5),0))</f>
        <v>1.0249999999999999</v>
      </c>
      <c r="AE149" s="32">
        <f>IF(OR(ISBLANK(#REF!),$E149="ΌΧΙ"),"",IF(M149="ΝΑΙ",6,(IF(O149="ΝΑΙ",4,0))))</f>
        <v>0</v>
      </c>
      <c r="AF149" s="32">
        <f>IF(OR(ISBLANK(#REF!),$E149="ΌΧΙ"),"",IF(AND(F149="ΠΕ23",H149="ΚΥΡΙΟΣ"),IF(N149="ΝΑΙ",6,(IF(P149="ΝΑΙ",2,0))),IF(N149="ΝΑΙ",3,(IF(P149="ΝΑΙ",2,0)))))</f>
        <v>0</v>
      </c>
      <c r="AG149" s="32">
        <f>IF(OR(ISBLANK(#REF!),$E149="ΌΧΙ"),"",MAX(AE149:AF149))</f>
        <v>0</v>
      </c>
      <c r="AH149" s="32">
        <f>IF(OR(ISBLANK(#REF!),$E149="ΌΧΙ"),"",MIN(3,0.5*INT((Q149*12+R149+ROUND(S149/30,0))/6)))</f>
        <v>0</v>
      </c>
      <c r="AI149" s="32">
        <f>IF(OR(ISBLANK(#REF!),$E149="ΌΧΙ"),"",0.2*(T149*12+U149+ROUND(V149/30,0)))</f>
        <v>0</v>
      </c>
      <c r="AJ149" s="33">
        <f>IF(OR(ISBLANK(#REF!),$E149="ΌΧΙ"),"",IF(W149&gt;80%,4,IF(AND(W149&gt;=67%,W149&lt;=80%),3,0)))</f>
        <v>0</v>
      </c>
      <c r="AK149" s="33">
        <f>IF(OR(ISBLANK(#REF!),$E149="ΌΧΙ"),"",IF(COUNTIFS(X149:Z149,"&gt;=67%")=1,2,IF(COUNTIFS(X149:Z149,"&gt;=67%")=2,5,IF(COUNTIFS(X149:Z149,"&gt;=67%")=3,10,0))))</f>
        <v>0</v>
      </c>
      <c r="AL149" s="33">
        <f>IF(OR(ISBLANK(#REF!),$E149="ΌΧΙ"),"",IF(AA149="ΠΟΛΥΤΕΚΝΟΣ",2,IF(AA149="ΤΡΙΤΕΚΝΟΣ",1,0)))</f>
        <v>0</v>
      </c>
      <c r="AM149" s="33">
        <f>IF(OR(ISBLANK(#REF!),$E149="ΌΧΙ"),"",AD149+SUM(AG149:AL149))</f>
        <v>1.0249999999999999</v>
      </c>
    </row>
    <row r="150" spans="1:39" x14ac:dyDescent="0.25">
      <c r="A150" s="26">
        <v>140</v>
      </c>
      <c r="B150" s="41" t="s">
        <v>618</v>
      </c>
      <c r="C150" s="41" t="s">
        <v>63</v>
      </c>
      <c r="D150" s="41" t="s">
        <v>78</v>
      </c>
      <c r="E150" s="42" t="s">
        <v>55</v>
      </c>
      <c r="F150" s="41" t="s">
        <v>444</v>
      </c>
      <c r="G150" s="41" t="s">
        <v>48</v>
      </c>
      <c r="H150" s="41"/>
      <c r="I150" s="41" t="s">
        <v>49</v>
      </c>
      <c r="J150" s="54">
        <v>41928</v>
      </c>
      <c r="K150" s="41" t="s">
        <v>50</v>
      </c>
      <c r="L150" s="43">
        <v>7.04</v>
      </c>
      <c r="M150" s="44"/>
      <c r="N150" s="44"/>
      <c r="O150" s="44"/>
      <c r="P150" s="44"/>
      <c r="Q150" s="41"/>
      <c r="R150" s="41"/>
      <c r="S150" s="41"/>
      <c r="T150" s="41"/>
      <c r="U150" s="41"/>
      <c r="V150" s="41"/>
      <c r="W150" s="51"/>
      <c r="X150" s="51"/>
      <c r="Y150" s="51"/>
      <c r="Z150" s="51"/>
      <c r="AA150" s="44" t="s">
        <v>51</v>
      </c>
      <c r="AB150" s="44" t="s">
        <v>49</v>
      </c>
      <c r="AC150" s="44" t="s">
        <v>49</v>
      </c>
      <c r="AD150" s="32">
        <f>IF(OR(ISBLANK(#REF!),$E150="ΌΧΙ"),"",IF(L150&gt;5,0.5*(L150-5),0))</f>
        <v>1.02</v>
      </c>
      <c r="AE150" s="32">
        <f>IF(OR(ISBLANK(#REF!),$E150="ΌΧΙ"),"",IF(M150="ΝΑΙ",6,(IF(O150="ΝΑΙ",4,0))))</f>
        <v>0</v>
      </c>
      <c r="AF150" s="32">
        <f>IF(OR(ISBLANK(#REF!),$E150="ΌΧΙ"),"",IF(AND(F150="ΠΕ23",H150="ΚΥΡΙΟΣ"),IF(N150="ΝΑΙ",6,(IF(P150="ΝΑΙ",2,0))),IF(N150="ΝΑΙ",3,(IF(P150="ΝΑΙ",2,0)))))</f>
        <v>0</v>
      </c>
      <c r="AG150" s="32">
        <f>IF(OR(ISBLANK(#REF!),$E150="ΌΧΙ"),"",MAX(AE150:AF150))</f>
        <v>0</v>
      </c>
      <c r="AH150" s="32">
        <f>IF(OR(ISBLANK(#REF!),$E150="ΌΧΙ"),"",MIN(3,0.5*INT((Q150*12+R150+ROUND(S150/30,0))/6)))</f>
        <v>0</v>
      </c>
      <c r="AI150" s="32">
        <f>IF(OR(ISBLANK(#REF!),$E150="ΌΧΙ"),"",0.2*(T150*12+U150+ROUND(V150/30,0)))</f>
        <v>0</v>
      </c>
      <c r="AJ150" s="33">
        <f>IF(OR(ISBLANK(#REF!),$E150="ΌΧΙ"),"",IF(W150&gt;80%,4,IF(AND(W150&gt;=67%,W150&lt;=80%),3,0)))</f>
        <v>0</v>
      </c>
      <c r="AK150" s="33">
        <f>IF(OR(ISBLANK(#REF!),$E150="ΌΧΙ"),"",IF(COUNTIFS(X150:Z150,"&gt;=67%")=1,2,IF(COUNTIFS(X150:Z150,"&gt;=67%")=2,5,IF(COUNTIFS(X150:Z150,"&gt;=67%")=3,10,0))))</f>
        <v>0</v>
      </c>
      <c r="AL150" s="33">
        <f>IF(OR(ISBLANK(#REF!),$E150="ΌΧΙ"),"",IF(AA150="ΠΟΛΥΤΕΚΝΟΣ",2,IF(AA150="ΤΡΙΤΕΚΝΟΣ",1,0)))</f>
        <v>0</v>
      </c>
      <c r="AM150" s="33">
        <f>IF(OR(ISBLANK(#REF!),$E150="ΌΧΙ"),"",AD150+SUM(AG150:AL150))</f>
        <v>1.02</v>
      </c>
    </row>
    <row r="151" spans="1:39" x14ac:dyDescent="0.25">
      <c r="A151" s="26">
        <v>141</v>
      </c>
      <c r="B151" s="41" t="s">
        <v>512</v>
      </c>
      <c r="C151" s="41" t="s">
        <v>242</v>
      </c>
      <c r="D151" s="41" t="s">
        <v>117</v>
      </c>
      <c r="E151" s="27" t="s">
        <v>55</v>
      </c>
      <c r="F151" s="41" t="s">
        <v>444</v>
      </c>
      <c r="G151" s="41" t="s">
        <v>48</v>
      </c>
      <c r="H151" s="41"/>
      <c r="I151" s="41" t="s">
        <v>49</v>
      </c>
      <c r="J151" s="54">
        <v>41926</v>
      </c>
      <c r="K151" s="41" t="s">
        <v>50</v>
      </c>
      <c r="L151" s="43">
        <v>7.03</v>
      </c>
      <c r="M151" s="44"/>
      <c r="N151" s="44"/>
      <c r="O151" s="44"/>
      <c r="P151" s="44"/>
      <c r="Q151" s="41"/>
      <c r="R151" s="41"/>
      <c r="S151" s="41"/>
      <c r="T151" s="41"/>
      <c r="U151" s="41"/>
      <c r="V151" s="41"/>
      <c r="W151" s="51"/>
      <c r="X151" s="51"/>
      <c r="Y151" s="51"/>
      <c r="Z151" s="51"/>
      <c r="AA151" s="44" t="s">
        <v>51</v>
      </c>
      <c r="AB151" s="44" t="s">
        <v>49</v>
      </c>
      <c r="AC151" s="44" t="s">
        <v>49</v>
      </c>
      <c r="AD151" s="32">
        <f>IF(OR(ISBLANK(#REF!),$E151="ΌΧΙ"),"",IF(L151&gt;5,0.5*(L151-5),0))</f>
        <v>1.0150000000000001</v>
      </c>
      <c r="AE151" s="32">
        <f>IF(OR(ISBLANK(#REF!),$E151="ΌΧΙ"),"",IF(M151="ΝΑΙ",6,(IF(O151="ΝΑΙ",4,0))))</f>
        <v>0</v>
      </c>
      <c r="AF151" s="32">
        <f>IF(OR(ISBLANK(#REF!),$E151="ΌΧΙ"),"",IF(AND(F151="ΠΕ23",H151="ΚΥΡΙΟΣ"),IF(N151="ΝΑΙ",6,(IF(P151="ΝΑΙ",2,0))),IF(N151="ΝΑΙ",3,(IF(P151="ΝΑΙ",2,0)))))</f>
        <v>0</v>
      </c>
      <c r="AG151" s="32">
        <f>IF(OR(ISBLANK(#REF!),$E151="ΌΧΙ"),"",MAX(AE151:AF151))</f>
        <v>0</v>
      </c>
      <c r="AH151" s="32">
        <f>IF(OR(ISBLANK(#REF!),$E151="ΌΧΙ"),"",MIN(3,0.5*INT((Q151*12+R151+ROUND(S151/30,0))/6)))</f>
        <v>0</v>
      </c>
      <c r="AI151" s="32">
        <f>IF(OR(ISBLANK(#REF!),$E151="ΌΧΙ"),"",0.2*(T151*12+U151+ROUND(V151/30,0)))</f>
        <v>0</v>
      </c>
      <c r="AJ151" s="33">
        <f>IF(OR(ISBLANK(#REF!),$E151="ΌΧΙ"),"",IF(W151&gt;80%,4,IF(AND(W151&gt;=67%,W151&lt;=80%),3,0)))</f>
        <v>0</v>
      </c>
      <c r="AK151" s="33">
        <f>IF(OR(ISBLANK(#REF!),$E151="ΌΧΙ"),"",IF(COUNTIFS(X151:Z151,"&gt;=67%")=1,2,IF(COUNTIFS(X151:Z151,"&gt;=67%")=2,5,IF(COUNTIFS(X151:Z151,"&gt;=67%")=3,10,0))))</f>
        <v>0</v>
      </c>
      <c r="AL151" s="33">
        <f>IF(OR(ISBLANK(#REF!),$E151="ΌΧΙ"),"",IF(AA151="ΠΟΛΥΤΕΚΝΟΣ",2,IF(AA151="ΤΡΙΤΕΚΝΟΣ",1,0)))</f>
        <v>0</v>
      </c>
      <c r="AM151" s="33">
        <f>IF(OR(ISBLANK(#REF!),$E151="ΌΧΙ"),"",AD151+SUM(AG151:AL151))</f>
        <v>1.0150000000000001</v>
      </c>
    </row>
    <row r="152" spans="1:39" x14ac:dyDescent="0.25">
      <c r="A152" s="26">
        <v>142</v>
      </c>
      <c r="B152" s="41" t="s">
        <v>568</v>
      </c>
      <c r="C152" s="41" t="s">
        <v>117</v>
      </c>
      <c r="D152" s="41" t="s">
        <v>69</v>
      </c>
      <c r="E152" s="27" t="s">
        <v>55</v>
      </c>
      <c r="F152" s="41" t="s">
        <v>444</v>
      </c>
      <c r="G152" s="41" t="s">
        <v>48</v>
      </c>
      <c r="H152" s="41"/>
      <c r="I152" s="41" t="s">
        <v>49</v>
      </c>
      <c r="J152" s="54">
        <v>38968</v>
      </c>
      <c r="K152" s="41" t="s">
        <v>50</v>
      </c>
      <c r="L152" s="43">
        <v>7.01</v>
      </c>
      <c r="M152" s="44"/>
      <c r="N152" s="44"/>
      <c r="O152" s="44"/>
      <c r="P152" s="44"/>
      <c r="Q152" s="41"/>
      <c r="R152" s="41"/>
      <c r="S152" s="41"/>
      <c r="T152" s="41"/>
      <c r="U152" s="41"/>
      <c r="V152" s="41"/>
      <c r="W152" s="51"/>
      <c r="X152" s="51"/>
      <c r="Y152" s="51"/>
      <c r="Z152" s="51"/>
      <c r="AA152" s="44" t="s">
        <v>51</v>
      </c>
      <c r="AB152" s="44" t="s">
        <v>49</v>
      </c>
      <c r="AC152" s="44" t="s">
        <v>49</v>
      </c>
      <c r="AD152" s="32">
        <f>IF(OR(ISBLANK(#REF!),$E152="ΌΧΙ"),"",IF(L152&gt;5,0.5*(L152-5),0))</f>
        <v>1.0049999999999999</v>
      </c>
      <c r="AE152" s="32">
        <f>IF(OR(ISBLANK(#REF!),$E152="ΌΧΙ"),"",IF(M152="ΝΑΙ",6,(IF(O152="ΝΑΙ",4,0))))</f>
        <v>0</v>
      </c>
      <c r="AF152" s="32">
        <f>IF(OR(ISBLANK(#REF!),$E152="ΌΧΙ"),"",IF(AND(F152="ΠΕ23",H152="ΚΥΡΙΟΣ"),IF(N152="ΝΑΙ",6,(IF(P152="ΝΑΙ",2,0))),IF(N152="ΝΑΙ",3,(IF(P152="ΝΑΙ",2,0)))))</f>
        <v>0</v>
      </c>
      <c r="AG152" s="32">
        <f>IF(OR(ISBLANK(#REF!),$E152="ΌΧΙ"),"",MAX(AE152:AF152))</f>
        <v>0</v>
      </c>
      <c r="AH152" s="32">
        <f>IF(OR(ISBLANK(#REF!),$E152="ΌΧΙ"),"",MIN(3,0.5*INT((Q152*12+R152+ROUND(S152/30,0))/6)))</f>
        <v>0</v>
      </c>
      <c r="AI152" s="32">
        <f>IF(OR(ISBLANK(#REF!),$E152="ΌΧΙ"),"",0.2*(T152*12+U152+ROUND(V152/30,0)))</f>
        <v>0</v>
      </c>
      <c r="AJ152" s="33">
        <f>IF(OR(ISBLANK(#REF!),$E152="ΌΧΙ"),"",IF(W152&gt;80%,4,IF(AND(W152&gt;=67%,W152&lt;=80%),3,0)))</f>
        <v>0</v>
      </c>
      <c r="AK152" s="33">
        <f>IF(OR(ISBLANK(#REF!),$E152="ΌΧΙ"),"",IF(COUNTIFS(X152:Z152,"&gt;=67%")=1,2,IF(COUNTIFS(X152:Z152,"&gt;=67%")=2,5,IF(COUNTIFS(X152:Z152,"&gt;=67%")=3,10,0))))</f>
        <v>0</v>
      </c>
      <c r="AL152" s="33">
        <f>IF(OR(ISBLANK(#REF!),$E152="ΌΧΙ"),"",IF(AA152="ΠΟΛΥΤΕΚΝΟΣ",2,IF(AA152="ΤΡΙΤΕΚΝΟΣ",1,0)))</f>
        <v>0</v>
      </c>
      <c r="AM152" s="33">
        <f>IF(OR(ISBLANK(#REF!),$E152="ΌΧΙ"),"",AD152+SUM(AG152:AL152))</f>
        <v>1.0049999999999999</v>
      </c>
    </row>
    <row r="153" spans="1:39" x14ac:dyDescent="0.25">
      <c r="A153" s="26">
        <v>143</v>
      </c>
      <c r="B153" s="41" t="s">
        <v>632</v>
      </c>
      <c r="C153" s="41" t="s">
        <v>507</v>
      </c>
      <c r="D153" s="41" t="s">
        <v>633</v>
      </c>
      <c r="E153" s="42" t="s">
        <v>55</v>
      </c>
      <c r="F153" s="41" t="s">
        <v>444</v>
      </c>
      <c r="G153" s="41" t="s">
        <v>48</v>
      </c>
      <c r="H153" s="41"/>
      <c r="I153" s="41" t="s">
        <v>49</v>
      </c>
      <c r="J153" s="54">
        <v>42101</v>
      </c>
      <c r="K153" s="41" t="s">
        <v>50</v>
      </c>
      <c r="L153" s="43">
        <v>7.01</v>
      </c>
      <c r="M153" s="44"/>
      <c r="N153" s="44"/>
      <c r="O153" s="44"/>
      <c r="P153" s="44"/>
      <c r="Q153" s="41"/>
      <c r="R153" s="41"/>
      <c r="S153" s="41"/>
      <c r="T153" s="41"/>
      <c r="U153" s="41"/>
      <c r="V153" s="41"/>
      <c r="W153" s="51"/>
      <c r="X153" s="51"/>
      <c r="Y153" s="51"/>
      <c r="Z153" s="51"/>
      <c r="AA153" s="44" t="s">
        <v>51</v>
      </c>
      <c r="AB153" s="44" t="s">
        <v>49</v>
      </c>
      <c r="AC153" s="44" t="s">
        <v>49</v>
      </c>
      <c r="AD153" s="32">
        <f>IF(OR(ISBLANK(#REF!),$E153="ΌΧΙ"),"",IF(L153&gt;5,0.5*(L153-5),0))</f>
        <v>1.0049999999999999</v>
      </c>
      <c r="AE153" s="32">
        <f>IF(OR(ISBLANK(#REF!),$E153="ΌΧΙ"),"",IF(M153="ΝΑΙ",6,(IF(O153="ΝΑΙ",4,0))))</f>
        <v>0</v>
      </c>
      <c r="AF153" s="32">
        <f>IF(OR(ISBLANK(#REF!),$E153="ΌΧΙ"),"",IF(AND(F153="ΠΕ23",H153="ΚΥΡΙΟΣ"),IF(N153="ΝΑΙ",6,(IF(P153="ΝΑΙ",2,0))),IF(N153="ΝΑΙ",3,(IF(P153="ΝΑΙ",2,0)))))</f>
        <v>0</v>
      </c>
      <c r="AG153" s="32">
        <f>IF(OR(ISBLANK(#REF!),$E153="ΌΧΙ"),"",MAX(AE153:AF153))</f>
        <v>0</v>
      </c>
      <c r="AH153" s="32">
        <f>IF(OR(ISBLANK(#REF!),$E153="ΌΧΙ"),"",MIN(3,0.5*INT((Q153*12+R153+ROUND(S153/30,0))/6)))</f>
        <v>0</v>
      </c>
      <c r="AI153" s="32">
        <f>IF(OR(ISBLANK(#REF!),$E153="ΌΧΙ"),"",0.2*(T153*12+U153+ROUND(V153/30,0)))</f>
        <v>0</v>
      </c>
      <c r="AJ153" s="33">
        <f>IF(OR(ISBLANK(#REF!),$E153="ΌΧΙ"),"",IF(W153&gt;80%,4,IF(AND(W153&gt;=67%,W153&lt;=80%),3,0)))</f>
        <v>0</v>
      </c>
      <c r="AK153" s="33">
        <f>IF(OR(ISBLANK(#REF!),$E153="ΌΧΙ"),"",IF(COUNTIFS(X153:Z153,"&gt;=67%")=1,2,IF(COUNTIFS(X153:Z153,"&gt;=67%")=2,5,IF(COUNTIFS(X153:Z153,"&gt;=67%")=3,10,0))))</f>
        <v>0</v>
      </c>
      <c r="AL153" s="33">
        <f>IF(OR(ISBLANK(#REF!),$E153="ΌΧΙ"),"",IF(AA153="ΠΟΛΥΤΕΚΝΟΣ",2,IF(AA153="ΤΡΙΤΕΚΝΟΣ",1,0)))</f>
        <v>0</v>
      </c>
      <c r="AM153" s="33">
        <f>IF(OR(ISBLANK(#REF!),$E153="ΌΧΙ"),"",AD153+SUM(AG153:AL153))</f>
        <v>1.0049999999999999</v>
      </c>
    </row>
    <row r="154" spans="1:39" x14ac:dyDescent="0.25">
      <c r="A154" s="26">
        <v>144</v>
      </c>
      <c r="B154" s="41" t="s">
        <v>481</v>
      </c>
      <c r="C154" s="41" t="s">
        <v>198</v>
      </c>
      <c r="D154" s="41" t="s">
        <v>78</v>
      </c>
      <c r="E154" s="27" t="s">
        <v>55</v>
      </c>
      <c r="F154" s="41" t="s">
        <v>444</v>
      </c>
      <c r="G154" s="41" t="s">
        <v>48</v>
      </c>
      <c r="H154" s="41"/>
      <c r="I154" s="41" t="s">
        <v>49</v>
      </c>
      <c r="J154" s="54">
        <v>39785</v>
      </c>
      <c r="K154" s="41" t="s">
        <v>50</v>
      </c>
      <c r="L154" s="43">
        <v>6.99</v>
      </c>
      <c r="M154" s="44"/>
      <c r="N154" s="44"/>
      <c r="O154" s="44"/>
      <c r="P154" s="44"/>
      <c r="Q154" s="41"/>
      <c r="R154" s="41">
        <v>5</v>
      </c>
      <c r="S154" s="41"/>
      <c r="T154" s="41"/>
      <c r="U154" s="41"/>
      <c r="V154" s="41"/>
      <c r="W154" s="51"/>
      <c r="X154" s="51"/>
      <c r="Y154" s="51"/>
      <c r="Z154" s="51"/>
      <c r="AA154" s="30" t="s">
        <v>51</v>
      </c>
      <c r="AB154" s="44" t="s">
        <v>49</v>
      </c>
      <c r="AC154" s="44" t="s">
        <v>49</v>
      </c>
      <c r="AD154" s="32">
        <f>IF(OR(ISBLANK(#REF!),$E154="ΌΧΙ"),"",IF(L154&gt;5,0.5*(L154-5),0))</f>
        <v>0.99500000000000011</v>
      </c>
      <c r="AE154" s="32">
        <f>IF(OR(ISBLANK(#REF!),$E154="ΌΧΙ"),"",IF(M154="ΝΑΙ",6,(IF(O154="ΝΑΙ",4,0))))</f>
        <v>0</v>
      </c>
      <c r="AF154" s="32">
        <f>IF(OR(ISBLANK(#REF!),$E154="ΌΧΙ"),"",IF(AND(F154="ΠΕ23",H154="ΚΥΡΙΟΣ"),IF(N154="ΝΑΙ",6,(IF(P154="ΝΑΙ",2,0))),IF(N154="ΝΑΙ",3,(IF(P154="ΝΑΙ",2,0)))))</f>
        <v>0</v>
      </c>
      <c r="AG154" s="32">
        <f>IF(OR(ISBLANK(#REF!),$E154="ΌΧΙ"),"",MAX(AE154:AF154))</f>
        <v>0</v>
      </c>
      <c r="AH154" s="32">
        <f>IF(OR(ISBLANK(#REF!),$E154="ΌΧΙ"),"",MIN(3,0.5*INT((Q154*12+R154+ROUND(S154/30,0))/6)))</f>
        <v>0</v>
      </c>
      <c r="AI154" s="32">
        <f>IF(OR(ISBLANK(#REF!),$E154="ΌΧΙ"),"",0.2*(T154*12+U154+ROUND(V154/30,0)))</f>
        <v>0</v>
      </c>
      <c r="AJ154" s="33">
        <f>IF(OR(ISBLANK(#REF!),$E154="ΌΧΙ"),"",IF(W154&gt;80%,4,IF(AND(W154&gt;=67%,W154&lt;=80%),3,0)))</f>
        <v>0</v>
      </c>
      <c r="AK154" s="33">
        <f>IF(OR(ISBLANK(#REF!),$E154="ΌΧΙ"),"",IF(COUNTIFS(X154:Z154,"&gt;=67%")=1,2,IF(COUNTIFS(X154:Z154,"&gt;=67%")=2,5,IF(COUNTIFS(X154:Z154,"&gt;=67%")=3,10,0))))</f>
        <v>0</v>
      </c>
      <c r="AL154" s="33">
        <f>IF(OR(ISBLANK(#REF!),$E154="ΌΧΙ"),"",IF(AA154="ΠΟΛΥΤΕΚΝΟΣ",2,IF(AA154="ΤΡΙΤΕΚΝΟΣ",1,0)))</f>
        <v>0</v>
      </c>
      <c r="AM154" s="33">
        <f>IF(OR(ISBLANK(#REF!),$E154="ΌΧΙ"),"",AD154+SUM(AG154:AL154))</f>
        <v>0.99500000000000011</v>
      </c>
    </row>
    <row r="155" spans="1:39" x14ac:dyDescent="0.25">
      <c r="A155" s="26">
        <v>145</v>
      </c>
      <c r="B155" s="41" t="s">
        <v>565</v>
      </c>
      <c r="C155" s="41" t="s">
        <v>88</v>
      </c>
      <c r="D155" s="41" t="s">
        <v>54</v>
      </c>
      <c r="E155" s="27" t="s">
        <v>55</v>
      </c>
      <c r="F155" s="41" t="s">
        <v>444</v>
      </c>
      <c r="G155" s="41" t="s">
        <v>48</v>
      </c>
      <c r="H155" s="41"/>
      <c r="I155" s="41" t="s">
        <v>49</v>
      </c>
      <c r="J155" s="54">
        <v>40099</v>
      </c>
      <c r="K155" s="41" t="s">
        <v>50</v>
      </c>
      <c r="L155" s="43">
        <v>6.97</v>
      </c>
      <c r="M155" s="44"/>
      <c r="N155" s="44"/>
      <c r="O155" s="44"/>
      <c r="P155" s="44"/>
      <c r="Q155" s="41"/>
      <c r="R155" s="41">
        <v>5</v>
      </c>
      <c r="S155" s="41"/>
      <c r="T155" s="41"/>
      <c r="U155" s="41"/>
      <c r="V155" s="41"/>
      <c r="W155" s="51"/>
      <c r="X155" s="51"/>
      <c r="Y155" s="51"/>
      <c r="Z155" s="51"/>
      <c r="AA155" s="44" t="s">
        <v>51</v>
      </c>
      <c r="AB155" s="44" t="s">
        <v>49</v>
      </c>
      <c r="AC155" s="44" t="s">
        <v>49</v>
      </c>
      <c r="AD155" s="32">
        <f>IF(OR(ISBLANK(#REF!),$E155="ΌΧΙ"),"",IF(L155&gt;5,0.5*(L155-5),0))</f>
        <v>0.98499999999999988</v>
      </c>
      <c r="AE155" s="32">
        <f>IF(OR(ISBLANK(#REF!),$E155="ΌΧΙ"),"",IF(M155="ΝΑΙ",6,(IF(O155="ΝΑΙ",4,0))))</f>
        <v>0</v>
      </c>
      <c r="AF155" s="32">
        <f>IF(OR(ISBLANK(#REF!),$E155="ΌΧΙ"),"",IF(AND(F155="ΠΕ23",H155="ΚΥΡΙΟΣ"),IF(N155="ΝΑΙ",6,(IF(P155="ΝΑΙ",2,0))),IF(N155="ΝΑΙ",3,(IF(P155="ΝΑΙ",2,0)))))</f>
        <v>0</v>
      </c>
      <c r="AG155" s="32">
        <f>IF(OR(ISBLANK(#REF!),$E155="ΌΧΙ"),"",MAX(AE155:AF155))</f>
        <v>0</v>
      </c>
      <c r="AH155" s="32">
        <f>IF(OR(ISBLANK(#REF!),$E155="ΌΧΙ"),"",MIN(3,0.5*INT((Q155*12+R155+ROUND(S155/30,0))/6)))</f>
        <v>0</v>
      </c>
      <c r="AI155" s="32">
        <f>IF(OR(ISBLANK(#REF!),$E155="ΌΧΙ"),"",0.2*(T155*12+U155+ROUND(V155/30,0)))</f>
        <v>0</v>
      </c>
      <c r="AJ155" s="33">
        <f>IF(OR(ISBLANK(#REF!),$E155="ΌΧΙ"),"",IF(W155&gt;80%,4,IF(AND(W155&gt;=67%,W155&lt;=80%),3,0)))</f>
        <v>0</v>
      </c>
      <c r="AK155" s="33">
        <f>IF(OR(ISBLANK(#REF!),$E155="ΌΧΙ"),"",IF(COUNTIFS(X155:Z155,"&gt;=67%")=1,2,IF(COUNTIFS(X155:Z155,"&gt;=67%")=2,5,IF(COUNTIFS(X155:Z155,"&gt;=67%")=3,10,0))))</f>
        <v>0</v>
      </c>
      <c r="AL155" s="33">
        <f>IF(OR(ISBLANK(#REF!),$E155="ΌΧΙ"),"",IF(AA155="ΠΟΛΥΤΕΚΝΟΣ",2,IF(AA155="ΤΡΙΤΕΚΝΟΣ",1,0)))</f>
        <v>0</v>
      </c>
      <c r="AM155" s="33">
        <f>IF(OR(ISBLANK(#REF!),$E155="ΌΧΙ"),"",AD155+SUM(AG155:AL155))</f>
        <v>0.98499999999999988</v>
      </c>
    </row>
    <row r="156" spans="1:39" x14ac:dyDescent="0.25">
      <c r="A156" s="26">
        <v>146</v>
      </c>
      <c r="B156" s="41" t="s">
        <v>454</v>
      </c>
      <c r="C156" s="41" t="s">
        <v>152</v>
      </c>
      <c r="D156" s="41" t="s">
        <v>285</v>
      </c>
      <c r="E156" s="27" t="s">
        <v>55</v>
      </c>
      <c r="F156" s="41" t="s">
        <v>444</v>
      </c>
      <c r="G156" s="41" t="s">
        <v>48</v>
      </c>
      <c r="H156" s="41"/>
      <c r="I156" s="41" t="s">
        <v>49</v>
      </c>
      <c r="J156" s="54">
        <v>42466</v>
      </c>
      <c r="K156" s="41" t="s">
        <v>50</v>
      </c>
      <c r="L156" s="43">
        <v>6.97</v>
      </c>
      <c r="M156" s="44"/>
      <c r="N156" s="44"/>
      <c r="O156" s="44"/>
      <c r="P156" s="44"/>
      <c r="Q156" s="45"/>
      <c r="R156" s="45"/>
      <c r="S156" s="45"/>
      <c r="T156" s="45"/>
      <c r="U156" s="45"/>
      <c r="V156" s="45"/>
      <c r="W156" s="46"/>
      <c r="X156" s="46"/>
      <c r="Y156" s="46"/>
      <c r="Z156" s="46"/>
      <c r="AA156" s="30" t="s">
        <v>51</v>
      </c>
      <c r="AB156" s="44" t="s">
        <v>49</v>
      </c>
      <c r="AC156" s="44" t="s">
        <v>49</v>
      </c>
      <c r="AD156" s="32">
        <f>IF(OR(ISBLANK(#REF!),$E156="ΌΧΙ"),"",IF(L156&gt;5,0.5*(L156-5),0))</f>
        <v>0.98499999999999988</v>
      </c>
      <c r="AE156" s="32">
        <f>IF(OR(ISBLANK(#REF!),$E156="ΌΧΙ"),"",IF(M156="ΝΑΙ",6,(IF(O156="ΝΑΙ",4,0))))</f>
        <v>0</v>
      </c>
      <c r="AF156" s="32">
        <f>IF(OR(ISBLANK(#REF!),$E156="ΌΧΙ"),"",IF(AND(F156="ΠΕ23",H156="ΚΥΡΙΟΣ"),IF(N156="ΝΑΙ",6,(IF(P156="ΝΑΙ",2,0))),IF(N156="ΝΑΙ",3,(IF(P156="ΝΑΙ",2,0)))))</f>
        <v>0</v>
      </c>
      <c r="AG156" s="32">
        <f>IF(OR(ISBLANK(#REF!),$E156="ΌΧΙ"),"",MAX(AE156:AF156))</f>
        <v>0</v>
      </c>
      <c r="AH156" s="32">
        <f>IF(OR(ISBLANK(#REF!),$E156="ΌΧΙ"),"",MIN(3,0.5*INT((Q156*12+R156+ROUND(S156/30,0))/6)))</f>
        <v>0</v>
      </c>
      <c r="AI156" s="32">
        <f>IF(OR(ISBLANK(#REF!),$E156="ΌΧΙ"),"",0.2*(T156*12+U156+ROUND(V156/30,0)))</f>
        <v>0</v>
      </c>
      <c r="AJ156" s="33">
        <f>IF(OR(ISBLANK(#REF!),$E156="ΌΧΙ"),"",IF(W156&gt;80%,4,IF(AND(W156&gt;=67%,W156&lt;=80%),3,0)))</f>
        <v>0</v>
      </c>
      <c r="AK156" s="33">
        <f>IF(OR(ISBLANK(#REF!),$E156="ΌΧΙ"),"",IF(COUNTIFS(X156:Z156,"&gt;=67%")=1,2,IF(COUNTIFS(X156:Z156,"&gt;=67%")=2,5,IF(COUNTIFS(X156:Z156,"&gt;=67%")=3,10,0))))</f>
        <v>0</v>
      </c>
      <c r="AL156" s="33">
        <f>IF(OR(ISBLANK(#REF!),$E156="ΌΧΙ"),"",IF(AA156="ΠΟΛΥΤΕΚΝΟΣ",2,IF(AA156="ΤΡΙΤΕΚΝΟΣ",1,0)))</f>
        <v>0</v>
      </c>
      <c r="AM156" s="33">
        <f>IF(OR(ISBLANK(#REF!),$E156="ΌΧΙ"),"",AD156+SUM(AG156:AL156))</f>
        <v>0.98499999999999988</v>
      </c>
    </row>
    <row r="157" spans="1:39" x14ac:dyDescent="0.25">
      <c r="A157" s="26">
        <v>147</v>
      </c>
      <c r="B157" s="41" t="s">
        <v>471</v>
      </c>
      <c r="C157" s="41" t="s">
        <v>449</v>
      </c>
      <c r="D157" s="41" t="s">
        <v>53</v>
      </c>
      <c r="E157" s="27" t="s">
        <v>55</v>
      </c>
      <c r="F157" s="41" t="s">
        <v>444</v>
      </c>
      <c r="G157" s="41" t="s">
        <v>48</v>
      </c>
      <c r="H157" s="41"/>
      <c r="I157" s="41" t="s">
        <v>49</v>
      </c>
      <c r="J157" s="54">
        <v>40304</v>
      </c>
      <c r="K157" s="41" t="s">
        <v>50</v>
      </c>
      <c r="L157" s="43">
        <v>6.94</v>
      </c>
      <c r="M157" s="44"/>
      <c r="N157" s="44"/>
      <c r="O157" s="44"/>
      <c r="P157" s="44"/>
      <c r="Q157" s="41"/>
      <c r="R157" s="41"/>
      <c r="S157" s="41"/>
      <c r="T157" s="41"/>
      <c r="U157" s="41"/>
      <c r="V157" s="41"/>
      <c r="W157" s="51"/>
      <c r="X157" s="51"/>
      <c r="Y157" s="51"/>
      <c r="Z157" s="51"/>
      <c r="AA157" s="30" t="s">
        <v>51</v>
      </c>
      <c r="AB157" s="44" t="s">
        <v>49</v>
      </c>
      <c r="AC157" s="44" t="s">
        <v>49</v>
      </c>
      <c r="AD157" s="32">
        <f>IF(OR(ISBLANK(#REF!),$E157="ΌΧΙ"),"",IF(L157&gt;5,0.5*(L157-5),0))</f>
        <v>0.9700000000000002</v>
      </c>
      <c r="AE157" s="32">
        <f>IF(OR(ISBLANK(#REF!),$E157="ΌΧΙ"),"",IF(M157="ΝΑΙ",6,(IF(O157="ΝΑΙ",4,0))))</f>
        <v>0</v>
      </c>
      <c r="AF157" s="32">
        <f>IF(OR(ISBLANK(#REF!),$E157="ΌΧΙ"),"",IF(AND(F157="ΠΕ23",H157="ΚΥΡΙΟΣ"),IF(N157="ΝΑΙ",6,(IF(P157="ΝΑΙ",2,0))),IF(N157="ΝΑΙ",3,(IF(P157="ΝΑΙ",2,0)))))</f>
        <v>0</v>
      </c>
      <c r="AG157" s="32">
        <f>IF(OR(ISBLANK(#REF!),$E157="ΌΧΙ"),"",MAX(AE157:AF157))</f>
        <v>0</v>
      </c>
      <c r="AH157" s="32">
        <f>IF(OR(ISBLANK(#REF!),$E157="ΌΧΙ"),"",MIN(3,0.5*INT((Q157*12+R157+ROUND(S157/30,0))/6)))</f>
        <v>0</v>
      </c>
      <c r="AI157" s="32">
        <f>IF(OR(ISBLANK(#REF!),$E157="ΌΧΙ"),"",0.2*(T157*12+U157+ROUND(V157/30,0)))</f>
        <v>0</v>
      </c>
      <c r="AJ157" s="33">
        <f>IF(OR(ISBLANK(#REF!),$E157="ΌΧΙ"),"",IF(W157&gt;80%,4,IF(AND(W157&gt;=67%,W157&lt;=80%),3,0)))</f>
        <v>0</v>
      </c>
      <c r="AK157" s="33">
        <f>IF(OR(ISBLANK(#REF!),$E157="ΌΧΙ"),"",IF(COUNTIFS(X157:Z157,"&gt;=67%")=1,2,IF(COUNTIFS(X157:Z157,"&gt;=67%")=2,5,IF(COUNTIFS(X157:Z157,"&gt;=67%")=3,10,0))))</f>
        <v>0</v>
      </c>
      <c r="AL157" s="33">
        <f>IF(OR(ISBLANK(#REF!),$E157="ΌΧΙ"),"",IF(AA157="ΠΟΛΥΤΕΚΝΟΣ",2,IF(AA157="ΤΡΙΤΕΚΝΟΣ",1,0)))</f>
        <v>0</v>
      </c>
      <c r="AM157" s="33">
        <f>IF(OR(ISBLANK(#REF!),$E157="ΌΧΙ"),"",AD157+SUM(AG157:AL157))</f>
        <v>0.9700000000000002</v>
      </c>
    </row>
    <row r="158" spans="1:39" x14ac:dyDescent="0.25">
      <c r="A158" s="26">
        <v>148</v>
      </c>
      <c r="B158" s="41" t="s">
        <v>559</v>
      </c>
      <c r="C158" s="41" t="s">
        <v>336</v>
      </c>
      <c r="D158" s="41" t="s">
        <v>560</v>
      </c>
      <c r="E158" s="27" t="s">
        <v>55</v>
      </c>
      <c r="F158" s="41" t="s">
        <v>444</v>
      </c>
      <c r="G158" s="41" t="s">
        <v>48</v>
      </c>
      <c r="H158" s="41"/>
      <c r="I158" s="41" t="s">
        <v>49</v>
      </c>
      <c r="J158" s="54">
        <v>42472</v>
      </c>
      <c r="K158" s="41" t="s">
        <v>50</v>
      </c>
      <c r="L158" s="43">
        <v>6.94</v>
      </c>
      <c r="M158" s="44"/>
      <c r="N158" s="44"/>
      <c r="O158" s="44"/>
      <c r="P158" s="44"/>
      <c r="Q158" s="41"/>
      <c r="R158" s="41"/>
      <c r="S158" s="41"/>
      <c r="T158" s="41"/>
      <c r="U158" s="41"/>
      <c r="V158" s="41"/>
      <c r="W158" s="51"/>
      <c r="X158" s="51"/>
      <c r="Y158" s="51"/>
      <c r="Z158" s="51"/>
      <c r="AA158" s="44" t="s">
        <v>51</v>
      </c>
      <c r="AB158" s="44" t="s">
        <v>49</v>
      </c>
      <c r="AC158" s="44" t="s">
        <v>49</v>
      </c>
      <c r="AD158" s="32">
        <f>IF(OR(ISBLANK(#REF!),$E158="ΌΧΙ"),"",IF(L158&gt;5,0.5*(L158-5),0))</f>
        <v>0.9700000000000002</v>
      </c>
      <c r="AE158" s="32">
        <f>IF(OR(ISBLANK(#REF!),$E158="ΌΧΙ"),"",IF(M158="ΝΑΙ",6,(IF(O158="ΝΑΙ",4,0))))</f>
        <v>0</v>
      </c>
      <c r="AF158" s="32">
        <f>IF(OR(ISBLANK(#REF!),$E158="ΌΧΙ"),"",IF(AND(F158="ΠΕ23",H158="ΚΥΡΙΟΣ"),IF(N158="ΝΑΙ",6,(IF(P158="ΝΑΙ",2,0))),IF(N158="ΝΑΙ",3,(IF(P158="ΝΑΙ",2,0)))))</f>
        <v>0</v>
      </c>
      <c r="AG158" s="32">
        <f>IF(OR(ISBLANK(#REF!),$E158="ΌΧΙ"),"",MAX(AE158:AF158))</f>
        <v>0</v>
      </c>
      <c r="AH158" s="32">
        <f>IF(OR(ISBLANK(#REF!),$E158="ΌΧΙ"),"",MIN(3,0.5*INT((Q158*12+R158+ROUND(S158/30,0))/6)))</f>
        <v>0</v>
      </c>
      <c r="AI158" s="32">
        <f>IF(OR(ISBLANK(#REF!),$E158="ΌΧΙ"),"",0.2*(T158*12+U158+ROUND(V158/30,0)))</f>
        <v>0</v>
      </c>
      <c r="AJ158" s="33">
        <f>IF(OR(ISBLANK(#REF!),$E158="ΌΧΙ"),"",IF(W158&gt;80%,4,IF(AND(W158&gt;=67%,W158&lt;=80%),3,0)))</f>
        <v>0</v>
      </c>
      <c r="AK158" s="33">
        <f>IF(OR(ISBLANK(#REF!),$E158="ΌΧΙ"),"",IF(COUNTIFS(X158:Z158,"&gt;=67%")=1,2,IF(COUNTIFS(X158:Z158,"&gt;=67%")=2,5,IF(COUNTIFS(X158:Z158,"&gt;=67%")=3,10,0))))</f>
        <v>0</v>
      </c>
      <c r="AL158" s="33">
        <f>IF(OR(ISBLANK(#REF!),$E158="ΌΧΙ"),"",IF(AA158="ΠΟΛΥΤΕΚΝΟΣ",2,IF(AA158="ΤΡΙΤΕΚΝΟΣ",1,0)))</f>
        <v>0</v>
      </c>
      <c r="AM158" s="33">
        <f>IF(OR(ISBLANK(#REF!),$E158="ΌΧΙ"),"",AD158+SUM(AG158:AL158))</f>
        <v>0.9700000000000002</v>
      </c>
    </row>
    <row r="159" spans="1:39" x14ac:dyDescent="0.25">
      <c r="A159" s="26">
        <v>149</v>
      </c>
      <c r="B159" s="41" t="s">
        <v>638</v>
      </c>
      <c r="C159" s="41" t="s">
        <v>60</v>
      </c>
      <c r="D159" s="41" t="s">
        <v>86</v>
      </c>
      <c r="E159" s="42" t="s">
        <v>55</v>
      </c>
      <c r="F159" s="41" t="s">
        <v>444</v>
      </c>
      <c r="G159" s="41" t="s">
        <v>48</v>
      </c>
      <c r="H159" s="41"/>
      <c r="I159" s="41" t="s">
        <v>49</v>
      </c>
      <c r="J159" s="54">
        <v>41927</v>
      </c>
      <c r="K159" s="41" t="s">
        <v>50</v>
      </c>
      <c r="L159" s="43">
        <v>6.91</v>
      </c>
      <c r="M159" s="44"/>
      <c r="N159" s="44"/>
      <c r="O159" s="44"/>
      <c r="P159" s="44"/>
      <c r="Q159" s="41"/>
      <c r="R159" s="41"/>
      <c r="S159" s="41"/>
      <c r="T159" s="41"/>
      <c r="U159" s="41"/>
      <c r="V159" s="41"/>
      <c r="W159" s="51"/>
      <c r="X159" s="51"/>
      <c r="Y159" s="51"/>
      <c r="Z159" s="51"/>
      <c r="AA159" s="44" t="s">
        <v>51</v>
      </c>
      <c r="AB159" s="44" t="s">
        <v>49</v>
      </c>
      <c r="AC159" s="44" t="s">
        <v>49</v>
      </c>
      <c r="AD159" s="32">
        <f>IF(OR(ISBLANK(#REF!),$E159="ΌΧΙ"),"",IF(L159&gt;5,0.5*(L159-5),0))</f>
        <v>0.95500000000000007</v>
      </c>
      <c r="AE159" s="32">
        <f>IF(OR(ISBLANK(#REF!),$E159="ΌΧΙ"),"",IF(M159="ΝΑΙ",6,(IF(O159="ΝΑΙ",4,0))))</f>
        <v>0</v>
      </c>
      <c r="AF159" s="32">
        <f>IF(OR(ISBLANK(#REF!),$E159="ΌΧΙ"),"",IF(AND(F159="ΠΕ23",H159="ΚΥΡΙΟΣ"),IF(N159="ΝΑΙ",6,(IF(P159="ΝΑΙ",2,0))),IF(N159="ΝΑΙ",3,(IF(P159="ΝΑΙ",2,0)))))</f>
        <v>0</v>
      </c>
      <c r="AG159" s="32">
        <f>IF(OR(ISBLANK(#REF!),$E159="ΌΧΙ"),"",MAX(AE159:AF159))</f>
        <v>0</v>
      </c>
      <c r="AH159" s="32">
        <f>IF(OR(ISBLANK(#REF!),$E159="ΌΧΙ"),"",MIN(3,0.5*INT((Q159*12+R159+ROUND(S159/30,0))/6)))</f>
        <v>0</v>
      </c>
      <c r="AI159" s="32">
        <f>IF(OR(ISBLANK(#REF!),$E159="ΌΧΙ"),"",0.2*(T159*12+U159+ROUND(V159/30,0)))</f>
        <v>0</v>
      </c>
      <c r="AJ159" s="33">
        <f>IF(OR(ISBLANK(#REF!),$E159="ΌΧΙ"),"",IF(W159&gt;80%,4,IF(AND(W159&gt;=67%,W159&lt;=80%),3,0)))</f>
        <v>0</v>
      </c>
      <c r="AK159" s="33">
        <f>IF(OR(ISBLANK(#REF!),$E159="ΌΧΙ"),"",IF(COUNTIFS(X159:Z159,"&gt;=67%")=1,2,IF(COUNTIFS(X159:Z159,"&gt;=67%")=2,5,IF(COUNTIFS(X159:Z159,"&gt;=67%")=3,10,0))))</f>
        <v>0</v>
      </c>
      <c r="AL159" s="33">
        <f>IF(OR(ISBLANK(#REF!),$E159="ΌΧΙ"),"",IF(AA159="ΠΟΛΥΤΕΚΝΟΣ",2,IF(AA159="ΤΡΙΤΕΚΝΟΣ",1,0)))</f>
        <v>0</v>
      </c>
      <c r="AM159" s="33">
        <f>IF(OR(ISBLANK(#REF!),$E159="ΌΧΙ"),"",AD159+SUM(AG159:AL159))</f>
        <v>0.95500000000000007</v>
      </c>
    </row>
    <row r="160" spans="1:39" x14ac:dyDescent="0.25">
      <c r="A160" s="26">
        <v>150</v>
      </c>
      <c r="B160" s="41" t="s">
        <v>523</v>
      </c>
      <c r="C160" s="41" t="s">
        <v>524</v>
      </c>
      <c r="D160" s="41" t="s">
        <v>54</v>
      </c>
      <c r="E160" s="27" t="s">
        <v>55</v>
      </c>
      <c r="F160" s="41" t="s">
        <v>444</v>
      </c>
      <c r="G160" s="41" t="s">
        <v>48</v>
      </c>
      <c r="H160" s="41"/>
      <c r="I160" s="41" t="s">
        <v>49</v>
      </c>
      <c r="J160" s="54">
        <v>42213</v>
      </c>
      <c r="K160" s="41" t="s">
        <v>50</v>
      </c>
      <c r="L160" s="43">
        <v>6.91</v>
      </c>
      <c r="M160" s="44"/>
      <c r="N160" s="44"/>
      <c r="O160" s="44"/>
      <c r="P160" s="44"/>
      <c r="Q160" s="41"/>
      <c r="R160" s="41"/>
      <c r="S160" s="41"/>
      <c r="T160" s="41"/>
      <c r="U160" s="41"/>
      <c r="V160" s="41"/>
      <c r="W160" s="51"/>
      <c r="X160" s="51"/>
      <c r="Y160" s="51"/>
      <c r="Z160" s="51"/>
      <c r="AA160" s="44" t="s">
        <v>51</v>
      </c>
      <c r="AB160" s="44" t="s">
        <v>49</v>
      </c>
      <c r="AC160" s="44" t="s">
        <v>49</v>
      </c>
      <c r="AD160" s="32">
        <f>IF(OR(ISBLANK(#REF!),$E160="ΌΧΙ"),"",IF(L160&gt;5,0.5*(L160-5),0))</f>
        <v>0.95500000000000007</v>
      </c>
      <c r="AE160" s="32">
        <f>IF(OR(ISBLANK(#REF!),$E160="ΌΧΙ"),"",IF(M160="ΝΑΙ",6,(IF(O160="ΝΑΙ",4,0))))</f>
        <v>0</v>
      </c>
      <c r="AF160" s="32">
        <f>IF(OR(ISBLANK(#REF!),$E160="ΌΧΙ"),"",IF(AND(F160="ΠΕ23",H160="ΚΥΡΙΟΣ"),IF(N160="ΝΑΙ",6,(IF(P160="ΝΑΙ",2,0))),IF(N160="ΝΑΙ",3,(IF(P160="ΝΑΙ",2,0)))))</f>
        <v>0</v>
      </c>
      <c r="AG160" s="32">
        <f>IF(OR(ISBLANK(#REF!),$E160="ΌΧΙ"),"",MAX(AE160:AF160))</f>
        <v>0</v>
      </c>
      <c r="AH160" s="32">
        <f>IF(OR(ISBLANK(#REF!),$E160="ΌΧΙ"),"",MIN(3,0.5*INT((Q160*12+R160+ROUND(S160/30,0))/6)))</f>
        <v>0</v>
      </c>
      <c r="AI160" s="32">
        <f>IF(OR(ISBLANK(#REF!),$E160="ΌΧΙ"),"",0.2*(T160*12+U160+ROUND(V160/30,0)))</f>
        <v>0</v>
      </c>
      <c r="AJ160" s="33">
        <f>IF(OR(ISBLANK(#REF!),$E160="ΌΧΙ"),"",IF(W160&gt;80%,4,IF(AND(W160&gt;=67%,W160&lt;=80%),3,0)))</f>
        <v>0</v>
      </c>
      <c r="AK160" s="33">
        <f>IF(OR(ISBLANK(#REF!),$E160="ΌΧΙ"),"",IF(COUNTIFS(X160:Z160,"&gt;=67%")=1,2,IF(COUNTIFS(X160:Z160,"&gt;=67%")=2,5,IF(COUNTIFS(X160:Z160,"&gt;=67%")=3,10,0))))</f>
        <v>0</v>
      </c>
      <c r="AL160" s="33">
        <f>IF(OR(ISBLANK(#REF!),$E160="ΌΧΙ"),"",IF(AA160="ΠΟΛΥΤΕΚΝΟΣ",2,IF(AA160="ΤΡΙΤΕΚΝΟΣ",1,0)))</f>
        <v>0</v>
      </c>
      <c r="AM160" s="33">
        <f>IF(OR(ISBLANK(#REF!),$E160="ΌΧΙ"),"",AD160+SUM(AG160:AL160))</f>
        <v>0.95500000000000007</v>
      </c>
    </row>
    <row r="161" spans="1:39" x14ac:dyDescent="0.25">
      <c r="A161" s="26">
        <v>151</v>
      </c>
      <c r="B161" s="41" t="s">
        <v>511</v>
      </c>
      <c r="C161" s="41" t="s">
        <v>89</v>
      </c>
      <c r="D161" s="41" t="s">
        <v>129</v>
      </c>
      <c r="E161" s="27" t="s">
        <v>55</v>
      </c>
      <c r="F161" s="41" t="s">
        <v>444</v>
      </c>
      <c r="G161" s="41" t="s">
        <v>48</v>
      </c>
      <c r="H161" s="41"/>
      <c r="I161" s="41" t="s">
        <v>49</v>
      </c>
      <c r="J161" s="54">
        <v>39756</v>
      </c>
      <c r="K161" s="41" t="s">
        <v>50</v>
      </c>
      <c r="L161" s="43">
        <v>6.9</v>
      </c>
      <c r="M161" s="44"/>
      <c r="N161" s="44"/>
      <c r="O161" s="44"/>
      <c r="P161" s="44"/>
      <c r="Q161" s="41"/>
      <c r="R161" s="41"/>
      <c r="S161" s="41"/>
      <c r="T161" s="41"/>
      <c r="U161" s="41"/>
      <c r="V161" s="41"/>
      <c r="W161" s="51"/>
      <c r="X161" s="51"/>
      <c r="Y161" s="51"/>
      <c r="Z161" s="51"/>
      <c r="AA161" s="44" t="s">
        <v>51</v>
      </c>
      <c r="AB161" s="44" t="s">
        <v>49</v>
      </c>
      <c r="AC161" s="44" t="s">
        <v>49</v>
      </c>
      <c r="AD161" s="32">
        <f>IF(OR(ISBLANK(#REF!),$E161="ΌΧΙ"),"",IF(L161&gt;5,0.5*(L161-5),0))</f>
        <v>0.95000000000000018</v>
      </c>
      <c r="AE161" s="32">
        <f>IF(OR(ISBLANK(#REF!),$E161="ΌΧΙ"),"",IF(M161="ΝΑΙ",6,(IF(O161="ΝΑΙ",4,0))))</f>
        <v>0</v>
      </c>
      <c r="AF161" s="32">
        <f>IF(OR(ISBLANK(#REF!),$E161="ΌΧΙ"),"",IF(AND(F161="ΠΕ23",H161="ΚΥΡΙΟΣ"),IF(N161="ΝΑΙ",6,(IF(P161="ΝΑΙ",2,0))),IF(N161="ΝΑΙ",3,(IF(P161="ΝΑΙ",2,0)))))</f>
        <v>0</v>
      </c>
      <c r="AG161" s="32">
        <f>IF(OR(ISBLANK(#REF!),$E161="ΌΧΙ"),"",MAX(AE161:AF161))</f>
        <v>0</v>
      </c>
      <c r="AH161" s="32">
        <f>IF(OR(ISBLANK(#REF!),$E161="ΌΧΙ"),"",MIN(3,0.5*INT((Q161*12+R161+ROUND(S161/30,0))/6)))</f>
        <v>0</v>
      </c>
      <c r="AI161" s="32">
        <f>IF(OR(ISBLANK(#REF!),$E161="ΌΧΙ"),"",0.2*(T161*12+U161+ROUND(V161/30,0)))</f>
        <v>0</v>
      </c>
      <c r="AJ161" s="33">
        <f>IF(OR(ISBLANK(#REF!),$E161="ΌΧΙ"),"",IF(W161&gt;80%,4,IF(AND(W161&gt;=67%,W161&lt;=80%),3,0)))</f>
        <v>0</v>
      </c>
      <c r="AK161" s="33">
        <f>IF(OR(ISBLANK(#REF!),$E161="ΌΧΙ"),"",IF(COUNTIFS(X161:Z161,"&gt;=67%")=1,2,IF(COUNTIFS(X161:Z161,"&gt;=67%")=2,5,IF(COUNTIFS(X161:Z161,"&gt;=67%")=3,10,0))))</f>
        <v>0</v>
      </c>
      <c r="AL161" s="33">
        <f>IF(OR(ISBLANK(#REF!),$E161="ΌΧΙ"),"",IF(AA161="ΠΟΛΥΤΕΚΝΟΣ",2,IF(AA161="ΤΡΙΤΕΚΝΟΣ",1,0)))</f>
        <v>0</v>
      </c>
      <c r="AM161" s="33">
        <f>IF(OR(ISBLANK(#REF!),$E161="ΌΧΙ"),"",AD161+SUM(AG161:AL161))</f>
        <v>0.95000000000000018</v>
      </c>
    </row>
    <row r="162" spans="1:39" x14ac:dyDescent="0.25">
      <c r="A162" s="26">
        <v>152</v>
      </c>
      <c r="B162" s="41" t="s">
        <v>456</v>
      </c>
      <c r="C162" s="41" t="s">
        <v>457</v>
      </c>
      <c r="D162" s="41" t="s">
        <v>458</v>
      </c>
      <c r="E162" s="27" t="s">
        <v>55</v>
      </c>
      <c r="F162" s="41" t="s">
        <v>444</v>
      </c>
      <c r="G162" s="41" t="s">
        <v>48</v>
      </c>
      <c r="H162" s="41"/>
      <c r="I162" s="41" t="s">
        <v>49</v>
      </c>
      <c r="J162" s="54">
        <v>40606</v>
      </c>
      <c r="K162" s="41" t="s">
        <v>50</v>
      </c>
      <c r="L162" s="47">
        <v>6.89</v>
      </c>
      <c r="M162" s="42"/>
      <c r="N162" s="44"/>
      <c r="O162" s="44"/>
      <c r="P162" s="44"/>
      <c r="Q162" s="45"/>
      <c r="R162" s="45"/>
      <c r="S162" s="45"/>
      <c r="T162" s="45"/>
      <c r="U162" s="45"/>
      <c r="V162" s="45"/>
      <c r="W162" s="46"/>
      <c r="X162" s="46"/>
      <c r="Y162" s="46"/>
      <c r="Z162" s="46"/>
      <c r="AA162" s="30" t="s">
        <v>51</v>
      </c>
      <c r="AB162" s="44" t="s">
        <v>49</v>
      </c>
      <c r="AC162" s="44" t="s">
        <v>49</v>
      </c>
      <c r="AD162" s="32">
        <f>IF(OR(ISBLANK(#REF!),$E162="ΌΧΙ"),"",IF(L162&gt;5,0.5*(L162-5),0))</f>
        <v>0.94499999999999984</v>
      </c>
      <c r="AE162" s="32">
        <f>IF(OR(ISBLANK(#REF!),$E162="ΌΧΙ"),"",IF(M162="ΝΑΙ",6,(IF(O162="ΝΑΙ",4,0))))</f>
        <v>0</v>
      </c>
      <c r="AF162" s="32">
        <f>IF(OR(ISBLANK(#REF!),$E162="ΌΧΙ"),"",IF(AND(F162="ΠΕ23",H162="ΚΥΡΙΟΣ"),IF(N162="ΝΑΙ",6,(IF(P162="ΝΑΙ",2,0))),IF(N162="ΝΑΙ",3,(IF(P162="ΝΑΙ",2,0)))))</f>
        <v>0</v>
      </c>
      <c r="AG162" s="32">
        <f>IF(OR(ISBLANK(#REF!),$E162="ΌΧΙ"),"",MAX(AE162:AF162))</f>
        <v>0</v>
      </c>
      <c r="AH162" s="32">
        <f>IF(OR(ISBLANK(#REF!),$E162="ΌΧΙ"),"",MIN(3,0.5*INT((Q162*12+R162+ROUND(S162/30,0))/6)))</f>
        <v>0</v>
      </c>
      <c r="AI162" s="32">
        <f>IF(OR(ISBLANK(#REF!),$E162="ΌΧΙ"),"",0.2*(T162*12+U162+ROUND(V162/30,0)))</f>
        <v>0</v>
      </c>
      <c r="AJ162" s="33">
        <f>IF(OR(ISBLANK(#REF!),$E162="ΌΧΙ"),"",IF(W162&gt;80%,4,IF(AND(W162&gt;=67%,W162&lt;=80%),3,0)))</f>
        <v>0</v>
      </c>
      <c r="AK162" s="33">
        <f>IF(OR(ISBLANK(#REF!),$E162="ΌΧΙ"),"",IF(COUNTIFS(X162:Z162,"&gt;=67%")=1,2,IF(COUNTIFS(X162:Z162,"&gt;=67%")=2,5,IF(COUNTIFS(X162:Z162,"&gt;=67%")=3,10,0))))</f>
        <v>0</v>
      </c>
      <c r="AL162" s="33">
        <f>IF(OR(ISBLANK(#REF!),$E162="ΌΧΙ"),"",IF(AA162="ΠΟΛΥΤΕΚΝΟΣ",2,IF(AA162="ΤΡΙΤΕΚΝΟΣ",1,0)))</f>
        <v>0</v>
      </c>
      <c r="AM162" s="33">
        <f>IF(OR(ISBLANK(#REF!),$E162="ΌΧΙ"),"",AD162+SUM(AG162:AL162))</f>
        <v>0.94499999999999984</v>
      </c>
    </row>
    <row r="163" spans="1:39" x14ac:dyDescent="0.25">
      <c r="A163" s="26">
        <v>153</v>
      </c>
      <c r="B163" s="41" t="s">
        <v>450</v>
      </c>
      <c r="C163" s="41" t="s">
        <v>112</v>
      </c>
      <c r="D163" s="41" t="s">
        <v>86</v>
      </c>
      <c r="E163" s="27" t="s">
        <v>55</v>
      </c>
      <c r="F163" s="41" t="s">
        <v>444</v>
      </c>
      <c r="G163" s="41" t="s">
        <v>48</v>
      </c>
      <c r="H163" s="41"/>
      <c r="I163" s="41" t="s">
        <v>49</v>
      </c>
      <c r="J163" s="54">
        <v>41264</v>
      </c>
      <c r="K163" s="41" t="s">
        <v>50</v>
      </c>
      <c r="L163" s="43">
        <v>6.89</v>
      </c>
      <c r="M163" s="44"/>
      <c r="N163" s="44"/>
      <c r="O163" s="44"/>
      <c r="P163" s="44"/>
      <c r="Q163" s="45"/>
      <c r="R163" s="45"/>
      <c r="S163" s="45"/>
      <c r="T163" s="45"/>
      <c r="U163" s="45"/>
      <c r="V163" s="45"/>
      <c r="W163" s="46"/>
      <c r="X163" s="46"/>
      <c r="Y163" s="46"/>
      <c r="Z163" s="46"/>
      <c r="AA163" s="30" t="s">
        <v>51</v>
      </c>
      <c r="AB163" s="44" t="s">
        <v>49</v>
      </c>
      <c r="AC163" s="44" t="s">
        <v>49</v>
      </c>
      <c r="AD163" s="32">
        <f>IF(OR(ISBLANK(#REF!),$E163="ΌΧΙ"),"",IF(L163&gt;5,0.5*(L163-5),0))</f>
        <v>0.94499999999999984</v>
      </c>
      <c r="AE163" s="32">
        <f>IF(OR(ISBLANK(#REF!),$E163="ΌΧΙ"),"",IF(M163="ΝΑΙ",6,(IF(O163="ΝΑΙ",4,0))))</f>
        <v>0</v>
      </c>
      <c r="AF163" s="32">
        <f>IF(OR(ISBLANK(#REF!),$E163="ΌΧΙ"),"",IF(AND(F163="ΠΕ23",H163="ΚΥΡΙΟΣ"),IF(N163="ΝΑΙ",6,(IF(P163="ΝΑΙ",2,0))),IF(N163="ΝΑΙ",3,(IF(P163="ΝΑΙ",2,0)))))</f>
        <v>0</v>
      </c>
      <c r="AG163" s="32">
        <f>IF(OR(ISBLANK(#REF!),$E163="ΌΧΙ"),"",MAX(AE163:AF163))</f>
        <v>0</v>
      </c>
      <c r="AH163" s="32">
        <f>IF(OR(ISBLANK(#REF!),$E163="ΌΧΙ"),"",MIN(3,0.5*INT((Q163*12+R163+ROUND(S163/30,0))/6)))</f>
        <v>0</v>
      </c>
      <c r="AI163" s="32">
        <f>IF(OR(ISBLANK(#REF!),$E163="ΌΧΙ"),"",0.2*(T163*12+U163+ROUND(V163/30,0)))</f>
        <v>0</v>
      </c>
      <c r="AJ163" s="33">
        <f>IF(OR(ISBLANK(#REF!),$E163="ΌΧΙ"),"",IF(W163&gt;80%,4,IF(AND(W163&gt;=67%,W163&lt;=80%),3,0)))</f>
        <v>0</v>
      </c>
      <c r="AK163" s="33">
        <f>IF(OR(ISBLANK(#REF!),$E163="ΌΧΙ"),"",IF(COUNTIFS(X163:Z163,"&gt;=67%")=1,2,IF(COUNTIFS(X163:Z163,"&gt;=67%")=2,5,IF(COUNTIFS(X163:Z163,"&gt;=67%")=3,10,0))))</f>
        <v>0</v>
      </c>
      <c r="AL163" s="33">
        <f>IF(OR(ISBLANK(#REF!),$E163="ΌΧΙ"),"",IF(AA163="ΠΟΛΥΤΕΚΝΟΣ",2,IF(AA163="ΤΡΙΤΕΚΝΟΣ",1,0)))</f>
        <v>0</v>
      </c>
      <c r="AM163" s="33">
        <f>IF(OR(ISBLANK(#REF!),$E163="ΌΧΙ"),"",AD163+SUM(AG163:AL163))</f>
        <v>0.94499999999999984</v>
      </c>
    </row>
    <row r="164" spans="1:39" x14ac:dyDescent="0.25">
      <c r="A164" s="26">
        <v>154</v>
      </c>
      <c r="B164" s="41" t="s">
        <v>612</v>
      </c>
      <c r="C164" s="41" t="s">
        <v>99</v>
      </c>
      <c r="D164" s="41" t="s">
        <v>104</v>
      </c>
      <c r="E164" s="42" t="s">
        <v>55</v>
      </c>
      <c r="F164" s="41" t="s">
        <v>444</v>
      </c>
      <c r="G164" s="41" t="s">
        <v>48</v>
      </c>
      <c r="H164" s="41"/>
      <c r="I164" s="41" t="s">
        <v>49</v>
      </c>
      <c r="J164" s="54">
        <v>38707</v>
      </c>
      <c r="K164" s="41" t="s">
        <v>50</v>
      </c>
      <c r="L164" s="43">
        <v>6.87</v>
      </c>
      <c r="M164" s="44"/>
      <c r="N164" s="44"/>
      <c r="O164" s="44"/>
      <c r="P164" s="44"/>
      <c r="Q164" s="41"/>
      <c r="R164" s="41"/>
      <c r="S164" s="41"/>
      <c r="T164" s="41"/>
      <c r="U164" s="41"/>
      <c r="V164" s="41"/>
      <c r="W164" s="51"/>
      <c r="X164" s="51"/>
      <c r="Y164" s="51"/>
      <c r="Z164" s="51"/>
      <c r="AA164" s="44" t="s">
        <v>51</v>
      </c>
      <c r="AB164" s="44" t="s">
        <v>49</v>
      </c>
      <c r="AC164" s="44" t="s">
        <v>49</v>
      </c>
      <c r="AD164" s="32">
        <f>IF(OR(ISBLANK(#REF!),$E164="ΌΧΙ"),"",IF(L164&gt;5,0.5*(L164-5),0))</f>
        <v>0.93500000000000005</v>
      </c>
      <c r="AE164" s="32">
        <f>IF(OR(ISBLANK(#REF!),$E164="ΌΧΙ"),"",IF(M164="ΝΑΙ",6,(IF(O164="ΝΑΙ",4,0))))</f>
        <v>0</v>
      </c>
      <c r="AF164" s="32">
        <f>IF(OR(ISBLANK(#REF!),$E164="ΌΧΙ"),"",IF(AND(F164="ΠΕ23",H164="ΚΥΡΙΟΣ"),IF(N164="ΝΑΙ",6,(IF(P164="ΝΑΙ",2,0))),IF(N164="ΝΑΙ",3,(IF(P164="ΝΑΙ",2,0)))))</f>
        <v>0</v>
      </c>
      <c r="AG164" s="32">
        <f>IF(OR(ISBLANK(#REF!),$E164="ΌΧΙ"),"",MAX(AE164:AF164))</f>
        <v>0</v>
      </c>
      <c r="AH164" s="32">
        <f>IF(OR(ISBLANK(#REF!),$E164="ΌΧΙ"),"",MIN(3,0.5*INT((Q164*12+R164+ROUND(S164/30,0))/6)))</f>
        <v>0</v>
      </c>
      <c r="AI164" s="32">
        <f>IF(OR(ISBLANK(#REF!),$E164="ΌΧΙ"),"",0.2*(T164*12+U164+ROUND(V164/30,0)))</f>
        <v>0</v>
      </c>
      <c r="AJ164" s="33">
        <f>IF(OR(ISBLANK(#REF!),$E164="ΌΧΙ"),"",IF(W164&gt;80%,4,IF(AND(W164&gt;=67%,W164&lt;=80%),3,0)))</f>
        <v>0</v>
      </c>
      <c r="AK164" s="33">
        <f>IF(OR(ISBLANK(#REF!),$E164="ΌΧΙ"),"",IF(COUNTIFS(X164:Z164,"&gt;=67%")=1,2,IF(COUNTIFS(X164:Z164,"&gt;=67%")=2,5,IF(COUNTIFS(X164:Z164,"&gt;=67%")=3,10,0))))</f>
        <v>0</v>
      </c>
      <c r="AL164" s="33">
        <f>IF(OR(ISBLANK(#REF!),$E164="ΌΧΙ"),"",IF(AA164="ΠΟΛΥΤΕΚΝΟΣ",2,IF(AA164="ΤΡΙΤΕΚΝΟΣ",1,0)))</f>
        <v>0</v>
      </c>
      <c r="AM164" s="33">
        <f>IF(OR(ISBLANK(#REF!),$E164="ΌΧΙ"),"",AD164+SUM(AG164:AL164))</f>
        <v>0.93500000000000005</v>
      </c>
    </row>
    <row r="165" spans="1:39" x14ac:dyDescent="0.25">
      <c r="A165" s="26">
        <v>155</v>
      </c>
      <c r="B165" s="41" t="s">
        <v>527</v>
      </c>
      <c r="C165" s="41" t="s">
        <v>408</v>
      </c>
      <c r="D165" s="41" t="s">
        <v>89</v>
      </c>
      <c r="E165" s="27" t="s">
        <v>55</v>
      </c>
      <c r="F165" s="41" t="s">
        <v>444</v>
      </c>
      <c r="G165" s="41" t="s">
        <v>48</v>
      </c>
      <c r="H165" s="41"/>
      <c r="I165" s="41" t="s">
        <v>49</v>
      </c>
      <c r="J165" s="54">
        <v>40476</v>
      </c>
      <c r="K165" s="41" t="s">
        <v>50</v>
      </c>
      <c r="L165" s="43">
        <v>6.87</v>
      </c>
      <c r="M165" s="44"/>
      <c r="N165" s="44"/>
      <c r="O165" s="44"/>
      <c r="P165" s="44"/>
      <c r="Q165" s="41"/>
      <c r="R165" s="41"/>
      <c r="S165" s="41"/>
      <c r="T165" s="41"/>
      <c r="U165" s="41"/>
      <c r="V165" s="41"/>
      <c r="W165" s="51"/>
      <c r="X165" s="51"/>
      <c r="Y165" s="51"/>
      <c r="Z165" s="51"/>
      <c r="AA165" s="44" t="s">
        <v>51</v>
      </c>
      <c r="AB165" s="44" t="s">
        <v>49</v>
      </c>
      <c r="AC165" s="44" t="s">
        <v>49</v>
      </c>
      <c r="AD165" s="32">
        <f>IF(OR(ISBLANK(#REF!),$E165="ΌΧΙ"),"",IF(L165&gt;5,0.5*(L165-5),0))</f>
        <v>0.93500000000000005</v>
      </c>
      <c r="AE165" s="32">
        <f>IF(OR(ISBLANK(#REF!),$E165="ΌΧΙ"),"",IF(M165="ΝΑΙ",6,(IF(O165="ΝΑΙ",4,0))))</f>
        <v>0</v>
      </c>
      <c r="AF165" s="32">
        <f>IF(OR(ISBLANK(#REF!),$E165="ΌΧΙ"),"",IF(AND(F165="ΠΕ23",H165="ΚΥΡΙΟΣ"),IF(N165="ΝΑΙ",6,(IF(P165="ΝΑΙ",2,0))),IF(N165="ΝΑΙ",3,(IF(P165="ΝΑΙ",2,0)))))</f>
        <v>0</v>
      </c>
      <c r="AG165" s="32">
        <f>IF(OR(ISBLANK(#REF!),$E165="ΌΧΙ"),"",MAX(AE165:AF165))</f>
        <v>0</v>
      </c>
      <c r="AH165" s="32">
        <f>IF(OR(ISBLANK(#REF!),$E165="ΌΧΙ"),"",MIN(3,0.5*INT((Q165*12+R165+ROUND(S165/30,0))/6)))</f>
        <v>0</v>
      </c>
      <c r="AI165" s="32">
        <f>IF(OR(ISBLANK(#REF!),$E165="ΌΧΙ"),"",0.2*(T165*12+U165+ROUND(V165/30,0)))</f>
        <v>0</v>
      </c>
      <c r="AJ165" s="33">
        <f>IF(OR(ISBLANK(#REF!),$E165="ΌΧΙ"),"",IF(W165&gt;80%,4,IF(AND(W165&gt;=67%,W165&lt;=80%),3,0)))</f>
        <v>0</v>
      </c>
      <c r="AK165" s="33">
        <f>IF(OR(ISBLANK(#REF!),$E165="ΌΧΙ"),"",IF(COUNTIFS(X165:Z165,"&gt;=67%")=1,2,IF(COUNTIFS(X165:Z165,"&gt;=67%")=2,5,IF(COUNTIFS(X165:Z165,"&gt;=67%")=3,10,0))))</f>
        <v>0</v>
      </c>
      <c r="AL165" s="33">
        <f>IF(OR(ISBLANK(#REF!),$E165="ΌΧΙ"),"",IF(AA165="ΠΟΛΥΤΕΚΝΟΣ",2,IF(AA165="ΤΡΙΤΕΚΝΟΣ",1,0)))</f>
        <v>0</v>
      </c>
      <c r="AM165" s="33">
        <f>IF(OR(ISBLANK(#REF!),$E165="ΌΧΙ"),"",AD165+SUM(AG165:AL165))</f>
        <v>0.93500000000000005</v>
      </c>
    </row>
    <row r="166" spans="1:39" x14ac:dyDescent="0.25">
      <c r="A166" s="26">
        <v>156</v>
      </c>
      <c r="B166" s="41" t="s">
        <v>491</v>
      </c>
      <c r="C166" s="41" t="s">
        <v>82</v>
      </c>
      <c r="D166" s="41" t="s">
        <v>53</v>
      </c>
      <c r="E166" s="27" t="s">
        <v>55</v>
      </c>
      <c r="F166" s="41" t="s">
        <v>444</v>
      </c>
      <c r="G166" s="41" t="s">
        <v>48</v>
      </c>
      <c r="H166" s="41"/>
      <c r="I166" s="41" t="s">
        <v>49</v>
      </c>
      <c r="J166" s="54">
        <v>41206</v>
      </c>
      <c r="K166" s="41" t="s">
        <v>50</v>
      </c>
      <c r="L166" s="43">
        <v>6.88</v>
      </c>
      <c r="M166" s="44"/>
      <c r="N166" s="44"/>
      <c r="O166" s="44"/>
      <c r="P166" s="44"/>
      <c r="Q166" s="41"/>
      <c r="R166" s="41"/>
      <c r="S166" s="41"/>
      <c r="T166" s="41"/>
      <c r="U166" s="41"/>
      <c r="V166" s="41"/>
      <c r="W166" s="51"/>
      <c r="X166" s="51"/>
      <c r="Y166" s="51"/>
      <c r="Z166" s="51"/>
      <c r="AA166" s="44" t="s">
        <v>51</v>
      </c>
      <c r="AB166" s="44" t="s">
        <v>49</v>
      </c>
      <c r="AC166" s="44" t="s">
        <v>49</v>
      </c>
      <c r="AD166" s="32">
        <f>IF(OR(ISBLANK(#REF!),$E166="ΌΧΙ"),"",IF(L166&gt;5,0.5*(L166-5),0))</f>
        <v>0.94</v>
      </c>
      <c r="AE166" s="32">
        <f>IF(OR(ISBLANK(#REF!),$E166="ΌΧΙ"),"",IF(M166="ΝΑΙ",6,(IF(O166="ΝΑΙ",4,0))))</f>
        <v>0</v>
      </c>
      <c r="AF166" s="32">
        <f>IF(OR(ISBLANK(#REF!),$E166="ΌΧΙ"),"",IF(AND(F166="ΠΕ23",H166="ΚΥΡΙΟΣ"),IF(N166="ΝΑΙ",6,(IF(P166="ΝΑΙ",2,0))),IF(N166="ΝΑΙ",3,(IF(P166="ΝΑΙ",2,0)))))</f>
        <v>0</v>
      </c>
      <c r="AG166" s="32">
        <f>IF(OR(ISBLANK(#REF!),$E166="ΌΧΙ"),"",MAX(AE166:AF166))</f>
        <v>0</v>
      </c>
      <c r="AH166" s="32">
        <f>IF(OR(ISBLANK(#REF!),$E166="ΌΧΙ"),"",MIN(3,0.5*INT((Q166*12+R166+ROUND(S166/30,0))/6)))</f>
        <v>0</v>
      </c>
      <c r="AI166" s="32">
        <f>IF(OR(ISBLANK(#REF!),$E166="ΌΧΙ"),"",0.2*(T166*12+U166+ROUND(V166/30,0)))</f>
        <v>0</v>
      </c>
      <c r="AJ166" s="33">
        <f>IF(OR(ISBLANK(#REF!),$E166="ΌΧΙ"),"",IF(W166&gt;80%,4,IF(AND(W166&gt;=67%,W166&lt;=80%),3,0)))</f>
        <v>0</v>
      </c>
      <c r="AK166" s="33">
        <f>IF(OR(ISBLANK(#REF!),$E166="ΌΧΙ"),"",IF(COUNTIFS(X166:Z166,"&gt;=67%")=1,2,IF(COUNTIFS(X166:Z166,"&gt;=67%")=2,5,IF(COUNTIFS(X166:Z166,"&gt;=67%")=3,10,0))))</f>
        <v>0</v>
      </c>
      <c r="AL166" s="33">
        <f>IF(OR(ISBLANK(#REF!),$E166="ΌΧΙ"),"",IF(AA166="ΠΟΛΥΤΕΚΝΟΣ",2,IF(AA166="ΤΡΙΤΕΚΝΟΣ",1,0)))</f>
        <v>0</v>
      </c>
      <c r="AM166" s="33">
        <f>IF(OR(ISBLANK(#REF!),$E166="ΌΧΙ"),"",AD166+SUM(AG166:AL166))</f>
        <v>0.94</v>
      </c>
    </row>
    <row r="167" spans="1:39" x14ac:dyDescent="0.25">
      <c r="A167" s="26">
        <v>157</v>
      </c>
      <c r="B167" s="41" t="s">
        <v>597</v>
      </c>
      <c r="C167" s="41" t="s">
        <v>598</v>
      </c>
      <c r="D167" s="41" t="s">
        <v>86</v>
      </c>
      <c r="E167" s="27" t="s">
        <v>55</v>
      </c>
      <c r="F167" s="41" t="s">
        <v>444</v>
      </c>
      <c r="G167" s="41" t="s">
        <v>48</v>
      </c>
      <c r="H167" s="41"/>
      <c r="I167" s="41" t="s">
        <v>49</v>
      </c>
      <c r="J167" s="54">
        <v>39960</v>
      </c>
      <c r="K167" s="41" t="s">
        <v>50</v>
      </c>
      <c r="L167" s="43">
        <v>6.84</v>
      </c>
      <c r="M167" s="44"/>
      <c r="N167" s="44"/>
      <c r="O167" s="44"/>
      <c r="P167" s="44"/>
      <c r="Q167" s="41"/>
      <c r="R167" s="41"/>
      <c r="S167" s="41"/>
      <c r="T167" s="41"/>
      <c r="U167" s="41"/>
      <c r="V167" s="41"/>
      <c r="W167" s="51"/>
      <c r="X167" s="51"/>
      <c r="Y167" s="51"/>
      <c r="Z167" s="51"/>
      <c r="AA167" s="44" t="s">
        <v>51</v>
      </c>
      <c r="AB167" s="44" t="s">
        <v>49</v>
      </c>
      <c r="AC167" s="44" t="s">
        <v>49</v>
      </c>
      <c r="AD167" s="32">
        <f>IF(OR(ISBLANK(#REF!),$E167="ΌΧΙ"),"",IF(L167&gt;5,0.5*(L167-5),0))</f>
        <v>0.91999999999999993</v>
      </c>
      <c r="AE167" s="32">
        <f>IF(OR(ISBLANK(#REF!),$E167="ΌΧΙ"),"",IF(M167="ΝΑΙ",6,(IF(O167="ΝΑΙ",4,0))))</f>
        <v>0</v>
      </c>
      <c r="AF167" s="32">
        <f>IF(OR(ISBLANK(#REF!),$E167="ΌΧΙ"),"",IF(AND(F167="ΠΕ23",H167="ΚΥΡΙΟΣ"),IF(N167="ΝΑΙ",6,(IF(P167="ΝΑΙ",2,0))),IF(N167="ΝΑΙ",3,(IF(P167="ΝΑΙ",2,0)))))</f>
        <v>0</v>
      </c>
      <c r="AG167" s="32">
        <f>IF(OR(ISBLANK(#REF!),$E167="ΌΧΙ"),"",MAX(AE167:AF167))</f>
        <v>0</v>
      </c>
      <c r="AH167" s="32">
        <f>IF(OR(ISBLANK(#REF!),$E167="ΌΧΙ"),"",MIN(3,0.5*INT((Q167*12+R167+ROUND(S167/30,0))/6)))</f>
        <v>0</v>
      </c>
      <c r="AI167" s="32">
        <f>IF(OR(ISBLANK(#REF!),$E167="ΌΧΙ"),"",0.2*(T167*12+U167+ROUND(V167/30,0)))</f>
        <v>0</v>
      </c>
      <c r="AJ167" s="33">
        <f>IF(OR(ISBLANK(#REF!),$E167="ΌΧΙ"),"",IF(W167&gt;80%,4,IF(AND(W167&gt;=67%,W167&lt;=80%),3,0)))</f>
        <v>0</v>
      </c>
      <c r="AK167" s="33">
        <f>IF(OR(ISBLANK(#REF!),$E167="ΌΧΙ"),"",IF(COUNTIFS(X167:Z167,"&gt;=67%")=1,2,IF(COUNTIFS(X167:Z167,"&gt;=67%")=2,5,IF(COUNTIFS(X167:Z167,"&gt;=67%")=3,10,0))))</f>
        <v>0</v>
      </c>
      <c r="AL167" s="33">
        <f>IF(OR(ISBLANK(#REF!),$E167="ΌΧΙ"),"",IF(AA167="ΠΟΛΥΤΕΚΝΟΣ",2,IF(AA167="ΤΡΙΤΕΚΝΟΣ",1,0)))</f>
        <v>0</v>
      </c>
      <c r="AM167" s="33">
        <f>IF(OR(ISBLANK(#REF!),$E167="ΌΧΙ"),"",AD167+SUM(AG167:AL167))</f>
        <v>0.91999999999999993</v>
      </c>
    </row>
    <row r="168" spans="1:39" x14ac:dyDescent="0.25">
      <c r="A168" s="26">
        <v>158</v>
      </c>
      <c r="B168" s="41" t="s">
        <v>620</v>
      </c>
      <c r="C168" s="41" t="s">
        <v>201</v>
      </c>
      <c r="D168" s="41" t="s">
        <v>285</v>
      </c>
      <c r="E168" s="42" t="s">
        <v>55</v>
      </c>
      <c r="F168" s="41" t="s">
        <v>444</v>
      </c>
      <c r="G168" s="41" t="s">
        <v>48</v>
      </c>
      <c r="H168" s="41"/>
      <c r="I168" s="41" t="s">
        <v>49</v>
      </c>
      <c r="J168" s="54">
        <v>40099</v>
      </c>
      <c r="K168" s="41" t="s">
        <v>50</v>
      </c>
      <c r="L168" s="43">
        <v>6.84</v>
      </c>
      <c r="M168" s="44"/>
      <c r="N168" s="44"/>
      <c r="O168" s="44"/>
      <c r="P168" s="44"/>
      <c r="Q168" s="41"/>
      <c r="R168" s="41"/>
      <c r="S168" s="41"/>
      <c r="T168" s="41"/>
      <c r="U168" s="41"/>
      <c r="V168" s="41"/>
      <c r="W168" s="51"/>
      <c r="X168" s="51"/>
      <c r="Y168" s="51"/>
      <c r="Z168" s="51"/>
      <c r="AA168" s="44" t="s">
        <v>51</v>
      </c>
      <c r="AB168" s="44" t="s">
        <v>49</v>
      </c>
      <c r="AC168" s="44" t="s">
        <v>49</v>
      </c>
      <c r="AD168" s="32">
        <f>IF(OR(ISBLANK(#REF!),$E168="ΌΧΙ"),"",IF(L168&gt;5,0.5*(L168-5),0))</f>
        <v>0.91999999999999993</v>
      </c>
      <c r="AE168" s="32">
        <f>IF(OR(ISBLANK(#REF!),$E168="ΌΧΙ"),"",IF(M168="ΝΑΙ",6,(IF(O168="ΝΑΙ",4,0))))</f>
        <v>0</v>
      </c>
      <c r="AF168" s="32">
        <f>IF(OR(ISBLANK(#REF!),$E168="ΌΧΙ"),"",IF(AND(F168="ΠΕ23",H168="ΚΥΡΙΟΣ"),IF(N168="ΝΑΙ",6,(IF(P168="ΝΑΙ",2,0))),IF(N168="ΝΑΙ",3,(IF(P168="ΝΑΙ",2,0)))))</f>
        <v>0</v>
      </c>
      <c r="AG168" s="32">
        <f>IF(OR(ISBLANK(#REF!),$E168="ΌΧΙ"),"",MAX(AE168:AF168))</f>
        <v>0</v>
      </c>
      <c r="AH168" s="32">
        <f>IF(OR(ISBLANK(#REF!),$E168="ΌΧΙ"),"",MIN(3,0.5*INT((Q168*12+R168+ROUND(S168/30,0))/6)))</f>
        <v>0</v>
      </c>
      <c r="AI168" s="32">
        <f>IF(OR(ISBLANK(#REF!),$E168="ΌΧΙ"),"",0.2*(T168*12+U168+ROUND(V168/30,0)))</f>
        <v>0</v>
      </c>
      <c r="AJ168" s="33">
        <f>IF(OR(ISBLANK(#REF!),$E168="ΌΧΙ"),"",IF(W168&gt;80%,4,IF(AND(W168&gt;=67%,W168&lt;=80%),3,0)))</f>
        <v>0</v>
      </c>
      <c r="AK168" s="33">
        <f>IF(OR(ISBLANK(#REF!),$E168="ΌΧΙ"),"",IF(COUNTIFS(X168:Z168,"&gt;=67%")=1,2,IF(COUNTIFS(X168:Z168,"&gt;=67%")=2,5,IF(COUNTIFS(X168:Z168,"&gt;=67%")=3,10,0))))</f>
        <v>0</v>
      </c>
      <c r="AL168" s="33">
        <f>IF(OR(ISBLANK(#REF!),$E168="ΌΧΙ"),"",IF(AA168="ΠΟΛΥΤΕΚΝΟΣ",2,IF(AA168="ΤΡΙΤΕΚΝΟΣ",1,0)))</f>
        <v>0</v>
      </c>
      <c r="AM168" s="33">
        <f>IF(OR(ISBLANK(#REF!),$E168="ΌΧΙ"),"",AD168+SUM(AG168:AL168))</f>
        <v>0.91999999999999993</v>
      </c>
    </row>
    <row r="169" spans="1:39" x14ac:dyDescent="0.25">
      <c r="A169" s="26">
        <v>159</v>
      </c>
      <c r="B169" s="41" t="s">
        <v>613</v>
      </c>
      <c r="C169" s="41" t="s">
        <v>614</v>
      </c>
      <c r="D169" s="41" t="s">
        <v>78</v>
      </c>
      <c r="E169" s="42" t="s">
        <v>55</v>
      </c>
      <c r="F169" s="41" t="s">
        <v>444</v>
      </c>
      <c r="G169" s="41" t="s">
        <v>48</v>
      </c>
      <c r="H169" s="41"/>
      <c r="I169" s="41" t="s">
        <v>49</v>
      </c>
      <c r="J169" s="54">
        <v>40646</v>
      </c>
      <c r="K169" s="41" t="s">
        <v>50</v>
      </c>
      <c r="L169" s="43">
        <v>6.84</v>
      </c>
      <c r="M169" s="44"/>
      <c r="N169" s="44"/>
      <c r="O169" s="44"/>
      <c r="P169" s="44"/>
      <c r="Q169" s="41"/>
      <c r="R169" s="41"/>
      <c r="S169" s="41"/>
      <c r="T169" s="41"/>
      <c r="U169" s="41"/>
      <c r="V169" s="41"/>
      <c r="W169" s="51"/>
      <c r="X169" s="51"/>
      <c r="Y169" s="51"/>
      <c r="Z169" s="51"/>
      <c r="AA169" s="44" t="s">
        <v>51</v>
      </c>
      <c r="AB169" s="44" t="s">
        <v>49</v>
      </c>
      <c r="AC169" s="44" t="s">
        <v>49</v>
      </c>
      <c r="AD169" s="32">
        <f>IF(OR(ISBLANK(#REF!),$E169="ΌΧΙ"),"",IF(L169&gt;5,0.5*(L169-5),0))</f>
        <v>0.91999999999999993</v>
      </c>
      <c r="AE169" s="32">
        <f>IF(OR(ISBLANK(#REF!),$E169="ΌΧΙ"),"",IF(M169="ΝΑΙ",6,(IF(O169="ΝΑΙ",4,0))))</f>
        <v>0</v>
      </c>
      <c r="AF169" s="32">
        <f>IF(OR(ISBLANK(#REF!),$E169="ΌΧΙ"),"",IF(AND(F169="ΠΕ23",H169="ΚΥΡΙΟΣ"),IF(N169="ΝΑΙ",6,(IF(P169="ΝΑΙ",2,0))),IF(N169="ΝΑΙ",3,(IF(P169="ΝΑΙ",2,0)))))</f>
        <v>0</v>
      </c>
      <c r="AG169" s="32">
        <f>IF(OR(ISBLANK(#REF!),$E169="ΌΧΙ"),"",MAX(AE169:AF169))</f>
        <v>0</v>
      </c>
      <c r="AH169" s="32">
        <f>IF(OR(ISBLANK(#REF!),$E169="ΌΧΙ"),"",MIN(3,0.5*INT((Q169*12+R169+ROUND(S169/30,0))/6)))</f>
        <v>0</v>
      </c>
      <c r="AI169" s="32">
        <f>IF(OR(ISBLANK(#REF!),$E169="ΌΧΙ"),"",0.2*(T169*12+U169+ROUND(V169/30,0)))</f>
        <v>0</v>
      </c>
      <c r="AJ169" s="33">
        <f>IF(OR(ISBLANK(#REF!),$E169="ΌΧΙ"),"",IF(W169&gt;80%,4,IF(AND(W169&gt;=67%,W169&lt;=80%),3,0)))</f>
        <v>0</v>
      </c>
      <c r="AK169" s="33">
        <f>IF(OR(ISBLANK(#REF!),$E169="ΌΧΙ"),"",IF(COUNTIFS(X169:Z169,"&gt;=67%")=1,2,IF(COUNTIFS(X169:Z169,"&gt;=67%")=2,5,IF(COUNTIFS(X169:Z169,"&gt;=67%")=3,10,0))))</f>
        <v>0</v>
      </c>
      <c r="AL169" s="33">
        <f>IF(OR(ISBLANK(#REF!),$E169="ΌΧΙ"),"",IF(AA169="ΠΟΛΥΤΕΚΝΟΣ",2,IF(AA169="ΤΡΙΤΕΚΝΟΣ",1,0)))</f>
        <v>0</v>
      </c>
      <c r="AM169" s="33">
        <f>IF(OR(ISBLANK(#REF!),$E169="ΌΧΙ"),"",AD169+SUM(AG169:AL169))</f>
        <v>0.91999999999999993</v>
      </c>
    </row>
    <row r="170" spans="1:39" x14ac:dyDescent="0.25">
      <c r="A170" s="26">
        <v>160</v>
      </c>
      <c r="B170" s="41" t="s">
        <v>515</v>
      </c>
      <c r="C170" s="41" t="s">
        <v>516</v>
      </c>
      <c r="D170" s="41" t="s">
        <v>256</v>
      </c>
      <c r="E170" s="27" t="s">
        <v>55</v>
      </c>
      <c r="F170" s="41" t="s">
        <v>444</v>
      </c>
      <c r="G170" s="41" t="s">
        <v>48</v>
      </c>
      <c r="H170" s="41"/>
      <c r="I170" s="41" t="s">
        <v>49</v>
      </c>
      <c r="J170" s="54">
        <v>41737</v>
      </c>
      <c r="K170" s="41" t="s">
        <v>50</v>
      </c>
      <c r="L170" s="43">
        <v>6.79</v>
      </c>
      <c r="M170" s="44"/>
      <c r="N170" s="44"/>
      <c r="O170" s="44"/>
      <c r="P170" s="44"/>
      <c r="Q170" s="41"/>
      <c r="R170" s="41"/>
      <c r="S170" s="41"/>
      <c r="T170" s="41"/>
      <c r="U170" s="41"/>
      <c r="V170" s="41"/>
      <c r="W170" s="51"/>
      <c r="X170" s="51"/>
      <c r="Y170" s="51"/>
      <c r="Z170" s="51"/>
      <c r="AA170" s="44" t="s">
        <v>51</v>
      </c>
      <c r="AB170" s="44" t="s">
        <v>55</v>
      </c>
      <c r="AC170" s="44" t="s">
        <v>49</v>
      </c>
      <c r="AD170" s="32">
        <f>IF(OR(ISBLANK(#REF!),$E170="ΌΧΙ"),"",IF(L170&gt;5,0.5*(L170-5),0))</f>
        <v>0.89500000000000002</v>
      </c>
      <c r="AE170" s="32">
        <f>IF(OR(ISBLANK(#REF!),$E170="ΌΧΙ"),"",IF(M170="ΝΑΙ",6,(IF(O170="ΝΑΙ",4,0))))</f>
        <v>0</v>
      </c>
      <c r="AF170" s="32">
        <f>IF(OR(ISBLANK(#REF!),$E170="ΌΧΙ"),"",IF(AND(F170="ΠΕ23",H170="ΚΥΡΙΟΣ"),IF(N170="ΝΑΙ",6,(IF(P170="ΝΑΙ",2,0))),IF(N170="ΝΑΙ",3,(IF(P170="ΝΑΙ",2,0)))))</f>
        <v>0</v>
      </c>
      <c r="AG170" s="32">
        <f>IF(OR(ISBLANK(#REF!),$E170="ΌΧΙ"),"",MAX(AE170:AF170))</f>
        <v>0</v>
      </c>
      <c r="AH170" s="32">
        <f>IF(OR(ISBLANK(#REF!),$E170="ΌΧΙ"),"",MIN(3,0.5*INT((Q170*12+R170+ROUND(S170/30,0))/6)))</f>
        <v>0</v>
      </c>
      <c r="AI170" s="32">
        <f>IF(OR(ISBLANK(#REF!),$E170="ΌΧΙ"),"",0.2*(T170*12+U170+ROUND(V170/30,0)))</f>
        <v>0</v>
      </c>
      <c r="AJ170" s="33">
        <f>IF(OR(ISBLANK(#REF!),$E170="ΌΧΙ"),"",IF(W170&gt;80%,4,IF(AND(W170&gt;=67%,W170&lt;=80%),3,0)))</f>
        <v>0</v>
      </c>
      <c r="AK170" s="33">
        <f>IF(OR(ISBLANK(#REF!),$E170="ΌΧΙ"),"",IF(COUNTIFS(X170:Z170,"&gt;=67%")=1,2,IF(COUNTIFS(X170:Z170,"&gt;=67%")=2,5,IF(COUNTIFS(X170:Z170,"&gt;=67%")=3,10,0))))</f>
        <v>0</v>
      </c>
      <c r="AL170" s="33">
        <f>IF(OR(ISBLANK(#REF!),$E170="ΌΧΙ"),"",IF(AA170="ΠΟΛΥΤΕΚΝΟΣ",2,IF(AA170="ΤΡΙΤΕΚΝΟΣ",1,0)))</f>
        <v>0</v>
      </c>
      <c r="AM170" s="33">
        <f>IF(OR(ISBLANK(#REF!),$E170="ΌΧΙ"),"",AD170+SUM(AG170:AL170))</f>
        <v>0.89500000000000002</v>
      </c>
    </row>
    <row r="171" spans="1:39" x14ac:dyDescent="0.25">
      <c r="A171" s="26">
        <v>161</v>
      </c>
      <c r="B171" s="41" t="s">
        <v>495</v>
      </c>
      <c r="C171" s="41" t="s">
        <v>65</v>
      </c>
      <c r="D171" s="41" t="s">
        <v>198</v>
      </c>
      <c r="E171" s="27" t="s">
        <v>55</v>
      </c>
      <c r="F171" s="41" t="s">
        <v>444</v>
      </c>
      <c r="G171" s="41" t="s">
        <v>48</v>
      </c>
      <c r="H171" s="41"/>
      <c r="I171" s="41" t="s">
        <v>49</v>
      </c>
      <c r="J171" s="54">
        <v>40485</v>
      </c>
      <c r="K171" s="41" t="s">
        <v>50</v>
      </c>
      <c r="L171" s="43">
        <v>6.78</v>
      </c>
      <c r="M171" s="44"/>
      <c r="N171" s="44"/>
      <c r="O171" s="44"/>
      <c r="P171" s="44"/>
      <c r="Q171" s="41"/>
      <c r="R171" s="41"/>
      <c r="S171" s="41"/>
      <c r="T171" s="41"/>
      <c r="U171" s="41"/>
      <c r="V171" s="41"/>
      <c r="W171" s="51"/>
      <c r="X171" s="51"/>
      <c r="Y171" s="51"/>
      <c r="Z171" s="51"/>
      <c r="AA171" s="44" t="s">
        <v>51</v>
      </c>
      <c r="AB171" s="44" t="s">
        <v>49</v>
      </c>
      <c r="AC171" s="44" t="s">
        <v>49</v>
      </c>
      <c r="AD171" s="32">
        <f>IF(OR(ISBLANK(#REF!),$E171="ΌΧΙ"),"",IF(L171&gt;5,0.5*(L171-5),0))</f>
        <v>0.89000000000000012</v>
      </c>
      <c r="AE171" s="32">
        <f>IF(OR(ISBLANK(#REF!),$E171="ΌΧΙ"),"",IF(M171="ΝΑΙ",6,(IF(O171="ΝΑΙ",4,0))))</f>
        <v>0</v>
      </c>
      <c r="AF171" s="32">
        <f>IF(OR(ISBLANK(#REF!),$E171="ΌΧΙ"),"",IF(AND(F171="ΠΕ23",H171="ΚΥΡΙΟΣ"),IF(N171="ΝΑΙ",6,(IF(P171="ΝΑΙ",2,0))),IF(N171="ΝΑΙ",3,(IF(P171="ΝΑΙ",2,0)))))</f>
        <v>0</v>
      </c>
      <c r="AG171" s="32">
        <f>IF(OR(ISBLANK(#REF!),$E171="ΌΧΙ"),"",MAX(AE171:AF171))</f>
        <v>0</v>
      </c>
      <c r="AH171" s="32">
        <f>IF(OR(ISBLANK(#REF!),$E171="ΌΧΙ"),"",MIN(3,0.5*INT((Q171*12+R171+ROUND(S171/30,0))/6)))</f>
        <v>0</v>
      </c>
      <c r="AI171" s="32">
        <f>IF(OR(ISBLANK(#REF!),$E171="ΌΧΙ"),"",0.2*(T171*12+U171+ROUND(V171/30,0)))</f>
        <v>0</v>
      </c>
      <c r="AJ171" s="33">
        <f>IF(OR(ISBLANK(#REF!),$E171="ΌΧΙ"),"",IF(W171&gt;80%,4,IF(AND(W171&gt;=67%,W171&lt;=80%),3,0)))</f>
        <v>0</v>
      </c>
      <c r="AK171" s="33">
        <f>IF(OR(ISBLANK(#REF!),$E171="ΌΧΙ"),"",IF(COUNTIFS(X171:Z171,"&gt;=67%")=1,2,IF(COUNTIFS(X171:Z171,"&gt;=67%")=2,5,IF(COUNTIFS(X171:Z171,"&gt;=67%")=3,10,0))))</f>
        <v>0</v>
      </c>
      <c r="AL171" s="33">
        <f>IF(OR(ISBLANK(#REF!),$E171="ΌΧΙ"),"",IF(AA171="ΠΟΛΥΤΕΚΝΟΣ",2,IF(AA171="ΤΡΙΤΕΚΝΟΣ",1,0)))</f>
        <v>0</v>
      </c>
      <c r="AM171" s="33">
        <f>IF(OR(ISBLANK(#REF!),$E171="ΌΧΙ"),"",AD171+SUM(AG171:AL171))</f>
        <v>0.89000000000000012</v>
      </c>
    </row>
    <row r="172" spans="1:39" x14ac:dyDescent="0.25">
      <c r="A172" s="26">
        <v>162</v>
      </c>
      <c r="B172" s="41" t="s">
        <v>575</v>
      </c>
      <c r="C172" s="41" t="s">
        <v>125</v>
      </c>
      <c r="D172" s="41" t="s">
        <v>54</v>
      </c>
      <c r="E172" s="27" t="s">
        <v>55</v>
      </c>
      <c r="F172" s="41" t="s">
        <v>444</v>
      </c>
      <c r="G172" s="41" t="s">
        <v>48</v>
      </c>
      <c r="H172" s="41"/>
      <c r="I172" s="41" t="s">
        <v>49</v>
      </c>
      <c r="J172" s="54">
        <v>40295</v>
      </c>
      <c r="K172" s="41" t="s">
        <v>50</v>
      </c>
      <c r="L172" s="43">
        <v>6.77</v>
      </c>
      <c r="M172" s="44"/>
      <c r="N172" s="44"/>
      <c r="O172" s="44"/>
      <c r="P172" s="44"/>
      <c r="Q172" s="41"/>
      <c r="R172" s="41">
        <v>5</v>
      </c>
      <c r="S172" s="41"/>
      <c r="T172" s="41"/>
      <c r="U172" s="41"/>
      <c r="V172" s="41"/>
      <c r="W172" s="51"/>
      <c r="X172" s="51"/>
      <c r="Y172" s="51"/>
      <c r="Z172" s="51"/>
      <c r="AA172" s="44" t="s">
        <v>51</v>
      </c>
      <c r="AB172" s="44" t="s">
        <v>49</v>
      </c>
      <c r="AC172" s="44" t="s">
        <v>49</v>
      </c>
      <c r="AD172" s="32">
        <f>IF(OR(ISBLANK(#REF!),$E172="ΌΧΙ"),"",IF(L172&gt;5,0.5*(L172-5),0))</f>
        <v>0.88499999999999979</v>
      </c>
      <c r="AE172" s="32">
        <f>IF(OR(ISBLANK(#REF!),$E172="ΌΧΙ"),"",IF(M172="ΝΑΙ",6,(IF(O172="ΝΑΙ",4,0))))</f>
        <v>0</v>
      </c>
      <c r="AF172" s="32">
        <f>IF(OR(ISBLANK(#REF!),$E172="ΌΧΙ"),"",IF(AND(F172="ΠΕ23",H172="ΚΥΡΙΟΣ"),IF(N172="ΝΑΙ",6,(IF(P172="ΝΑΙ",2,0))),IF(N172="ΝΑΙ",3,(IF(P172="ΝΑΙ",2,0)))))</f>
        <v>0</v>
      </c>
      <c r="AG172" s="32">
        <f>IF(OR(ISBLANK(#REF!),$E172="ΌΧΙ"),"",MAX(AE172:AF172))</f>
        <v>0</v>
      </c>
      <c r="AH172" s="32">
        <f>IF(OR(ISBLANK(#REF!),$E172="ΌΧΙ"),"",MIN(3,0.5*INT((Q172*12+R172+ROUND(S172/30,0))/6)))</f>
        <v>0</v>
      </c>
      <c r="AI172" s="32">
        <f>IF(OR(ISBLANK(#REF!),$E172="ΌΧΙ"),"",0.2*(T172*12+U172+ROUND(V172/30,0)))</f>
        <v>0</v>
      </c>
      <c r="AJ172" s="33">
        <f>IF(OR(ISBLANK(#REF!),$E172="ΌΧΙ"),"",IF(W172&gt;80%,4,IF(AND(W172&gt;=67%,W172&lt;=80%),3,0)))</f>
        <v>0</v>
      </c>
      <c r="AK172" s="33">
        <f>IF(OR(ISBLANK(#REF!),$E172="ΌΧΙ"),"",IF(COUNTIFS(X172:Z172,"&gt;=67%")=1,2,IF(COUNTIFS(X172:Z172,"&gt;=67%")=2,5,IF(COUNTIFS(X172:Z172,"&gt;=67%")=3,10,0))))</f>
        <v>0</v>
      </c>
      <c r="AL172" s="33">
        <f>IF(OR(ISBLANK(#REF!),$E172="ΌΧΙ"),"",IF(AA172="ΠΟΛΥΤΕΚΝΟΣ",2,IF(AA172="ΤΡΙΤΕΚΝΟΣ",1,0)))</f>
        <v>0</v>
      </c>
      <c r="AM172" s="33">
        <f>IF(OR(ISBLANK(#REF!),$E172="ΌΧΙ"),"",AD172+SUM(AG172:AL172))</f>
        <v>0.88499999999999979</v>
      </c>
    </row>
    <row r="173" spans="1:39" x14ac:dyDescent="0.25">
      <c r="A173" s="26">
        <v>163</v>
      </c>
      <c r="B173" s="41" t="s">
        <v>398</v>
      </c>
      <c r="C173" s="41" t="s">
        <v>88</v>
      </c>
      <c r="D173" s="41" t="s">
        <v>384</v>
      </c>
      <c r="E173" s="27" t="s">
        <v>55</v>
      </c>
      <c r="F173" s="41" t="s">
        <v>444</v>
      </c>
      <c r="G173" s="41" t="s">
        <v>48</v>
      </c>
      <c r="H173" s="41"/>
      <c r="I173" s="41" t="s">
        <v>49</v>
      </c>
      <c r="J173" s="54">
        <v>42027</v>
      </c>
      <c r="K173" s="41" t="s">
        <v>50</v>
      </c>
      <c r="L173" s="43">
        <v>6.75</v>
      </c>
      <c r="M173" s="44"/>
      <c r="N173" s="44"/>
      <c r="O173" s="44"/>
      <c r="P173" s="44"/>
      <c r="Q173" s="41"/>
      <c r="R173" s="41"/>
      <c r="S173" s="41"/>
      <c r="T173" s="41"/>
      <c r="U173" s="41"/>
      <c r="V173" s="41"/>
      <c r="W173" s="51"/>
      <c r="X173" s="51"/>
      <c r="Y173" s="51"/>
      <c r="Z173" s="51"/>
      <c r="AA173" s="30" t="s">
        <v>51</v>
      </c>
      <c r="AB173" s="44" t="s">
        <v>49</v>
      </c>
      <c r="AC173" s="44" t="s">
        <v>49</v>
      </c>
      <c r="AD173" s="32">
        <f>IF(OR(ISBLANK(#REF!),$E173="ΌΧΙ"),"",IF(L173&gt;5,0.5*(L173-5),0))</f>
        <v>0.875</v>
      </c>
      <c r="AE173" s="32">
        <f>IF(OR(ISBLANK(#REF!),$E173="ΌΧΙ"),"",IF(M173="ΝΑΙ",6,(IF(O173="ΝΑΙ",4,0))))</f>
        <v>0</v>
      </c>
      <c r="AF173" s="32">
        <f>IF(OR(ISBLANK(#REF!),$E173="ΌΧΙ"),"",IF(AND(F173="ΠΕ23",H173="ΚΥΡΙΟΣ"),IF(N173="ΝΑΙ",6,(IF(P173="ΝΑΙ",2,0))),IF(N173="ΝΑΙ",3,(IF(P173="ΝΑΙ",2,0)))))</f>
        <v>0</v>
      </c>
      <c r="AG173" s="32">
        <f>IF(OR(ISBLANK(#REF!),$E173="ΌΧΙ"),"",MAX(AE173:AF173))</f>
        <v>0</v>
      </c>
      <c r="AH173" s="32">
        <f>IF(OR(ISBLANK(#REF!),$E173="ΌΧΙ"),"",MIN(3,0.5*INT((Q173*12+R173+ROUND(S173/30,0))/6)))</f>
        <v>0</v>
      </c>
      <c r="AI173" s="32">
        <f>IF(OR(ISBLANK(#REF!),$E173="ΌΧΙ"),"",0.2*(T173*12+U173+ROUND(V173/30,0)))</f>
        <v>0</v>
      </c>
      <c r="AJ173" s="33">
        <f>IF(OR(ISBLANK(#REF!),$E173="ΌΧΙ"),"",IF(W173&gt;80%,4,IF(AND(W173&gt;=67%,W173&lt;=80%),3,0)))</f>
        <v>0</v>
      </c>
      <c r="AK173" s="33">
        <f>IF(OR(ISBLANK(#REF!),$E173="ΌΧΙ"),"",IF(COUNTIFS(X173:Z173,"&gt;=67%")=1,2,IF(COUNTIFS(X173:Z173,"&gt;=67%")=2,5,IF(COUNTIFS(X173:Z173,"&gt;=67%")=3,10,0))))</f>
        <v>0</v>
      </c>
      <c r="AL173" s="33">
        <f>IF(OR(ISBLANK(#REF!),$E173="ΌΧΙ"),"",IF(AA173="ΠΟΛΥΤΕΚΝΟΣ",2,IF(AA173="ΤΡΙΤΕΚΝΟΣ",1,0)))</f>
        <v>0</v>
      </c>
      <c r="AM173" s="33">
        <f>IF(OR(ISBLANK(#REF!),$E173="ΌΧΙ"),"",AD173+SUM(AG173:AL173))</f>
        <v>0.875</v>
      </c>
    </row>
    <row r="174" spans="1:39" x14ac:dyDescent="0.25">
      <c r="A174" s="26">
        <v>164</v>
      </c>
      <c r="B174" s="41" t="s">
        <v>634</v>
      </c>
      <c r="C174" s="41" t="s">
        <v>99</v>
      </c>
      <c r="D174" s="41" t="s">
        <v>181</v>
      </c>
      <c r="E174" s="42" t="s">
        <v>55</v>
      </c>
      <c r="F174" s="41" t="s">
        <v>444</v>
      </c>
      <c r="G174" s="41" t="s">
        <v>48</v>
      </c>
      <c r="H174" s="41"/>
      <c r="I174" s="41" t="s">
        <v>49</v>
      </c>
      <c r="J174" s="54">
        <v>39589</v>
      </c>
      <c r="K174" s="41" t="s">
        <v>50</v>
      </c>
      <c r="L174" s="43">
        <v>6.71</v>
      </c>
      <c r="M174" s="44"/>
      <c r="N174" s="44"/>
      <c r="O174" s="44"/>
      <c r="P174" s="44"/>
      <c r="Q174" s="41"/>
      <c r="R174" s="41"/>
      <c r="S174" s="41"/>
      <c r="T174" s="41"/>
      <c r="U174" s="41"/>
      <c r="V174" s="41"/>
      <c r="W174" s="51"/>
      <c r="X174" s="51"/>
      <c r="Y174" s="51"/>
      <c r="Z174" s="51"/>
      <c r="AA174" s="44" t="s">
        <v>51</v>
      </c>
      <c r="AB174" s="44" t="s">
        <v>55</v>
      </c>
      <c r="AC174" s="44" t="s">
        <v>49</v>
      </c>
      <c r="AD174" s="32">
        <f>IF(OR(ISBLANK(#REF!),$E174="ΌΧΙ"),"",IF(L174&gt;5,0.5*(L174-5),0))</f>
        <v>0.85499999999999998</v>
      </c>
      <c r="AE174" s="32">
        <f>IF(OR(ISBLANK(#REF!),$E174="ΌΧΙ"),"",IF(M174="ΝΑΙ",6,(IF(O174="ΝΑΙ",4,0))))</f>
        <v>0</v>
      </c>
      <c r="AF174" s="32">
        <f>IF(OR(ISBLANK(#REF!),$E174="ΌΧΙ"),"",IF(AND(F174="ΠΕ23",H174="ΚΥΡΙΟΣ"),IF(N174="ΝΑΙ",6,(IF(P174="ΝΑΙ",2,0))),IF(N174="ΝΑΙ",3,(IF(P174="ΝΑΙ",2,0)))))</f>
        <v>0</v>
      </c>
      <c r="AG174" s="32">
        <f>IF(OR(ISBLANK(#REF!),$E174="ΌΧΙ"),"",MAX(AE174:AF174))</f>
        <v>0</v>
      </c>
      <c r="AH174" s="32">
        <f>IF(OR(ISBLANK(#REF!),$E174="ΌΧΙ"),"",MIN(3,0.5*INT((Q174*12+R174+ROUND(S174/30,0))/6)))</f>
        <v>0</v>
      </c>
      <c r="AI174" s="32">
        <f>IF(OR(ISBLANK(#REF!),$E174="ΌΧΙ"),"",0.2*(T174*12+U174+ROUND(V174/30,0)))</f>
        <v>0</v>
      </c>
      <c r="AJ174" s="33">
        <f>IF(OR(ISBLANK(#REF!),$E174="ΌΧΙ"),"",IF(W174&gt;80%,4,IF(AND(W174&gt;=67%,W174&lt;=80%),3,0)))</f>
        <v>0</v>
      </c>
      <c r="AK174" s="33">
        <f>IF(OR(ISBLANK(#REF!),$E174="ΌΧΙ"),"",IF(COUNTIFS(X174:Z174,"&gt;=67%")=1,2,IF(COUNTIFS(X174:Z174,"&gt;=67%")=2,5,IF(COUNTIFS(X174:Z174,"&gt;=67%")=3,10,0))))</f>
        <v>0</v>
      </c>
      <c r="AL174" s="33">
        <f>IF(OR(ISBLANK(#REF!),$E174="ΌΧΙ"),"",IF(AA174="ΠΟΛΥΤΕΚΝΟΣ",2,IF(AA174="ΤΡΙΤΕΚΝΟΣ",1,0)))</f>
        <v>0</v>
      </c>
      <c r="AM174" s="33">
        <f>IF(OR(ISBLANK(#REF!),$E174="ΌΧΙ"),"",AD174+SUM(AG174:AL174))</f>
        <v>0.85499999999999998</v>
      </c>
    </row>
    <row r="175" spans="1:39" x14ac:dyDescent="0.25">
      <c r="A175" s="26">
        <v>165</v>
      </c>
      <c r="B175" s="41" t="s">
        <v>532</v>
      </c>
      <c r="C175" s="41" t="s">
        <v>533</v>
      </c>
      <c r="D175" s="41" t="s">
        <v>53</v>
      </c>
      <c r="E175" s="27" t="s">
        <v>55</v>
      </c>
      <c r="F175" s="41" t="s">
        <v>444</v>
      </c>
      <c r="G175" s="41" t="s">
        <v>48</v>
      </c>
      <c r="H175" s="41"/>
      <c r="I175" s="41" t="s">
        <v>49</v>
      </c>
      <c r="J175" s="54">
        <v>40108</v>
      </c>
      <c r="K175" s="41" t="s">
        <v>50</v>
      </c>
      <c r="L175" s="43">
        <v>6.71</v>
      </c>
      <c r="M175" s="44"/>
      <c r="N175" s="44"/>
      <c r="O175" s="44"/>
      <c r="P175" s="44"/>
      <c r="Q175" s="41"/>
      <c r="R175" s="41">
        <v>5</v>
      </c>
      <c r="S175" s="41"/>
      <c r="T175" s="41"/>
      <c r="U175" s="41"/>
      <c r="V175" s="41"/>
      <c r="W175" s="51"/>
      <c r="X175" s="51"/>
      <c r="Y175" s="51"/>
      <c r="Z175" s="51"/>
      <c r="AA175" s="44" t="s">
        <v>51</v>
      </c>
      <c r="AB175" s="44" t="s">
        <v>55</v>
      </c>
      <c r="AC175" s="44" t="s">
        <v>49</v>
      </c>
      <c r="AD175" s="32">
        <f>IF(OR(ISBLANK(#REF!),$E175="ΌΧΙ"),"",IF(L175&gt;5,0.5*(L175-5),0))</f>
        <v>0.85499999999999998</v>
      </c>
      <c r="AE175" s="32">
        <f>IF(OR(ISBLANK(#REF!),$E175="ΌΧΙ"),"",IF(M175="ΝΑΙ",6,(IF(O175="ΝΑΙ",4,0))))</f>
        <v>0</v>
      </c>
      <c r="AF175" s="32">
        <f>IF(OR(ISBLANK(#REF!),$E175="ΌΧΙ"),"",IF(AND(F175="ΠΕ23",H175="ΚΥΡΙΟΣ"),IF(N175="ΝΑΙ",6,(IF(P175="ΝΑΙ",2,0))),IF(N175="ΝΑΙ",3,(IF(P175="ΝΑΙ",2,0)))))</f>
        <v>0</v>
      </c>
      <c r="AG175" s="32">
        <f>IF(OR(ISBLANK(#REF!),$E175="ΌΧΙ"),"",MAX(AE175:AF175))</f>
        <v>0</v>
      </c>
      <c r="AH175" s="32">
        <f>IF(OR(ISBLANK(#REF!),$E175="ΌΧΙ"),"",MIN(3,0.5*INT((Q175*12+R175+ROUND(S175/30,0))/6)))</f>
        <v>0</v>
      </c>
      <c r="AI175" s="32">
        <f>IF(OR(ISBLANK(#REF!),$E175="ΌΧΙ"),"",0.2*(T175*12+U175+ROUND(V175/30,0)))</f>
        <v>0</v>
      </c>
      <c r="AJ175" s="33">
        <f>IF(OR(ISBLANK(#REF!),$E175="ΌΧΙ"),"",IF(W175&gt;80%,4,IF(AND(W175&gt;=67%,W175&lt;=80%),3,0)))</f>
        <v>0</v>
      </c>
      <c r="AK175" s="33">
        <f>IF(OR(ISBLANK(#REF!),$E175="ΌΧΙ"),"",IF(COUNTIFS(X175:Z175,"&gt;=67%")=1,2,IF(COUNTIFS(X175:Z175,"&gt;=67%")=2,5,IF(COUNTIFS(X175:Z175,"&gt;=67%")=3,10,0))))</f>
        <v>0</v>
      </c>
      <c r="AL175" s="33">
        <f>IF(OR(ISBLANK(#REF!),$E175="ΌΧΙ"),"",IF(AA175="ΠΟΛΥΤΕΚΝΟΣ",2,IF(AA175="ΤΡΙΤΕΚΝΟΣ",1,0)))</f>
        <v>0</v>
      </c>
      <c r="AM175" s="33">
        <f>IF(OR(ISBLANK(#REF!),$E175="ΌΧΙ"),"",AD175+SUM(AG175:AL175))</f>
        <v>0.85499999999999998</v>
      </c>
    </row>
    <row r="176" spans="1:39" x14ac:dyDescent="0.25">
      <c r="A176" s="26">
        <v>166</v>
      </c>
      <c r="B176" s="41" t="s">
        <v>474</v>
      </c>
      <c r="C176" s="41" t="s">
        <v>402</v>
      </c>
      <c r="D176" s="41" t="s">
        <v>117</v>
      </c>
      <c r="E176" s="27" t="s">
        <v>55</v>
      </c>
      <c r="F176" s="41" t="s">
        <v>444</v>
      </c>
      <c r="G176" s="41" t="s">
        <v>48</v>
      </c>
      <c r="H176" s="41"/>
      <c r="I176" s="41" t="s">
        <v>49</v>
      </c>
      <c r="J176" s="54">
        <v>41474</v>
      </c>
      <c r="K176" s="41" t="s">
        <v>50</v>
      </c>
      <c r="L176" s="43">
        <v>6.67</v>
      </c>
      <c r="M176" s="44"/>
      <c r="N176" s="44"/>
      <c r="O176" s="44"/>
      <c r="P176" s="44"/>
      <c r="Q176" s="41"/>
      <c r="R176" s="41">
        <v>5</v>
      </c>
      <c r="S176" s="41"/>
      <c r="T176" s="41"/>
      <c r="U176" s="41"/>
      <c r="V176" s="41"/>
      <c r="W176" s="51"/>
      <c r="X176" s="51"/>
      <c r="Y176" s="51"/>
      <c r="Z176" s="51"/>
      <c r="AA176" s="30" t="s">
        <v>51</v>
      </c>
      <c r="AB176" s="44" t="s">
        <v>55</v>
      </c>
      <c r="AC176" s="44" t="s">
        <v>49</v>
      </c>
      <c r="AD176" s="32">
        <f>IF(OR(ISBLANK(#REF!),$E176="ΌΧΙ"),"",IF(L176&gt;5,0.5*(L176-5),0))</f>
        <v>0.83499999999999996</v>
      </c>
      <c r="AE176" s="32">
        <f>IF(OR(ISBLANK(#REF!),$E176="ΌΧΙ"),"",IF(M176="ΝΑΙ",6,(IF(O176="ΝΑΙ",4,0))))</f>
        <v>0</v>
      </c>
      <c r="AF176" s="32">
        <f>IF(OR(ISBLANK(#REF!),$E176="ΌΧΙ"),"",IF(AND(F176="ΠΕ23",H176="ΚΥΡΙΟΣ"),IF(N176="ΝΑΙ",6,(IF(P176="ΝΑΙ",2,0))),IF(N176="ΝΑΙ",3,(IF(P176="ΝΑΙ",2,0)))))</f>
        <v>0</v>
      </c>
      <c r="AG176" s="32">
        <f>IF(OR(ISBLANK(#REF!),$E176="ΌΧΙ"),"",MAX(AE176:AF176))</f>
        <v>0</v>
      </c>
      <c r="AH176" s="32">
        <f>IF(OR(ISBLANK(#REF!),$E176="ΌΧΙ"),"",MIN(3,0.5*INT((Q176*12+R176+ROUND(S176/30,0))/6)))</f>
        <v>0</v>
      </c>
      <c r="AI176" s="32">
        <f>IF(OR(ISBLANK(#REF!),$E176="ΌΧΙ"),"",0.2*(T176*12+U176+ROUND(V176/30,0)))</f>
        <v>0</v>
      </c>
      <c r="AJ176" s="33">
        <f>IF(OR(ISBLANK(#REF!),$E176="ΌΧΙ"),"",IF(W176&gt;80%,4,IF(AND(W176&gt;=67%,W176&lt;=80%),3,0)))</f>
        <v>0</v>
      </c>
      <c r="AK176" s="33">
        <f>IF(OR(ISBLANK(#REF!),$E176="ΌΧΙ"),"",IF(COUNTIFS(X176:Z176,"&gt;=67%")=1,2,IF(COUNTIFS(X176:Z176,"&gt;=67%")=2,5,IF(COUNTIFS(X176:Z176,"&gt;=67%")=3,10,0))))</f>
        <v>0</v>
      </c>
      <c r="AL176" s="33">
        <f>IF(OR(ISBLANK(#REF!),$E176="ΌΧΙ"),"",IF(AA176="ΠΟΛΥΤΕΚΝΟΣ",2,IF(AA176="ΤΡΙΤΕΚΝΟΣ",1,0)))</f>
        <v>0</v>
      </c>
      <c r="AM176" s="33">
        <f>IF(OR(ISBLANK(#REF!),$E176="ΌΧΙ"),"",AD176+SUM(AG176:AL176))</f>
        <v>0.83499999999999996</v>
      </c>
    </row>
    <row r="177" spans="1:39" x14ac:dyDescent="0.25">
      <c r="A177" s="26">
        <v>167</v>
      </c>
      <c r="B177" s="41" t="s">
        <v>557</v>
      </c>
      <c r="C177" s="41" t="s">
        <v>558</v>
      </c>
      <c r="D177" s="41" t="s">
        <v>212</v>
      </c>
      <c r="E177" s="27" t="s">
        <v>55</v>
      </c>
      <c r="F177" s="41" t="s">
        <v>444</v>
      </c>
      <c r="G177" s="41" t="s">
        <v>48</v>
      </c>
      <c r="H177" s="41"/>
      <c r="I177" s="41" t="s">
        <v>49</v>
      </c>
      <c r="J177" s="54">
        <v>41813</v>
      </c>
      <c r="K177" s="41" t="s">
        <v>50</v>
      </c>
      <c r="L177" s="43">
        <v>6.65</v>
      </c>
      <c r="M177" s="44"/>
      <c r="N177" s="44"/>
      <c r="O177" s="44"/>
      <c r="P177" s="44"/>
      <c r="Q177" s="41"/>
      <c r="R177" s="41"/>
      <c r="S177" s="41"/>
      <c r="T177" s="41"/>
      <c r="U177" s="41"/>
      <c r="V177" s="41"/>
      <c r="W177" s="51"/>
      <c r="X177" s="51"/>
      <c r="Y177" s="51"/>
      <c r="Z177" s="51"/>
      <c r="AA177" s="44" t="s">
        <v>51</v>
      </c>
      <c r="AB177" s="44" t="s">
        <v>49</v>
      </c>
      <c r="AC177" s="44" t="s">
        <v>49</v>
      </c>
      <c r="AD177" s="32">
        <f>IF(OR(ISBLANK(#REF!),$E177="ΌΧΙ"),"",IF(L177&gt;5,0.5*(L177-5),0))</f>
        <v>0.82500000000000018</v>
      </c>
      <c r="AE177" s="32">
        <f>IF(OR(ISBLANK(#REF!),$E177="ΌΧΙ"),"",IF(M177="ΝΑΙ",6,(IF(O177="ΝΑΙ",4,0))))</f>
        <v>0</v>
      </c>
      <c r="AF177" s="32">
        <f>IF(OR(ISBLANK(#REF!),$E177="ΌΧΙ"),"",IF(AND(F177="ΠΕ23",H177="ΚΥΡΙΟΣ"),IF(N177="ΝΑΙ",6,(IF(P177="ΝΑΙ",2,0))),IF(N177="ΝΑΙ",3,(IF(P177="ΝΑΙ",2,0)))))</f>
        <v>0</v>
      </c>
      <c r="AG177" s="32">
        <f>IF(OR(ISBLANK(#REF!),$E177="ΌΧΙ"),"",MAX(AE177:AF177))</f>
        <v>0</v>
      </c>
      <c r="AH177" s="32">
        <f>IF(OR(ISBLANK(#REF!),$E177="ΌΧΙ"),"",MIN(3,0.5*INT((Q177*12+R177+ROUND(S177/30,0))/6)))</f>
        <v>0</v>
      </c>
      <c r="AI177" s="32">
        <f>IF(OR(ISBLANK(#REF!),$E177="ΌΧΙ"),"",0.2*(T177*12+U177+ROUND(V177/30,0)))</f>
        <v>0</v>
      </c>
      <c r="AJ177" s="33">
        <f>IF(OR(ISBLANK(#REF!),$E177="ΌΧΙ"),"",IF(W177&gt;80%,4,IF(AND(W177&gt;=67%,W177&lt;=80%),3,0)))</f>
        <v>0</v>
      </c>
      <c r="AK177" s="33">
        <f>IF(OR(ISBLANK(#REF!),$E177="ΌΧΙ"),"",IF(COUNTIFS(X177:Z177,"&gt;=67%")=1,2,IF(COUNTIFS(X177:Z177,"&gt;=67%")=2,5,IF(COUNTIFS(X177:Z177,"&gt;=67%")=3,10,0))))</f>
        <v>0</v>
      </c>
      <c r="AL177" s="33">
        <f>IF(OR(ISBLANK(#REF!),$E177="ΌΧΙ"),"",IF(AA177="ΠΟΛΥΤΕΚΝΟΣ",2,IF(AA177="ΤΡΙΤΕΚΝΟΣ",1,0)))</f>
        <v>0</v>
      </c>
      <c r="AM177" s="33">
        <f>IF(OR(ISBLANK(#REF!),$E177="ΌΧΙ"),"",AD177+SUM(AG177:AL177))</f>
        <v>0.82500000000000018</v>
      </c>
    </row>
    <row r="178" spans="1:39" x14ac:dyDescent="0.25">
      <c r="A178" s="26">
        <v>168</v>
      </c>
      <c r="B178" s="41" t="s">
        <v>567</v>
      </c>
      <c r="C178" s="41" t="s">
        <v>449</v>
      </c>
      <c r="D178" s="41" t="s">
        <v>384</v>
      </c>
      <c r="E178" s="27" t="s">
        <v>55</v>
      </c>
      <c r="F178" s="41" t="s">
        <v>444</v>
      </c>
      <c r="G178" s="41" t="s">
        <v>48</v>
      </c>
      <c r="H178" s="41"/>
      <c r="I178" s="41" t="s">
        <v>49</v>
      </c>
      <c r="J178" s="54">
        <v>41221</v>
      </c>
      <c r="K178" s="41" t="s">
        <v>50</v>
      </c>
      <c r="L178" s="43">
        <v>6.6</v>
      </c>
      <c r="M178" s="44"/>
      <c r="N178" s="44"/>
      <c r="O178" s="44"/>
      <c r="P178" s="44"/>
      <c r="Q178" s="41"/>
      <c r="R178" s="41"/>
      <c r="S178" s="41"/>
      <c r="T178" s="41"/>
      <c r="U178" s="41"/>
      <c r="V178" s="41"/>
      <c r="W178" s="51"/>
      <c r="X178" s="51"/>
      <c r="Y178" s="51"/>
      <c r="Z178" s="51"/>
      <c r="AA178" s="44" t="s">
        <v>51</v>
      </c>
      <c r="AB178" s="44" t="s">
        <v>49</v>
      </c>
      <c r="AC178" s="44" t="s">
        <v>49</v>
      </c>
      <c r="AD178" s="32">
        <f>IF(OR(ISBLANK(#REF!),$E178="ΌΧΙ"),"",IF(L178&gt;5,0.5*(L178-5),0))</f>
        <v>0.79999999999999982</v>
      </c>
      <c r="AE178" s="32">
        <f>IF(OR(ISBLANK(#REF!),$E178="ΌΧΙ"),"",IF(M178="ΝΑΙ",6,(IF(O178="ΝΑΙ",4,0))))</f>
        <v>0</v>
      </c>
      <c r="AF178" s="32">
        <f>IF(OR(ISBLANK(#REF!),$E178="ΌΧΙ"),"",IF(AND(F178="ΠΕ23",H178="ΚΥΡΙΟΣ"),IF(N178="ΝΑΙ",6,(IF(P178="ΝΑΙ",2,0))),IF(N178="ΝΑΙ",3,(IF(P178="ΝΑΙ",2,0)))))</f>
        <v>0</v>
      </c>
      <c r="AG178" s="32">
        <f>IF(OR(ISBLANK(#REF!),$E178="ΌΧΙ"),"",MAX(AE178:AF178))</f>
        <v>0</v>
      </c>
      <c r="AH178" s="32">
        <f>IF(OR(ISBLANK(#REF!),$E178="ΌΧΙ"),"",MIN(3,0.5*INT((Q178*12+R178+ROUND(S178/30,0))/6)))</f>
        <v>0</v>
      </c>
      <c r="AI178" s="32">
        <f>IF(OR(ISBLANK(#REF!),$E178="ΌΧΙ"),"",0.2*(T178*12+U178+ROUND(V178/30,0)))</f>
        <v>0</v>
      </c>
      <c r="AJ178" s="33">
        <f>IF(OR(ISBLANK(#REF!),$E178="ΌΧΙ"),"",IF(W178&gt;80%,4,IF(AND(W178&gt;=67%,W178&lt;=80%),3,0)))</f>
        <v>0</v>
      </c>
      <c r="AK178" s="33">
        <f>IF(OR(ISBLANK(#REF!),$E178="ΌΧΙ"),"",IF(COUNTIFS(X178:Z178,"&gt;=67%")=1,2,IF(COUNTIFS(X178:Z178,"&gt;=67%")=2,5,IF(COUNTIFS(X178:Z178,"&gt;=67%")=3,10,0))))</f>
        <v>0</v>
      </c>
      <c r="AL178" s="33">
        <f>IF(OR(ISBLANK(#REF!),$E178="ΌΧΙ"),"",IF(AA178="ΠΟΛΥΤΕΚΝΟΣ",2,IF(AA178="ΤΡΙΤΕΚΝΟΣ",1,0)))</f>
        <v>0</v>
      </c>
      <c r="AM178" s="33">
        <f>IF(OR(ISBLANK(#REF!),$E178="ΌΧΙ"),"",AD178+SUM(AG178:AL178))</f>
        <v>0.79999999999999982</v>
      </c>
    </row>
    <row r="179" spans="1:39" x14ac:dyDescent="0.25">
      <c r="A179" s="26">
        <v>169</v>
      </c>
      <c r="B179" s="41" t="s">
        <v>561</v>
      </c>
      <c r="C179" s="41" t="s">
        <v>89</v>
      </c>
      <c r="D179" s="41" t="s">
        <v>69</v>
      </c>
      <c r="E179" s="27" t="s">
        <v>55</v>
      </c>
      <c r="F179" s="41" t="s">
        <v>444</v>
      </c>
      <c r="G179" s="41" t="s">
        <v>48</v>
      </c>
      <c r="H179" s="41"/>
      <c r="I179" s="41" t="s">
        <v>49</v>
      </c>
      <c r="J179" s="54">
        <v>42282</v>
      </c>
      <c r="K179" s="41" t="s">
        <v>50</v>
      </c>
      <c r="L179" s="43">
        <v>6.59</v>
      </c>
      <c r="M179" s="44"/>
      <c r="N179" s="44"/>
      <c r="O179" s="44"/>
      <c r="P179" s="44"/>
      <c r="Q179" s="41"/>
      <c r="R179" s="41"/>
      <c r="S179" s="41"/>
      <c r="T179" s="41"/>
      <c r="U179" s="41"/>
      <c r="V179" s="41"/>
      <c r="W179" s="51"/>
      <c r="X179" s="51"/>
      <c r="Y179" s="51"/>
      <c r="Z179" s="51"/>
      <c r="AA179" s="44" t="s">
        <v>51</v>
      </c>
      <c r="AB179" s="44" t="s">
        <v>49</v>
      </c>
      <c r="AC179" s="44" t="s">
        <v>49</v>
      </c>
      <c r="AD179" s="32">
        <f>IF(OR(ISBLANK(#REF!),$E179="ΌΧΙ"),"",IF(L179&gt;5,0.5*(L179-5),0))</f>
        <v>0.79499999999999993</v>
      </c>
      <c r="AE179" s="32">
        <f>IF(OR(ISBLANK(#REF!),$E179="ΌΧΙ"),"",IF(M179="ΝΑΙ",6,(IF(O179="ΝΑΙ",4,0))))</f>
        <v>0</v>
      </c>
      <c r="AF179" s="32">
        <f>IF(OR(ISBLANK(#REF!),$E179="ΌΧΙ"),"",IF(AND(F179="ΠΕ23",H179="ΚΥΡΙΟΣ"),IF(N179="ΝΑΙ",6,(IF(P179="ΝΑΙ",2,0))),IF(N179="ΝΑΙ",3,(IF(P179="ΝΑΙ",2,0)))))</f>
        <v>0</v>
      </c>
      <c r="AG179" s="32">
        <f>IF(OR(ISBLANK(#REF!),$E179="ΌΧΙ"),"",MAX(AE179:AF179))</f>
        <v>0</v>
      </c>
      <c r="AH179" s="32">
        <f>IF(OR(ISBLANK(#REF!),$E179="ΌΧΙ"),"",MIN(3,0.5*INT((Q179*12+R179+ROUND(S179/30,0))/6)))</f>
        <v>0</v>
      </c>
      <c r="AI179" s="32">
        <f>IF(OR(ISBLANK(#REF!),$E179="ΌΧΙ"),"",0.2*(T179*12+U179+ROUND(V179/30,0)))</f>
        <v>0</v>
      </c>
      <c r="AJ179" s="33">
        <f>IF(OR(ISBLANK(#REF!),$E179="ΌΧΙ"),"",IF(W179&gt;80%,4,IF(AND(W179&gt;=67%,W179&lt;=80%),3,0)))</f>
        <v>0</v>
      </c>
      <c r="AK179" s="33">
        <f>IF(OR(ISBLANK(#REF!),$E179="ΌΧΙ"),"",IF(COUNTIFS(X179:Z179,"&gt;=67%")=1,2,IF(COUNTIFS(X179:Z179,"&gt;=67%")=2,5,IF(COUNTIFS(X179:Z179,"&gt;=67%")=3,10,0))))</f>
        <v>0</v>
      </c>
      <c r="AL179" s="33">
        <f>IF(OR(ISBLANK(#REF!),$E179="ΌΧΙ"),"",IF(AA179="ΠΟΛΥΤΕΚΝΟΣ",2,IF(AA179="ΤΡΙΤΕΚΝΟΣ",1,0)))</f>
        <v>0</v>
      </c>
      <c r="AM179" s="33">
        <f>IF(OR(ISBLANK(#REF!),$E179="ΌΧΙ"),"",AD179+SUM(AG179:AL179))</f>
        <v>0.79499999999999993</v>
      </c>
    </row>
    <row r="180" spans="1:39" x14ac:dyDescent="0.25">
      <c r="A180" s="26">
        <v>170</v>
      </c>
      <c r="B180" s="41" t="s">
        <v>586</v>
      </c>
      <c r="C180" s="41" t="s">
        <v>341</v>
      </c>
      <c r="D180" s="41" t="s">
        <v>115</v>
      </c>
      <c r="E180" s="27" t="s">
        <v>55</v>
      </c>
      <c r="F180" s="41" t="s">
        <v>444</v>
      </c>
      <c r="G180" s="41" t="s">
        <v>48</v>
      </c>
      <c r="H180" s="41"/>
      <c r="I180" s="41" t="s">
        <v>49</v>
      </c>
      <c r="J180" s="54">
        <v>40476</v>
      </c>
      <c r="K180" s="41" t="s">
        <v>50</v>
      </c>
      <c r="L180" s="43">
        <v>6.53</v>
      </c>
      <c r="M180" s="44"/>
      <c r="N180" s="44"/>
      <c r="O180" s="44"/>
      <c r="P180" s="44"/>
      <c r="Q180" s="41"/>
      <c r="R180" s="41"/>
      <c r="S180" s="41"/>
      <c r="T180" s="41"/>
      <c r="U180" s="41"/>
      <c r="V180" s="41"/>
      <c r="W180" s="51"/>
      <c r="X180" s="51"/>
      <c r="Y180" s="51"/>
      <c r="Z180" s="51"/>
      <c r="AA180" s="44" t="s">
        <v>51</v>
      </c>
      <c r="AB180" s="44" t="s">
        <v>49</v>
      </c>
      <c r="AC180" s="44" t="s">
        <v>49</v>
      </c>
      <c r="AD180" s="32">
        <f>IF(OR(ISBLANK(#REF!),$E180="ΌΧΙ"),"",IF(L180&gt;5,0.5*(L180-5),0))</f>
        <v>0.76500000000000012</v>
      </c>
      <c r="AE180" s="32">
        <f>IF(OR(ISBLANK(#REF!),$E180="ΌΧΙ"),"",IF(M180="ΝΑΙ",6,(IF(O180="ΝΑΙ",4,0))))</f>
        <v>0</v>
      </c>
      <c r="AF180" s="32">
        <f>IF(OR(ISBLANK(#REF!),$E180="ΌΧΙ"),"",IF(AND(F180="ΠΕ23",H180="ΚΥΡΙΟΣ"),IF(N180="ΝΑΙ",6,(IF(P180="ΝΑΙ",2,0))),IF(N180="ΝΑΙ",3,(IF(P180="ΝΑΙ",2,0)))))</f>
        <v>0</v>
      </c>
      <c r="AG180" s="32">
        <f>IF(OR(ISBLANK(#REF!),$E180="ΌΧΙ"),"",MAX(AE180:AF180))</f>
        <v>0</v>
      </c>
      <c r="AH180" s="32">
        <f>IF(OR(ISBLANK(#REF!),$E180="ΌΧΙ"),"",MIN(3,0.5*INT((Q180*12+R180+ROUND(S180/30,0))/6)))</f>
        <v>0</v>
      </c>
      <c r="AI180" s="32">
        <f>IF(OR(ISBLANK(#REF!),$E180="ΌΧΙ"),"",0.2*(T180*12+U180+ROUND(V180/30,0)))</f>
        <v>0</v>
      </c>
      <c r="AJ180" s="33">
        <f>IF(OR(ISBLANK(#REF!),$E180="ΌΧΙ"),"",IF(W180&gt;80%,4,IF(AND(W180&gt;=67%,W180&lt;=80%),3,0)))</f>
        <v>0</v>
      </c>
      <c r="AK180" s="33">
        <f>IF(OR(ISBLANK(#REF!),$E180="ΌΧΙ"),"",IF(COUNTIFS(X180:Z180,"&gt;=67%")=1,2,IF(COUNTIFS(X180:Z180,"&gt;=67%")=2,5,IF(COUNTIFS(X180:Z180,"&gt;=67%")=3,10,0))))</f>
        <v>0</v>
      </c>
      <c r="AL180" s="33">
        <f>IF(OR(ISBLANK(#REF!),$E180="ΌΧΙ"),"",IF(AA180="ΠΟΛΥΤΕΚΝΟΣ",2,IF(AA180="ΤΡΙΤΕΚΝΟΣ",1,0)))</f>
        <v>0</v>
      </c>
      <c r="AM180" s="33">
        <f>IF(OR(ISBLANK(#REF!),$E180="ΌΧΙ"),"",AD180+SUM(AG180:AL180))</f>
        <v>0.76500000000000012</v>
      </c>
    </row>
    <row r="181" spans="1:39" x14ac:dyDescent="0.25">
      <c r="A181" s="26">
        <v>171</v>
      </c>
      <c r="B181" s="41" t="s">
        <v>492</v>
      </c>
      <c r="C181" s="41" t="s">
        <v>493</v>
      </c>
      <c r="D181" s="41" t="s">
        <v>494</v>
      </c>
      <c r="E181" s="27" t="s">
        <v>55</v>
      </c>
      <c r="F181" s="41" t="s">
        <v>444</v>
      </c>
      <c r="G181" s="41" t="s">
        <v>48</v>
      </c>
      <c r="H181" s="41"/>
      <c r="I181" s="41" t="s">
        <v>49</v>
      </c>
      <c r="J181" s="54">
        <v>41890</v>
      </c>
      <c r="K181" s="41" t="s">
        <v>50</v>
      </c>
      <c r="L181" s="43">
        <v>6.3579999999999997</v>
      </c>
      <c r="M181" s="44"/>
      <c r="N181" s="44"/>
      <c r="O181" s="44"/>
      <c r="P181" s="44"/>
      <c r="Q181" s="41"/>
      <c r="R181" s="41">
        <v>5</v>
      </c>
      <c r="S181" s="41"/>
      <c r="T181" s="41"/>
      <c r="U181" s="41"/>
      <c r="V181" s="41"/>
      <c r="W181" s="51"/>
      <c r="X181" s="51"/>
      <c r="Y181" s="51"/>
      <c r="Z181" s="51"/>
      <c r="AA181" s="44" t="s">
        <v>51</v>
      </c>
      <c r="AB181" s="44" t="s">
        <v>55</v>
      </c>
      <c r="AC181" s="44" t="s">
        <v>49</v>
      </c>
      <c r="AD181" s="32">
        <f>IF(OR(ISBLANK(#REF!),$E181="ΌΧΙ"),"",IF(L181&gt;5,0.5*(L181-5),0))</f>
        <v>0.67899999999999983</v>
      </c>
      <c r="AE181" s="32">
        <f>IF(OR(ISBLANK(#REF!),$E181="ΌΧΙ"),"",IF(M181="ΝΑΙ",6,(IF(O181="ΝΑΙ",4,0))))</f>
        <v>0</v>
      </c>
      <c r="AF181" s="32">
        <f>IF(OR(ISBLANK(#REF!),$E181="ΌΧΙ"),"",IF(AND(F181="ΠΕ23",H181="ΚΥΡΙΟΣ"),IF(N181="ΝΑΙ",6,(IF(P181="ΝΑΙ",2,0))),IF(N181="ΝΑΙ",3,(IF(P181="ΝΑΙ",2,0)))))</f>
        <v>0</v>
      </c>
      <c r="AG181" s="32">
        <f>IF(OR(ISBLANK(#REF!),$E181="ΌΧΙ"),"",MAX(AE181:AF181))</f>
        <v>0</v>
      </c>
      <c r="AH181" s="32">
        <f>IF(OR(ISBLANK(#REF!),$E181="ΌΧΙ"),"",MIN(3,0.5*INT((Q181*12+R181+ROUND(S181/30,0))/6)))</f>
        <v>0</v>
      </c>
      <c r="AI181" s="32">
        <f>IF(OR(ISBLANK(#REF!),$E181="ΌΧΙ"),"",0.2*(T181*12+U181+ROUND(V181/30,0)))</f>
        <v>0</v>
      </c>
      <c r="AJ181" s="33">
        <f>IF(OR(ISBLANK(#REF!),$E181="ΌΧΙ"),"",IF(W181&gt;80%,4,IF(AND(W181&gt;=67%,W181&lt;=80%),3,0)))</f>
        <v>0</v>
      </c>
      <c r="AK181" s="33">
        <f>IF(OR(ISBLANK(#REF!),$E181="ΌΧΙ"),"",IF(COUNTIFS(X181:Z181,"&gt;=67%")=1,2,IF(COUNTIFS(X181:Z181,"&gt;=67%")=2,5,IF(COUNTIFS(X181:Z181,"&gt;=67%")=3,10,0))))</f>
        <v>0</v>
      </c>
      <c r="AL181" s="33">
        <f>IF(OR(ISBLANK(#REF!),$E181="ΌΧΙ"),"",IF(AA181="ΠΟΛΥΤΕΚΝΟΣ",2,IF(AA181="ΤΡΙΤΕΚΝΟΣ",1,0)))</f>
        <v>0</v>
      </c>
      <c r="AM181" s="33">
        <f>IF(OR(ISBLANK(#REF!),$E181="ΌΧΙ"),"",AD181+SUM(AG181:AL181))</f>
        <v>0.67899999999999983</v>
      </c>
    </row>
    <row r="182" spans="1:39" x14ac:dyDescent="0.25">
      <c r="A182" s="26">
        <v>172</v>
      </c>
      <c r="B182" s="41" t="s">
        <v>621</v>
      </c>
      <c r="C182" s="41" t="s">
        <v>117</v>
      </c>
      <c r="D182" s="41" t="s">
        <v>86</v>
      </c>
      <c r="E182" s="42" t="s">
        <v>55</v>
      </c>
      <c r="F182" s="41" t="s">
        <v>444</v>
      </c>
      <c r="G182" s="41" t="s">
        <v>48</v>
      </c>
      <c r="H182" s="41"/>
      <c r="I182" s="41" t="s">
        <v>49</v>
      </c>
      <c r="J182" s="54">
        <v>39009</v>
      </c>
      <c r="K182" s="41" t="s">
        <v>50</v>
      </c>
      <c r="L182" s="43">
        <v>6.17</v>
      </c>
      <c r="M182" s="44"/>
      <c r="N182" s="44"/>
      <c r="O182" s="44"/>
      <c r="P182" s="44"/>
      <c r="Q182" s="41"/>
      <c r="R182" s="41">
        <v>5</v>
      </c>
      <c r="S182" s="41"/>
      <c r="T182" s="41"/>
      <c r="U182" s="41"/>
      <c r="V182" s="41"/>
      <c r="W182" s="51"/>
      <c r="X182" s="51"/>
      <c r="Y182" s="51"/>
      <c r="Z182" s="51"/>
      <c r="AA182" s="44" t="s">
        <v>51</v>
      </c>
      <c r="AB182" s="44" t="s">
        <v>49</v>
      </c>
      <c r="AC182" s="44" t="s">
        <v>49</v>
      </c>
      <c r="AD182" s="32">
        <f>IF(OR(ISBLANK(#REF!),$E182="ΌΧΙ"),"",IF(L182&gt;5,0.5*(L182-5),0))</f>
        <v>0.58499999999999996</v>
      </c>
      <c r="AE182" s="32">
        <f>IF(OR(ISBLANK(#REF!),$E182="ΌΧΙ"),"",IF(M182="ΝΑΙ",6,(IF(O182="ΝΑΙ",4,0))))</f>
        <v>0</v>
      </c>
      <c r="AF182" s="32">
        <f>IF(OR(ISBLANK(#REF!),$E182="ΌΧΙ"),"",IF(AND(F182="ΠΕ23",H182="ΚΥΡΙΟΣ"),IF(N182="ΝΑΙ",6,(IF(P182="ΝΑΙ",2,0))),IF(N182="ΝΑΙ",3,(IF(P182="ΝΑΙ",2,0)))))</f>
        <v>0</v>
      </c>
      <c r="AG182" s="32">
        <f>IF(OR(ISBLANK(#REF!),$E182="ΌΧΙ"),"",MAX(AE182:AF182))</f>
        <v>0</v>
      </c>
      <c r="AH182" s="32">
        <f>IF(OR(ISBLANK(#REF!),$E182="ΌΧΙ"),"",MIN(3,0.5*INT((Q182*12+R182+ROUND(S182/30,0))/6)))</f>
        <v>0</v>
      </c>
      <c r="AI182" s="32">
        <f>IF(OR(ISBLANK(#REF!),$E182="ΌΧΙ"),"",0.2*(T182*12+U182+ROUND(V182/30,0)))</f>
        <v>0</v>
      </c>
      <c r="AJ182" s="33">
        <f>IF(OR(ISBLANK(#REF!),$E182="ΌΧΙ"),"",IF(W182&gt;80%,4,IF(AND(W182&gt;=67%,W182&lt;=80%),3,0)))</f>
        <v>0</v>
      </c>
      <c r="AK182" s="33">
        <f>IF(OR(ISBLANK(#REF!),$E182="ΌΧΙ"),"",IF(COUNTIFS(X182:Z182,"&gt;=67%")=1,2,IF(COUNTIFS(X182:Z182,"&gt;=67%")=2,5,IF(COUNTIFS(X182:Z182,"&gt;=67%")=3,10,0))))</f>
        <v>0</v>
      </c>
      <c r="AL182" s="33">
        <f>IF(OR(ISBLANK(#REF!),$E182="ΌΧΙ"),"",IF(AA182="ΠΟΛΥΤΕΚΝΟΣ",2,IF(AA182="ΤΡΙΤΕΚΝΟΣ",1,0)))</f>
        <v>0</v>
      </c>
      <c r="AM182" s="33">
        <f>IF(OR(ISBLANK(#REF!),$E182="ΌΧΙ"),"",AD182+SUM(AG182:AL182))</f>
        <v>0.58499999999999996</v>
      </c>
    </row>
    <row r="183" spans="1:39" x14ac:dyDescent="0.25">
      <c r="A183" s="26">
        <v>173</v>
      </c>
      <c r="B183" s="41" t="s">
        <v>189</v>
      </c>
      <c r="C183" s="41" t="s">
        <v>154</v>
      </c>
      <c r="D183" s="41" t="s">
        <v>86</v>
      </c>
      <c r="E183" s="27" t="s">
        <v>55</v>
      </c>
      <c r="F183" s="41" t="s">
        <v>444</v>
      </c>
      <c r="G183" s="41" t="s">
        <v>48</v>
      </c>
      <c r="H183" s="41"/>
      <c r="I183" s="41" t="s">
        <v>49</v>
      </c>
      <c r="J183" s="54">
        <v>34435</v>
      </c>
      <c r="K183" s="41" t="s">
        <v>50</v>
      </c>
      <c r="L183" s="43">
        <v>6.1</v>
      </c>
      <c r="M183" s="44"/>
      <c r="N183" s="44"/>
      <c r="O183" s="44"/>
      <c r="P183" s="44"/>
      <c r="Q183" s="41"/>
      <c r="R183" s="41"/>
      <c r="S183" s="41"/>
      <c r="T183" s="41"/>
      <c r="U183" s="41"/>
      <c r="V183" s="41"/>
      <c r="W183" s="51"/>
      <c r="X183" s="51"/>
      <c r="Y183" s="51"/>
      <c r="Z183" s="51"/>
      <c r="AA183" s="30" t="s">
        <v>51</v>
      </c>
      <c r="AB183" s="44" t="s">
        <v>49</v>
      </c>
      <c r="AC183" s="44" t="s">
        <v>49</v>
      </c>
      <c r="AD183" s="32">
        <f>IF(OR(ISBLANK(#REF!),$E183="ΌΧΙ"),"",IF(L183&gt;5,0.5*(L183-5),0))</f>
        <v>0.54999999999999982</v>
      </c>
      <c r="AE183" s="32">
        <f>IF(OR(ISBLANK(#REF!),$E183="ΌΧΙ"),"",IF(M183="ΝΑΙ",6,(IF(O183="ΝΑΙ",4,0))))</f>
        <v>0</v>
      </c>
      <c r="AF183" s="32">
        <f>IF(OR(ISBLANK(#REF!),$E183="ΌΧΙ"),"",IF(AND(F183="ΠΕ23",H183="ΚΥΡΙΟΣ"),IF(N183="ΝΑΙ",6,(IF(P183="ΝΑΙ",2,0))),IF(N183="ΝΑΙ",3,(IF(P183="ΝΑΙ",2,0)))))</f>
        <v>0</v>
      </c>
      <c r="AG183" s="32">
        <f>IF(OR(ISBLANK(#REF!),$E183="ΌΧΙ"),"",MAX(AE183:AF183))</f>
        <v>0</v>
      </c>
      <c r="AH183" s="32">
        <f>IF(OR(ISBLANK(#REF!),$E183="ΌΧΙ"),"",MIN(3,0.5*INT((Q183*12+R183+ROUND(S183/30,0))/6)))</f>
        <v>0</v>
      </c>
      <c r="AI183" s="32">
        <f>IF(OR(ISBLANK(#REF!),$E183="ΌΧΙ"),"",0.2*(T183*12+U183+ROUND(V183/30,0)))</f>
        <v>0</v>
      </c>
      <c r="AJ183" s="33">
        <f>IF(OR(ISBLANK(#REF!),$E183="ΌΧΙ"),"",IF(W183&gt;80%,4,IF(AND(W183&gt;=67%,W183&lt;=80%),3,0)))</f>
        <v>0</v>
      </c>
      <c r="AK183" s="33">
        <f>IF(OR(ISBLANK(#REF!),$E183="ΌΧΙ"),"",IF(COUNTIFS(X183:Z183,"&gt;=67%")=1,2,IF(COUNTIFS(X183:Z183,"&gt;=67%")=2,5,IF(COUNTIFS(X183:Z183,"&gt;=67%")=3,10,0))))</f>
        <v>0</v>
      </c>
      <c r="AL183" s="33">
        <f>IF(OR(ISBLANK(#REF!),$E183="ΌΧΙ"),"",IF(AA183="ΠΟΛΥΤΕΚΝΟΣ",2,IF(AA183="ΤΡΙΤΕΚΝΟΣ",1,0)))</f>
        <v>0</v>
      </c>
      <c r="AM183" s="33">
        <f>IF(OR(ISBLANK(#REF!),$E183="ΌΧΙ"),"",AD183+SUM(AG183:AL183))</f>
        <v>0.54999999999999982</v>
      </c>
    </row>
  </sheetData>
  <sortState ref="A11:AM183">
    <sortCondition ref="I11:I183"/>
    <sortCondition descending="1" ref="AM11:AM183"/>
    <sortCondition ref="J11:J183"/>
    <sortCondition descending="1" ref="L11:L183"/>
  </sortState>
  <mergeCells count="6">
    <mergeCell ref="J9:K9"/>
    <mergeCell ref="F2:L2"/>
    <mergeCell ref="A4:C4"/>
    <mergeCell ref="A5:C5"/>
    <mergeCell ref="A6:C6"/>
    <mergeCell ref="A7:C7"/>
  </mergeCells>
  <dataValidations count="11">
    <dataValidation type="list" allowBlank="1" showInputMessage="1" showErrorMessage="1" sqref="E11:E183 I11:I183 M11:P183 AB11:AC183">
      <formula1>NAI_OXI</formula1>
    </dataValidation>
    <dataValidation type="whole" allowBlank="1" showInputMessage="1" showErrorMessage="1" sqref="Q11:Q183 T11:T183">
      <formula1>0</formula1>
      <formula2>40</formula2>
    </dataValidation>
    <dataValidation type="whole" allowBlank="1" showInputMessage="1" showErrorMessage="1" sqref="R11:R183 U11:U183">
      <formula1>0</formula1>
      <formula2>11</formula2>
    </dataValidation>
    <dataValidation type="whole" allowBlank="1" showInputMessage="1" showErrorMessage="1" sqref="S11:S183 V11:V183">
      <formula1>0</formula1>
      <formula2>29</formula2>
    </dataValidation>
    <dataValidation type="decimal" allowBlank="1" showInputMessage="1" showErrorMessage="1" sqref="W11:Z183">
      <formula1>0</formula1>
      <formula2>1</formula2>
    </dataValidation>
    <dataValidation type="list" allowBlank="1" showInputMessage="1" showErrorMessage="1" sqref="AA11:AA183">
      <formula1>ΠΟΛΥΤΕΚΝΟΣ_ΤΡΙΤΕΚΝΟΣ</formula1>
    </dataValidation>
    <dataValidation type="decimal" allowBlank="1" showInputMessage="1" showErrorMessage="1" sqref="L11:L183">
      <formula1>0</formula1>
      <formula2>10</formula2>
    </dataValidation>
    <dataValidation type="list" allowBlank="1" showInputMessage="1" showErrorMessage="1" sqref="K11:K183">
      <formula1>ΑΠΑΙΤΟΥΜΕΝΟΣ_ΤΙΤΛΟΣ</formula1>
    </dataValidation>
    <dataValidation type="list" allowBlank="1" showInputMessage="1" showErrorMessage="1" sqref="H11:H183">
      <formula1>ΚΑΤΗΓΟΡΙΑ_ΠΙΝΑΚΑ</formula1>
    </dataValidation>
    <dataValidation type="list" allowBlank="1" showInputMessage="1" showErrorMessage="1" sqref="F11:F183">
      <formula1>ΚΛΑΔΟΣ_ΕΕΠ</formula1>
    </dataValidation>
    <dataValidation type="list" allowBlank="1" showInputMessage="1" showErrorMessage="1" sqref="G11:G183">
      <formula1>ΑΠΑΙΤΕΙΤΑΙ_ΔΕΝ_ΑΠΑΙΤΕΙΤΑΙ</formula1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ΠΕ21_26</vt:lpstr>
      <vt:lpstr>ΠΕ22</vt:lpstr>
      <vt:lpstr>ΠΕ23-ΚΥΡΙΟΣ Α</vt:lpstr>
      <vt:lpstr> ΠΕ23-ΕΠΙΚΟΥΡΙΚΟΣ Β΄</vt:lpstr>
      <vt:lpstr>ΠΕ25</vt:lpstr>
      <vt:lpstr>ΠΕ28</vt:lpstr>
      <vt:lpstr>ΠΕ29</vt:lpstr>
      <vt:lpstr>ΠΕ30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</dc:creator>
  <cp:lastModifiedBy>tolia</cp:lastModifiedBy>
  <cp:lastPrinted>2016-08-29T08:14:39Z</cp:lastPrinted>
  <dcterms:created xsi:type="dcterms:W3CDTF">2016-08-26T10:26:27Z</dcterms:created>
  <dcterms:modified xsi:type="dcterms:W3CDTF">2016-08-29T08:26:58Z</dcterms:modified>
</cp:coreProperties>
</file>