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15" windowWidth="15480" windowHeight="10740" firstSheet="1" activeTab="1"/>
  </bookViews>
  <sheets>
    <sheet name="Τιμές" sheetId="3" state="hidden" r:id="rId1"/>
    <sheet name="ΠΕ21-26 ΚΥΡΙΟΣ" sheetId="8" r:id="rId2"/>
    <sheet name="ΠΕ21-26 ΕΠΙΚΟΥΡΙΚΟΣ" sheetId="9" r:id="rId3"/>
    <sheet name="ΠΕ22" sheetId="10" r:id="rId4"/>
    <sheet name="ΠΕ23 ΚΥΡΙΟΣ" sheetId="11" r:id="rId5"/>
    <sheet name="ΠΕ23 ΕΠΙΚΟΥΡΙΚΟΣ" sheetId="12" r:id="rId6"/>
    <sheet name="ΠΕ25 ΚΥΡΙΟΣ" sheetId="13" r:id="rId7"/>
    <sheet name="ΠΕ25 ΕΠΙΚΟΥΡΙΚΟΣ" sheetId="14" r:id="rId8"/>
    <sheet name="ΠΕ28 ΕΠΙΚΟΥΡΙΚΟΣ" sheetId="15" r:id="rId9"/>
    <sheet name="ΠΕ29 ΕΠΙΚΟΥΡΙΚΟΣ" sheetId="16" r:id="rId10"/>
    <sheet name="ΠΕ30 ΚΥΡΙΟΣ" sheetId="17" r:id="rId11"/>
    <sheet name="ΠΕ30 ΕΠΙΚΟΥΡΙΚΟΣ" sheetId="18" r:id="rId12"/>
    <sheet name="ΑΠΟΡΡΙΠΤΕΟΙ ΕΕΠ" sheetId="19" r:id="rId13"/>
    <sheet name="ΕΒΠ" sheetId="20" r:id="rId14"/>
    <sheet name="ΑΠΟΡΡΙΠΤΕΟΙ ΕΒΠ" sheetId="21" r:id="rId15"/>
  </sheets>
  <externalReferences>
    <externalReference r:id="rId16"/>
  </externalReferences>
  <definedNames>
    <definedName name="NAI_OXI">Τιμές!$L$2:$L$3</definedName>
    <definedName name="ΑΔΤ_ΔΙΑΒΑΤΗΡΙΟ">Τιμές!$B$2:$B$3</definedName>
    <definedName name="ΑΕΙ_ΤΕΙ">Τιμές!$E$2:$E$3</definedName>
    <definedName name="ΑΠΑΙΤΕΙΤΑΙ_ΔΕΝ_ΑΠΑΙΤΕΙΤΑΙ">Τιμές!$D$2:$D$3</definedName>
    <definedName name="ΑΠΑΙΤΟΥΜΕΝΟΣ_ΤΙΤΛΟΣ">Τιμές!$J$2:$J$3</definedName>
    <definedName name="ΓΝΩΣΗ_BRAILLE">#REF!</definedName>
    <definedName name="ΓΝΩΣΗ_ΕΝΓ">#REF!</definedName>
    <definedName name="ΔΕΝ_ΑΠΑΙΤΕΙΤΑΙ">Τιμές!$H$2:$H$4</definedName>
    <definedName name="ΕΙΔΙΚΟΤΗΤΑ">[1]Τιμές!$A$2:$A$121</definedName>
    <definedName name="ΕΙΔΙΚΟΤΗΤΑ_ΕΒΠ">Τιμές!$F$2</definedName>
    <definedName name="ΕΙΔΙΚΟΤΗΤΑ_ΕΕΠ">Τιμές!$C$2:$C$12</definedName>
    <definedName name="ΚΑΤΗΓΟΡΙΑ_ΠΙΝΑΚΑ">Τιμές!$G$2:$G$3</definedName>
    <definedName name="ΚΑΤΗΓΟΡΙΑ_ΠΤΥΧΙΟΥ">Τιμές!$K$2:$K$3</definedName>
    <definedName name="ΚΑΤΟΧΟΣ_ΔΙΔΑΚΤΟΡΙΚΟΥ_ΕΙΔ._ΑΓΩΓΗΣ">#REF!</definedName>
    <definedName name="ΚΑΤΟΧΟΣ_ΔΙΔΑΚΤΟΡΙΚΟΥ_ΣΤΟ_ΑΝΤΙΚΕΙΜΕΝΟ_ΑΠΑΣΧΟΛΗΣΗΣ">#REF!</definedName>
    <definedName name="ΚΑΤΟΧΟΣ_ΜΕΤΑΠΤΥΧΙΑΚΟΥ_ΕΙΔ._ΑΓΩΓΗΣ">#REF!</definedName>
    <definedName name="ΚΑΤΟΧΟΣ_ΜΕΤΑΠΤΥΧΙΑΚΟΥ_ΣΤΟ_ΑΝΤΙΚΕΙΜΕΝΟ_ΑΠΑΣΧΟΛΗΣΗΣ">#REF!</definedName>
    <definedName name="ΚΛΑΔΟΣ_ΕΕΠ">Τιμές!$C$2:$C$12</definedName>
    <definedName name="ΝΑΙ_ΟΧΙ">[1]Τιμές!$D$2:$D$3</definedName>
    <definedName name="Π_Ε">#REF!</definedName>
    <definedName name="ΠΑΙΔΑΓΩΓΙΚΗ_ΕΠΑΡΚΕΙΑ">Τιμές!$H$2:$H$4</definedName>
    <definedName name="ΠΟΛΥΤΕΚΝΟΣ_ΤΡΙΤΕΚΝΟΣ">Τιμές!$S$2:$S$4</definedName>
    <definedName name="ΠΟΛΥΤΕΝΟΣ_ΤΡΙΤΕΚΝΟΣ">Τιμές!$S$2:$S$4</definedName>
  </definedNames>
  <calcPr calcId="144525"/>
</workbook>
</file>

<file path=xl/calcChain.xml><?xml version="1.0" encoding="utf-8"?>
<calcChain xmlns="http://schemas.openxmlformats.org/spreadsheetml/2006/main">
  <c r="W58" i="20" l="1"/>
  <c r="V58" i="20"/>
  <c r="U58" i="20"/>
  <c r="X58" i="20" s="1"/>
  <c r="T58" i="20"/>
  <c r="S58" i="20"/>
  <c r="R58" i="20"/>
  <c r="Y58" i="20" l="1"/>
  <c r="AI31" i="14"/>
  <c r="AH31" i="14"/>
  <c r="AG31" i="14"/>
  <c r="AJ31" i="14" s="1"/>
  <c r="AF31" i="14"/>
  <c r="AE31" i="14"/>
  <c r="AC31" i="14"/>
  <c r="AB31" i="14"/>
  <c r="AD31" i="14" s="1"/>
  <c r="AA31" i="14"/>
  <c r="AK31" i="14" l="1"/>
  <c r="W96" i="20"/>
  <c r="V96" i="20"/>
  <c r="X96" i="20" s="1"/>
  <c r="U96" i="20"/>
  <c r="T96" i="20"/>
  <c r="S96" i="20"/>
  <c r="R96" i="20"/>
  <c r="W95" i="20"/>
  <c r="V95" i="20"/>
  <c r="U95" i="20"/>
  <c r="X95" i="20" s="1"/>
  <c r="T95" i="20"/>
  <c r="S95" i="20"/>
  <c r="R95" i="20"/>
  <c r="W94" i="20"/>
  <c r="V94" i="20"/>
  <c r="U94" i="20"/>
  <c r="T94" i="20"/>
  <c r="S94" i="20"/>
  <c r="R94" i="20"/>
  <c r="W93" i="20"/>
  <c r="V93" i="20"/>
  <c r="U93" i="20"/>
  <c r="T93" i="20"/>
  <c r="S93" i="20"/>
  <c r="R93" i="20"/>
  <c r="W92" i="20"/>
  <c r="X92" i="20" s="1"/>
  <c r="V92" i="20"/>
  <c r="U92" i="20"/>
  <c r="T92" i="20"/>
  <c r="S92" i="20"/>
  <c r="R92" i="20"/>
  <c r="W91" i="20"/>
  <c r="V91" i="20"/>
  <c r="U91" i="20"/>
  <c r="T91" i="20"/>
  <c r="S91" i="20"/>
  <c r="R91" i="20"/>
  <c r="W90" i="20"/>
  <c r="V90" i="20"/>
  <c r="U90" i="20"/>
  <c r="T90" i="20"/>
  <c r="S90" i="20"/>
  <c r="R90" i="20"/>
  <c r="W89" i="20"/>
  <c r="V89" i="20"/>
  <c r="U89" i="20"/>
  <c r="T89" i="20"/>
  <c r="S89" i="20"/>
  <c r="R89" i="20"/>
  <c r="W88" i="20"/>
  <c r="V88" i="20"/>
  <c r="U88" i="20"/>
  <c r="X88" i="20" s="1"/>
  <c r="T88" i="20"/>
  <c r="S88" i="20"/>
  <c r="R88" i="20"/>
  <c r="W87" i="20"/>
  <c r="V87" i="20"/>
  <c r="U87" i="20"/>
  <c r="X87" i="20" s="1"/>
  <c r="T87" i="20"/>
  <c r="Y87" i="20" s="1"/>
  <c r="S87" i="20"/>
  <c r="R87" i="20"/>
  <c r="W86" i="20"/>
  <c r="V86" i="20"/>
  <c r="U86" i="20"/>
  <c r="T86" i="20"/>
  <c r="S86" i="20"/>
  <c r="R86" i="20"/>
  <c r="W85" i="20"/>
  <c r="V85" i="20"/>
  <c r="U85" i="20"/>
  <c r="T85" i="20"/>
  <c r="S85" i="20"/>
  <c r="R85" i="20"/>
  <c r="W84" i="20"/>
  <c r="X84" i="20" s="1"/>
  <c r="V84" i="20"/>
  <c r="U84" i="20"/>
  <c r="T84" i="20"/>
  <c r="S84" i="20"/>
  <c r="R84" i="20"/>
  <c r="W83" i="20"/>
  <c r="V83" i="20"/>
  <c r="U83" i="20"/>
  <c r="X83" i="20" s="1"/>
  <c r="Y83" i="20" s="1"/>
  <c r="T83" i="20"/>
  <c r="S83" i="20"/>
  <c r="R83" i="20"/>
  <c r="W82" i="20"/>
  <c r="V82" i="20"/>
  <c r="U82" i="20"/>
  <c r="T82" i="20"/>
  <c r="S82" i="20"/>
  <c r="R82" i="20"/>
  <c r="W81" i="20"/>
  <c r="V81" i="20"/>
  <c r="U81" i="20"/>
  <c r="T81" i="20"/>
  <c r="S81" i="20"/>
  <c r="R81" i="20"/>
  <c r="X80" i="20"/>
  <c r="W80" i="20"/>
  <c r="V80" i="20"/>
  <c r="U80" i="20"/>
  <c r="T80" i="20"/>
  <c r="Y80" i="20" s="1"/>
  <c r="S80" i="20"/>
  <c r="R80" i="20"/>
  <c r="W79" i="20"/>
  <c r="V79" i="20"/>
  <c r="U79" i="20"/>
  <c r="T79" i="20"/>
  <c r="S79" i="20"/>
  <c r="R79" i="20"/>
  <c r="W78" i="20"/>
  <c r="V78" i="20"/>
  <c r="U78" i="20"/>
  <c r="X78" i="20" s="1"/>
  <c r="T78" i="20"/>
  <c r="S78" i="20"/>
  <c r="R78" i="20"/>
  <c r="W77" i="20"/>
  <c r="V77" i="20"/>
  <c r="U77" i="20"/>
  <c r="T77" i="20"/>
  <c r="S77" i="20"/>
  <c r="R77" i="20"/>
  <c r="W76" i="20"/>
  <c r="V76" i="20"/>
  <c r="U76" i="20"/>
  <c r="X76" i="20" s="1"/>
  <c r="T76" i="20"/>
  <c r="S76" i="20"/>
  <c r="R76" i="20"/>
  <c r="W75" i="20"/>
  <c r="V75" i="20"/>
  <c r="U75" i="20"/>
  <c r="X75" i="20" s="1"/>
  <c r="T75" i="20"/>
  <c r="Y75" i="20" s="1"/>
  <c r="S75" i="20"/>
  <c r="R75" i="20"/>
  <c r="W74" i="20"/>
  <c r="V74" i="20"/>
  <c r="X74" i="20" s="1"/>
  <c r="U74" i="20"/>
  <c r="T74" i="20"/>
  <c r="S74" i="20"/>
  <c r="R74" i="20"/>
  <c r="Y74" i="20" s="1"/>
  <c r="W73" i="20"/>
  <c r="V73" i="20"/>
  <c r="U73" i="20"/>
  <c r="T73" i="20"/>
  <c r="S73" i="20"/>
  <c r="R73" i="20"/>
  <c r="W72" i="20"/>
  <c r="X72" i="20" s="1"/>
  <c r="V72" i="20"/>
  <c r="U72" i="20"/>
  <c r="T72" i="20"/>
  <c r="S72" i="20"/>
  <c r="R72" i="20"/>
  <c r="W71" i="20"/>
  <c r="V71" i="20"/>
  <c r="U71" i="20"/>
  <c r="T71" i="20"/>
  <c r="S71" i="20"/>
  <c r="R71" i="20"/>
  <c r="W70" i="20"/>
  <c r="V70" i="20"/>
  <c r="U70" i="20"/>
  <c r="T70" i="20"/>
  <c r="S70" i="20"/>
  <c r="R70" i="20"/>
  <c r="W69" i="20"/>
  <c r="V69" i="20"/>
  <c r="U69" i="20"/>
  <c r="T69" i="20"/>
  <c r="S69" i="20"/>
  <c r="R69" i="20"/>
  <c r="W68" i="20"/>
  <c r="V68" i="20"/>
  <c r="U68" i="20"/>
  <c r="X68" i="20" s="1"/>
  <c r="T68" i="20"/>
  <c r="S68" i="20"/>
  <c r="R68" i="20"/>
  <c r="W67" i="20"/>
  <c r="V67" i="20"/>
  <c r="U67" i="20"/>
  <c r="T67" i="20"/>
  <c r="S67" i="20"/>
  <c r="R67" i="20"/>
  <c r="W66" i="20"/>
  <c r="V66" i="20"/>
  <c r="U66" i="20"/>
  <c r="X66" i="20" s="1"/>
  <c r="T66" i="20"/>
  <c r="S66" i="20"/>
  <c r="R66" i="20"/>
  <c r="W65" i="20"/>
  <c r="X65" i="20" s="1"/>
  <c r="V65" i="20"/>
  <c r="U65" i="20"/>
  <c r="T65" i="20"/>
  <c r="S65" i="20"/>
  <c r="R65" i="20"/>
  <c r="W64" i="20"/>
  <c r="V64" i="20"/>
  <c r="X64" i="20" s="1"/>
  <c r="U64" i="20"/>
  <c r="T64" i="20"/>
  <c r="S64" i="20"/>
  <c r="R64" i="20"/>
  <c r="W63" i="20"/>
  <c r="V63" i="20"/>
  <c r="U63" i="20"/>
  <c r="X63" i="20" s="1"/>
  <c r="T63" i="20"/>
  <c r="S63" i="20"/>
  <c r="R63" i="20"/>
  <c r="W62" i="20"/>
  <c r="V62" i="20"/>
  <c r="U62" i="20"/>
  <c r="T62" i="20"/>
  <c r="S62" i="20"/>
  <c r="R62" i="20"/>
  <c r="W61" i="20"/>
  <c r="V61" i="20"/>
  <c r="U61" i="20"/>
  <c r="T61" i="20"/>
  <c r="S61" i="20"/>
  <c r="R61" i="20"/>
  <c r="W60" i="20"/>
  <c r="X60" i="20" s="1"/>
  <c r="V60" i="20"/>
  <c r="U60" i="20"/>
  <c r="T60" i="20"/>
  <c r="S60" i="20"/>
  <c r="R60" i="20"/>
  <c r="W59" i="20"/>
  <c r="V59" i="20"/>
  <c r="U59" i="20"/>
  <c r="T59" i="20"/>
  <c r="S59" i="20"/>
  <c r="R59" i="20"/>
  <c r="W57" i="20"/>
  <c r="X57" i="20" s="1"/>
  <c r="V57" i="20"/>
  <c r="U57" i="20"/>
  <c r="T57" i="20"/>
  <c r="S57" i="20"/>
  <c r="R57" i="20"/>
  <c r="W56" i="20"/>
  <c r="V56" i="20"/>
  <c r="X56" i="20" s="1"/>
  <c r="U56" i="20"/>
  <c r="T56" i="20"/>
  <c r="S56" i="20"/>
  <c r="R56" i="20"/>
  <c r="W55" i="20"/>
  <c r="V55" i="20"/>
  <c r="U55" i="20"/>
  <c r="X55" i="20" s="1"/>
  <c r="T55" i="20"/>
  <c r="S55" i="20"/>
  <c r="R55" i="20"/>
  <c r="Y55" i="20" s="1"/>
  <c r="W54" i="20"/>
  <c r="V54" i="20"/>
  <c r="U54" i="20"/>
  <c r="T54" i="20"/>
  <c r="S54" i="20"/>
  <c r="R54" i="20"/>
  <c r="W53" i="20"/>
  <c r="V53" i="20"/>
  <c r="U53" i="20"/>
  <c r="T53" i="20"/>
  <c r="S53" i="20"/>
  <c r="R53" i="20"/>
  <c r="X52" i="20"/>
  <c r="W52" i="20"/>
  <c r="V52" i="20"/>
  <c r="U52" i="20"/>
  <c r="T52" i="20"/>
  <c r="Y52" i="20" s="1"/>
  <c r="S52" i="20"/>
  <c r="R52" i="20"/>
  <c r="W51" i="20"/>
  <c r="V51" i="20"/>
  <c r="U51" i="20"/>
  <c r="T51" i="20"/>
  <c r="S51" i="20"/>
  <c r="R51" i="20"/>
  <c r="W50" i="20"/>
  <c r="V50" i="20"/>
  <c r="U50" i="20"/>
  <c r="X50" i="20" s="1"/>
  <c r="T50" i="20"/>
  <c r="S50" i="20"/>
  <c r="R50" i="20"/>
  <c r="W49" i="20"/>
  <c r="V49" i="20"/>
  <c r="U49" i="20"/>
  <c r="T49" i="20"/>
  <c r="S49" i="20"/>
  <c r="R49" i="20"/>
  <c r="W48" i="20"/>
  <c r="V48" i="20"/>
  <c r="U48" i="20"/>
  <c r="X48" i="20" s="1"/>
  <c r="T48" i="20"/>
  <c r="S48" i="20"/>
  <c r="R48" i="20"/>
  <c r="W47" i="20"/>
  <c r="V47" i="20"/>
  <c r="U47" i="20"/>
  <c r="T47" i="20"/>
  <c r="S47" i="20"/>
  <c r="R47" i="20"/>
  <c r="W46" i="20"/>
  <c r="V46" i="20"/>
  <c r="U46" i="20"/>
  <c r="X46" i="20" s="1"/>
  <c r="T46" i="20"/>
  <c r="S46" i="20"/>
  <c r="R46" i="20"/>
  <c r="W45" i="20"/>
  <c r="X45" i="20" s="1"/>
  <c r="V45" i="20"/>
  <c r="U45" i="20"/>
  <c r="T45" i="20"/>
  <c r="S45" i="20"/>
  <c r="R45" i="20"/>
  <c r="W44" i="20"/>
  <c r="V44" i="20"/>
  <c r="X44" i="20" s="1"/>
  <c r="U44" i="20"/>
  <c r="T44" i="20"/>
  <c r="S44" i="20"/>
  <c r="R44" i="20"/>
  <c r="W43" i="20"/>
  <c r="V43" i="20"/>
  <c r="U43" i="20"/>
  <c r="X43" i="20" s="1"/>
  <c r="T43" i="20"/>
  <c r="S43" i="20"/>
  <c r="R43" i="20"/>
  <c r="Y43" i="20" s="1"/>
  <c r="W42" i="20"/>
  <c r="V42" i="20"/>
  <c r="U42" i="20"/>
  <c r="T42" i="20"/>
  <c r="S42" i="20"/>
  <c r="R42" i="20"/>
  <c r="W41" i="20"/>
  <c r="V41" i="20"/>
  <c r="U41" i="20"/>
  <c r="T41" i="20"/>
  <c r="S41" i="20"/>
  <c r="R41" i="20"/>
  <c r="W40" i="20"/>
  <c r="V40" i="20"/>
  <c r="U40" i="20"/>
  <c r="T40" i="20"/>
  <c r="S40" i="20"/>
  <c r="R40" i="20"/>
  <c r="W39" i="20"/>
  <c r="V39" i="20"/>
  <c r="U39" i="20"/>
  <c r="T39" i="20"/>
  <c r="S39" i="20"/>
  <c r="R39" i="20"/>
  <c r="W38" i="20"/>
  <c r="V38" i="20"/>
  <c r="U38" i="20"/>
  <c r="T38" i="20"/>
  <c r="S38" i="20"/>
  <c r="R38" i="20"/>
  <c r="W37" i="20"/>
  <c r="V37" i="20"/>
  <c r="X37" i="20" s="1"/>
  <c r="U37" i="20"/>
  <c r="T37" i="20"/>
  <c r="S37" i="20"/>
  <c r="R37" i="20"/>
  <c r="W36" i="20"/>
  <c r="V36" i="20"/>
  <c r="U36" i="20"/>
  <c r="X36" i="20" s="1"/>
  <c r="T36" i="20"/>
  <c r="S36" i="20"/>
  <c r="R36" i="20"/>
  <c r="W35" i="20"/>
  <c r="V35" i="20"/>
  <c r="U35" i="20"/>
  <c r="X35" i="20" s="1"/>
  <c r="T35" i="20"/>
  <c r="Y35" i="20" s="1"/>
  <c r="S35" i="20"/>
  <c r="R35" i="20"/>
  <c r="W34" i="20"/>
  <c r="V34" i="20"/>
  <c r="U34" i="20"/>
  <c r="T34" i="20"/>
  <c r="S34" i="20"/>
  <c r="R34" i="20"/>
  <c r="W33" i="20"/>
  <c r="V33" i="20"/>
  <c r="U33" i="20"/>
  <c r="T33" i="20"/>
  <c r="S33" i="20"/>
  <c r="R33" i="20"/>
  <c r="W32" i="20"/>
  <c r="V32" i="20"/>
  <c r="U32" i="20"/>
  <c r="T32" i="20"/>
  <c r="S32" i="20"/>
  <c r="R32" i="20"/>
  <c r="W31" i="20"/>
  <c r="V31" i="20"/>
  <c r="U31" i="20"/>
  <c r="T31" i="20"/>
  <c r="S31" i="20"/>
  <c r="R31" i="20"/>
  <c r="W30" i="20"/>
  <c r="V30" i="20"/>
  <c r="U30" i="20"/>
  <c r="T30" i="20"/>
  <c r="S30" i="20"/>
  <c r="R30" i="20"/>
  <c r="W29" i="20"/>
  <c r="V29" i="20"/>
  <c r="U29" i="20"/>
  <c r="X29" i="20" s="1"/>
  <c r="T29" i="20"/>
  <c r="S29" i="20"/>
  <c r="R29" i="20"/>
  <c r="X28" i="20"/>
  <c r="W28" i="20"/>
  <c r="V28" i="20"/>
  <c r="U28" i="20"/>
  <c r="T28" i="20"/>
  <c r="Y28" i="20" s="1"/>
  <c r="S28" i="20"/>
  <c r="R28" i="20"/>
  <c r="W27" i="20"/>
  <c r="V27" i="20"/>
  <c r="U27" i="20"/>
  <c r="T27" i="20"/>
  <c r="S27" i="20"/>
  <c r="R27" i="20"/>
  <c r="W26" i="20"/>
  <c r="V26" i="20"/>
  <c r="U26" i="20"/>
  <c r="T26" i="20"/>
  <c r="S26" i="20"/>
  <c r="R26" i="20"/>
  <c r="W25" i="20"/>
  <c r="X25" i="20" s="1"/>
  <c r="V25" i="20"/>
  <c r="U25" i="20"/>
  <c r="T25" i="20"/>
  <c r="S25" i="20"/>
  <c r="R25" i="20"/>
  <c r="W24" i="20"/>
  <c r="V24" i="20"/>
  <c r="U24" i="20"/>
  <c r="X24" i="20" s="1"/>
  <c r="T24" i="20"/>
  <c r="S24" i="20"/>
  <c r="R24" i="20"/>
  <c r="W23" i="20"/>
  <c r="V23" i="20"/>
  <c r="U23" i="20"/>
  <c r="T23" i="20"/>
  <c r="S23" i="20"/>
  <c r="R23" i="20"/>
  <c r="W22" i="20"/>
  <c r="V22" i="20"/>
  <c r="U22" i="20"/>
  <c r="X22" i="20" s="1"/>
  <c r="T22" i="20"/>
  <c r="S22" i="20"/>
  <c r="R22" i="20"/>
  <c r="X21" i="20"/>
  <c r="W21" i="20"/>
  <c r="V21" i="20"/>
  <c r="U21" i="20"/>
  <c r="T21" i="20"/>
  <c r="S21" i="20"/>
  <c r="R21" i="20"/>
  <c r="W20" i="20"/>
  <c r="X20" i="20" s="1"/>
  <c r="V20" i="20"/>
  <c r="U20" i="20"/>
  <c r="T20" i="20"/>
  <c r="S20" i="20"/>
  <c r="R20" i="20"/>
  <c r="W19" i="20"/>
  <c r="V19" i="20"/>
  <c r="U19" i="20"/>
  <c r="T19" i="20"/>
  <c r="S19" i="20"/>
  <c r="R19" i="20"/>
  <c r="W18" i="20"/>
  <c r="V18" i="20"/>
  <c r="U18" i="20"/>
  <c r="T18" i="20"/>
  <c r="S18" i="20"/>
  <c r="R18" i="20"/>
  <c r="W17" i="20"/>
  <c r="V17" i="20"/>
  <c r="U17" i="20"/>
  <c r="T17" i="20"/>
  <c r="S17" i="20"/>
  <c r="R17" i="20"/>
  <c r="W16" i="20"/>
  <c r="V16" i="20"/>
  <c r="U16" i="20"/>
  <c r="X16" i="20" s="1"/>
  <c r="T16" i="20"/>
  <c r="Y16" i="20" s="1"/>
  <c r="S16" i="20"/>
  <c r="R16" i="20"/>
  <c r="W15" i="20"/>
  <c r="V15" i="20"/>
  <c r="U15" i="20"/>
  <c r="T15" i="20"/>
  <c r="S15" i="20"/>
  <c r="R15" i="20"/>
  <c r="W14" i="20"/>
  <c r="V14" i="20"/>
  <c r="U14" i="20"/>
  <c r="X14" i="20" s="1"/>
  <c r="T14" i="20"/>
  <c r="S14" i="20"/>
  <c r="R14" i="20"/>
  <c r="W13" i="20"/>
  <c r="X13" i="20" s="1"/>
  <c r="V13" i="20"/>
  <c r="U13" i="20"/>
  <c r="T13" i="20"/>
  <c r="S13" i="20"/>
  <c r="R13" i="20"/>
  <c r="W12" i="20"/>
  <c r="V12" i="20"/>
  <c r="X12" i="20" s="1"/>
  <c r="U12" i="20"/>
  <c r="T12" i="20"/>
  <c r="S12" i="20"/>
  <c r="R12" i="20"/>
  <c r="W11" i="20"/>
  <c r="V11" i="20"/>
  <c r="U11" i="20"/>
  <c r="X11" i="20" s="1"/>
  <c r="T11" i="20"/>
  <c r="S11" i="20"/>
  <c r="R11" i="20"/>
  <c r="Y11" i="20" s="1"/>
  <c r="A11" i="20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A79" i="20" s="1"/>
  <c r="A80" i="20" s="1"/>
  <c r="A81" i="20" s="1"/>
  <c r="A82" i="20" s="1"/>
  <c r="A83" i="20" s="1"/>
  <c r="A84" i="20" s="1"/>
  <c r="A85" i="20" s="1"/>
  <c r="A86" i="20" s="1"/>
  <c r="A87" i="20" s="1"/>
  <c r="A88" i="20" s="1"/>
  <c r="A89" i="20" s="1"/>
  <c r="A90" i="20" s="1"/>
  <c r="A91" i="20" s="1"/>
  <c r="A92" i="20" s="1"/>
  <c r="A93" i="20" s="1"/>
  <c r="A94" i="20" s="1"/>
  <c r="A95" i="20" s="1"/>
  <c r="A96" i="20" s="1"/>
  <c r="Y91" i="20" l="1"/>
  <c r="X17" i="20"/>
  <c r="Y60" i="20"/>
  <c r="Y63" i="20"/>
  <c r="X77" i="20"/>
  <c r="Y77" i="20" s="1"/>
  <c r="X89" i="20"/>
  <c r="Y89" i="20" s="1"/>
  <c r="Y20" i="20"/>
  <c r="X49" i="20"/>
  <c r="X69" i="20"/>
  <c r="Y72" i="20"/>
  <c r="Y84" i="20"/>
  <c r="Y92" i="20"/>
  <c r="Y95" i="20"/>
  <c r="Y12" i="20"/>
  <c r="X27" i="20"/>
  <c r="Y27" i="20" s="1"/>
  <c r="X38" i="20"/>
  <c r="Y38" i="20" s="1"/>
  <c r="X40" i="20"/>
  <c r="Y40" i="20" s="1"/>
  <c r="X41" i="20"/>
  <c r="Y44" i="20"/>
  <c r="X47" i="20"/>
  <c r="Y47" i="20" s="1"/>
  <c r="X53" i="20"/>
  <c r="Y56" i="20"/>
  <c r="Y64" i="20"/>
  <c r="X67" i="20"/>
  <c r="Y67" i="20" s="1"/>
  <c r="X70" i="20"/>
  <c r="Y70" i="20" s="1"/>
  <c r="X81" i="20"/>
  <c r="X82" i="20"/>
  <c r="Y82" i="20" s="1"/>
  <c r="Y93" i="20"/>
  <c r="Y96" i="20"/>
  <c r="X19" i="20"/>
  <c r="Y19" i="20" s="1"/>
  <c r="Y24" i="20"/>
  <c r="X30" i="20"/>
  <c r="X32" i="20"/>
  <c r="Y32" i="20" s="1"/>
  <c r="X33" i="20"/>
  <c r="Y36" i="20"/>
  <c r="Y45" i="20"/>
  <c r="Y48" i="20"/>
  <c r="X51" i="20"/>
  <c r="Y51" i="20" s="1"/>
  <c r="Y57" i="20"/>
  <c r="X61" i="20"/>
  <c r="Y61" i="20" s="1"/>
  <c r="X62" i="20"/>
  <c r="Y62" i="20" s="1"/>
  <c r="Y68" i="20"/>
  <c r="X71" i="20"/>
  <c r="Y71" i="20" s="1"/>
  <c r="X73" i="20"/>
  <c r="Y73" i="20" s="1"/>
  <c r="Y76" i="20"/>
  <c r="X79" i="20"/>
  <c r="Y79" i="20" s="1"/>
  <c r="X85" i="20"/>
  <c r="Y88" i="20"/>
  <c r="X91" i="20"/>
  <c r="X93" i="20"/>
  <c r="X94" i="20"/>
  <c r="Y22" i="20"/>
  <c r="Y50" i="20"/>
  <c r="X15" i="20"/>
  <c r="Y15" i="20" s="1"/>
  <c r="X23" i="20"/>
  <c r="Y23" i="20" s="1"/>
  <c r="Y26" i="20"/>
  <c r="X31" i="20"/>
  <c r="Y31" i="20" s="1"/>
  <c r="X39" i="20"/>
  <c r="Y39" i="20" s="1"/>
  <c r="Y49" i="20"/>
  <c r="X54" i="20"/>
  <c r="Y54" i="20" s="1"/>
  <c r="Y65" i="20"/>
  <c r="Y81" i="20"/>
  <c r="X86" i="20"/>
  <c r="Y86" i="20" s="1"/>
  <c r="Y90" i="20"/>
  <c r="Y17" i="20"/>
  <c r="Y25" i="20"/>
  <c r="Y33" i="20"/>
  <c r="Y41" i="20"/>
  <c r="Y14" i="20"/>
  <c r="Y30" i="20"/>
  <c r="Y66" i="20"/>
  <c r="Y13" i="20"/>
  <c r="X18" i="20"/>
  <c r="Y18" i="20" s="1"/>
  <c r="Y21" i="20"/>
  <c r="X26" i="20"/>
  <c r="Y29" i="20"/>
  <c r="X34" i="20"/>
  <c r="Y34" i="20" s="1"/>
  <c r="Y37" i="20"/>
  <c r="X42" i="20"/>
  <c r="Y42" i="20" s="1"/>
  <c r="Y46" i="20"/>
  <c r="Y53" i="20"/>
  <c r="X59" i="20"/>
  <c r="Y59" i="20" s="1"/>
  <c r="Y69" i="20"/>
  <c r="Y78" i="20"/>
  <c r="Y85" i="20"/>
  <c r="X90" i="20"/>
  <c r="Y94" i="20"/>
  <c r="AJ43" i="18"/>
  <c r="AI43" i="18"/>
  <c r="AH43" i="18"/>
  <c r="AG43" i="18"/>
  <c r="AF43" i="18"/>
  <c r="AE43" i="18"/>
  <c r="AC43" i="18"/>
  <c r="AB43" i="18"/>
  <c r="AD43" i="18" s="1"/>
  <c r="AK43" i="18" s="1"/>
  <c r="AA43" i="18"/>
  <c r="AJ42" i="18"/>
  <c r="AI42" i="18"/>
  <c r="AH42" i="18"/>
  <c r="AG42" i="18"/>
  <c r="AF42" i="18"/>
  <c r="AE42" i="18"/>
  <c r="AC42" i="18"/>
  <c r="AB42" i="18"/>
  <c r="AD42" i="18" s="1"/>
  <c r="AA42" i="18"/>
  <c r="AJ41" i="18"/>
  <c r="AI41" i="18"/>
  <c r="AH41" i="18"/>
  <c r="AG41" i="18"/>
  <c r="AF41" i="18"/>
  <c r="AE41" i="18"/>
  <c r="AC41" i="18"/>
  <c r="AB41" i="18"/>
  <c r="AD41" i="18" s="1"/>
  <c r="AA41" i="18"/>
  <c r="AJ40" i="18"/>
  <c r="AI40" i="18"/>
  <c r="AH40" i="18"/>
  <c r="AG40" i="18"/>
  <c r="AF40" i="18"/>
  <c r="AE40" i="18"/>
  <c r="AC40" i="18"/>
  <c r="AB40" i="18"/>
  <c r="AD40" i="18" s="1"/>
  <c r="AK40" i="18" s="1"/>
  <c r="AA40" i="18"/>
  <c r="AJ39" i="18"/>
  <c r="AI39" i="18"/>
  <c r="AH39" i="18"/>
  <c r="AG39" i="18"/>
  <c r="AF39" i="18"/>
  <c r="AE39" i="18"/>
  <c r="AC39" i="18"/>
  <c r="AB39" i="18"/>
  <c r="AD39" i="18" s="1"/>
  <c r="AK39" i="18" s="1"/>
  <c r="AA39" i="18"/>
  <c r="AJ38" i="18"/>
  <c r="AI38" i="18"/>
  <c r="AH38" i="18"/>
  <c r="AG38" i="18"/>
  <c r="AF38" i="18"/>
  <c r="AE38" i="18"/>
  <c r="AC38" i="18"/>
  <c r="AB38" i="18"/>
  <c r="AD38" i="18" s="1"/>
  <c r="AA38" i="18"/>
  <c r="AJ37" i="18"/>
  <c r="AI37" i="18"/>
  <c r="AH37" i="18"/>
  <c r="AG37" i="18"/>
  <c r="AF37" i="18"/>
  <c r="AE37" i="18"/>
  <c r="AC37" i="18"/>
  <c r="AB37" i="18"/>
  <c r="AD37" i="18" s="1"/>
  <c r="AA37" i="18"/>
  <c r="AJ36" i="18"/>
  <c r="AI36" i="18"/>
  <c r="AH36" i="18"/>
  <c r="AG36" i="18"/>
  <c r="AF36" i="18"/>
  <c r="AE36" i="18"/>
  <c r="AC36" i="18"/>
  <c r="AB36" i="18"/>
  <c r="AD36" i="18" s="1"/>
  <c r="AK36" i="18" s="1"/>
  <c r="AA36" i="18"/>
  <c r="AJ35" i="18"/>
  <c r="AI35" i="18"/>
  <c r="AH35" i="18"/>
  <c r="AG35" i="18"/>
  <c r="AF35" i="18"/>
  <c r="AE35" i="18"/>
  <c r="AC35" i="18"/>
  <c r="AB35" i="18"/>
  <c r="AD35" i="18" s="1"/>
  <c r="AK35" i="18" s="1"/>
  <c r="AA35" i="18"/>
  <c r="AJ34" i="18"/>
  <c r="AI34" i="18"/>
  <c r="AH34" i="18"/>
  <c r="AG34" i="18"/>
  <c r="AF34" i="18"/>
  <c r="AE34" i="18"/>
  <c r="AC34" i="18"/>
  <c r="AB34" i="18"/>
  <c r="AD34" i="18" s="1"/>
  <c r="AA34" i="18"/>
  <c r="AJ33" i="18"/>
  <c r="AI33" i="18"/>
  <c r="AH33" i="18"/>
  <c r="AG33" i="18"/>
  <c r="AF33" i="18"/>
  <c r="AE33" i="18"/>
  <c r="AC33" i="18"/>
  <c r="AB33" i="18"/>
  <c r="AD33" i="18" s="1"/>
  <c r="AA33" i="18"/>
  <c r="AJ32" i="18"/>
  <c r="AI32" i="18"/>
  <c r="AH32" i="18"/>
  <c r="AG32" i="18"/>
  <c r="AF32" i="18"/>
  <c r="AE32" i="18"/>
  <c r="AC32" i="18"/>
  <c r="AB32" i="18"/>
  <c r="AD32" i="18" s="1"/>
  <c r="AK32" i="18" s="1"/>
  <c r="AA32" i="18"/>
  <c r="AJ31" i="18"/>
  <c r="AI31" i="18"/>
  <c r="AH31" i="18"/>
  <c r="AG31" i="18"/>
  <c r="AF31" i="18"/>
  <c r="AE31" i="18"/>
  <c r="AC31" i="18"/>
  <c r="AB31" i="18"/>
  <c r="AD31" i="18" s="1"/>
  <c r="AK31" i="18" s="1"/>
  <c r="AA31" i="18"/>
  <c r="AJ30" i="18"/>
  <c r="AI30" i="18"/>
  <c r="AH30" i="18"/>
  <c r="AG30" i="18"/>
  <c r="AF30" i="18"/>
  <c r="AE30" i="18"/>
  <c r="AC30" i="18"/>
  <c r="AB30" i="18"/>
  <c r="AD30" i="18" s="1"/>
  <c r="AA30" i="18"/>
  <c r="AJ29" i="18"/>
  <c r="AI29" i="18"/>
  <c r="AH29" i="18"/>
  <c r="AG29" i="18"/>
  <c r="AF29" i="18"/>
  <c r="AE29" i="18"/>
  <c r="AC29" i="18"/>
  <c r="AB29" i="18"/>
  <c r="AD29" i="18" s="1"/>
  <c r="AA29" i="18"/>
  <c r="AJ28" i="18"/>
  <c r="AI28" i="18"/>
  <c r="AH28" i="18"/>
  <c r="AG28" i="18"/>
  <c r="AF28" i="18"/>
  <c r="AE28" i="18"/>
  <c r="AC28" i="18"/>
  <c r="AB28" i="18"/>
  <c r="AD28" i="18" s="1"/>
  <c r="AK28" i="18" s="1"/>
  <c r="AA28" i="18"/>
  <c r="AJ27" i="18"/>
  <c r="AI27" i="18"/>
  <c r="AH27" i="18"/>
  <c r="AG27" i="18"/>
  <c r="AF27" i="18"/>
  <c r="AE27" i="18"/>
  <c r="AC27" i="18"/>
  <c r="AB27" i="18"/>
  <c r="AD27" i="18" s="1"/>
  <c r="AK27" i="18" s="1"/>
  <c r="AA27" i="18"/>
  <c r="AJ26" i="18"/>
  <c r="AI26" i="18"/>
  <c r="AH26" i="18"/>
  <c r="AG26" i="18"/>
  <c r="AF26" i="18"/>
  <c r="AE26" i="18"/>
  <c r="AC26" i="18"/>
  <c r="AB26" i="18"/>
  <c r="AD26" i="18" s="1"/>
  <c r="AA26" i="18"/>
  <c r="AJ25" i="18"/>
  <c r="AI25" i="18"/>
  <c r="AH25" i="18"/>
  <c r="AG25" i="18"/>
  <c r="AF25" i="18"/>
  <c r="AE25" i="18"/>
  <c r="AC25" i="18"/>
  <c r="AB25" i="18"/>
  <c r="AD25" i="18" s="1"/>
  <c r="AA25" i="18"/>
  <c r="AJ24" i="18"/>
  <c r="AI24" i="18"/>
  <c r="AH24" i="18"/>
  <c r="AG24" i="18"/>
  <c r="AF24" i="18"/>
  <c r="AE24" i="18"/>
  <c r="AC24" i="18"/>
  <c r="AB24" i="18"/>
  <c r="AD24" i="18" s="1"/>
  <c r="AK24" i="18" s="1"/>
  <c r="AA24" i="18"/>
  <c r="AJ23" i="18"/>
  <c r="AI23" i="18"/>
  <c r="AH23" i="18"/>
  <c r="AG23" i="18"/>
  <c r="AF23" i="18"/>
  <c r="AE23" i="18"/>
  <c r="AC23" i="18"/>
  <c r="AB23" i="18"/>
  <c r="AD23" i="18" s="1"/>
  <c r="AK23" i="18" s="1"/>
  <c r="AA23" i="18"/>
  <c r="AJ22" i="18"/>
  <c r="AI22" i="18"/>
  <c r="AH22" i="18"/>
  <c r="AG22" i="18"/>
  <c r="AF22" i="18"/>
  <c r="AE22" i="18"/>
  <c r="AC22" i="18"/>
  <c r="AB22" i="18"/>
  <c r="AD22" i="18" s="1"/>
  <c r="AA22" i="18"/>
  <c r="AJ21" i="18"/>
  <c r="AI21" i="18"/>
  <c r="AH21" i="18"/>
  <c r="AG21" i="18"/>
  <c r="AF21" i="18"/>
  <c r="AE21" i="18"/>
  <c r="AC21" i="18"/>
  <c r="AB21" i="18"/>
  <c r="AD21" i="18" s="1"/>
  <c r="AA21" i="18"/>
  <c r="AJ20" i="18"/>
  <c r="AI20" i="18"/>
  <c r="AH20" i="18"/>
  <c r="AG20" i="18"/>
  <c r="AF20" i="18"/>
  <c r="AE20" i="18"/>
  <c r="AC20" i="18"/>
  <c r="AB20" i="18"/>
  <c r="AD20" i="18" s="1"/>
  <c r="AK20" i="18" s="1"/>
  <c r="AA20" i="18"/>
  <c r="AJ19" i="18"/>
  <c r="AI19" i="18"/>
  <c r="AH19" i="18"/>
  <c r="AG19" i="18"/>
  <c r="AF19" i="18"/>
  <c r="AE19" i="18"/>
  <c r="AC19" i="18"/>
  <c r="AB19" i="18"/>
  <c r="AD19" i="18" s="1"/>
  <c r="AK19" i="18" s="1"/>
  <c r="AA19" i="18"/>
  <c r="AJ18" i="18"/>
  <c r="AI18" i="18"/>
  <c r="AH18" i="18"/>
  <c r="AG18" i="18"/>
  <c r="AF18" i="18"/>
  <c r="AE18" i="18"/>
  <c r="AC18" i="18"/>
  <c r="AB18" i="18"/>
  <c r="AD18" i="18" s="1"/>
  <c r="AA18" i="18"/>
  <c r="AJ17" i="18"/>
  <c r="AI17" i="18"/>
  <c r="AH17" i="18"/>
  <c r="AG17" i="18"/>
  <c r="AF17" i="18"/>
  <c r="AE17" i="18"/>
  <c r="AC17" i="18"/>
  <c r="AB17" i="18"/>
  <c r="AD17" i="18" s="1"/>
  <c r="AA17" i="18"/>
  <c r="AJ16" i="18"/>
  <c r="AI16" i="18"/>
  <c r="AH16" i="18"/>
  <c r="AG16" i="18"/>
  <c r="AF16" i="18"/>
  <c r="AE16" i="18"/>
  <c r="AC16" i="18"/>
  <c r="AB16" i="18"/>
  <c r="AD16" i="18" s="1"/>
  <c r="AK16" i="18" s="1"/>
  <c r="AA16" i="18"/>
  <c r="AJ15" i="18"/>
  <c r="AI15" i="18"/>
  <c r="AH15" i="18"/>
  <c r="AG15" i="18"/>
  <c r="AF15" i="18"/>
  <c r="AE15" i="18"/>
  <c r="AC15" i="18"/>
  <c r="AB15" i="18"/>
  <c r="AD15" i="18" s="1"/>
  <c r="AK15" i="18" s="1"/>
  <c r="AA15" i="18"/>
  <c r="AJ14" i="18"/>
  <c r="AI14" i="18"/>
  <c r="AH14" i="18"/>
  <c r="AG14" i="18"/>
  <c r="AF14" i="18"/>
  <c r="AE14" i="18"/>
  <c r="AC14" i="18"/>
  <c r="AB14" i="18"/>
  <c r="AD14" i="18" s="1"/>
  <c r="AA14" i="18"/>
  <c r="AJ13" i="18"/>
  <c r="AI13" i="18"/>
  <c r="AH13" i="18"/>
  <c r="AG13" i="18"/>
  <c r="AF13" i="18"/>
  <c r="AE13" i="18"/>
  <c r="AC13" i="18"/>
  <c r="AB13" i="18"/>
  <c r="AD13" i="18" s="1"/>
  <c r="AA13" i="18"/>
  <c r="AI12" i="18"/>
  <c r="AH12" i="18"/>
  <c r="AG12" i="18"/>
  <c r="AJ12" i="18" s="1"/>
  <c r="AF12" i="18"/>
  <c r="AE12" i="18"/>
  <c r="AC12" i="18"/>
  <c r="AB12" i="18"/>
  <c r="AD12" i="18" s="1"/>
  <c r="AA12" i="18"/>
  <c r="AJ11" i="18"/>
  <c r="AI11" i="18"/>
  <c r="AH11" i="18"/>
  <c r="AG11" i="18"/>
  <c r="AF11" i="18"/>
  <c r="AE11" i="18"/>
  <c r="AC11" i="18"/>
  <c r="AB11" i="18"/>
  <c r="AA11" i="18"/>
  <c r="A11" i="18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I44" i="17"/>
  <c r="AH44" i="17"/>
  <c r="AG44" i="17"/>
  <c r="AJ44" i="17" s="1"/>
  <c r="AF44" i="17"/>
  <c r="AE44" i="17"/>
  <c r="AC44" i="17"/>
  <c r="AD44" i="17" s="1"/>
  <c r="AB44" i="17"/>
  <c r="AA44" i="17"/>
  <c r="AI43" i="17"/>
  <c r="AH43" i="17"/>
  <c r="AG43" i="17"/>
  <c r="AJ43" i="17" s="1"/>
  <c r="AF43" i="17"/>
  <c r="AE43" i="17"/>
  <c r="AC43" i="17"/>
  <c r="AD43" i="17" s="1"/>
  <c r="AB43" i="17"/>
  <c r="AA43" i="17"/>
  <c r="AI42" i="17"/>
  <c r="AH42" i="17"/>
  <c r="AG42" i="17"/>
  <c r="AJ42" i="17" s="1"/>
  <c r="AF42" i="17"/>
  <c r="AE42" i="17"/>
  <c r="AC42" i="17"/>
  <c r="AD42" i="17" s="1"/>
  <c r="AB42" i="17"/>
  <c r="AA42" i="17"/>
  <c r="AI41" i="17"/>
  <c r="AH41" i="17"/>
  <c r="AG41" i="17"/>
  <c r="AJ41" i="17" s="1"/>
  <c r="AF41" i="17"/>
  <c r="AE41" i="17"/>
  <c r="AC41" i="17"/>
  <c r="AD41" i="17" s="1"/>
  <c r="AB41" i="17"/>
  <c r="AA41" i="17"/>
  <c r="AI40" i="17"/>
  <c r="AH40" i="17"/>
  <c r="AG40" i="17"/>
  <c r="AJ40" i="17" s="1"/>
  <c r="AF40" i="17"/>
  <c r="AE40" i="17"/>
  <c r="AC40" i="17"/>
  <c r="AB40" i="17"/>
  <c r="AD40" i="17" s="1"/>
  <c r="AA40" i="17"/>
  <c r="AI39" i="17"/>
  <c r="AH39" i="17"/>
  <c r="AG39" i="17"/>
  <c r="AJ39" i="17" s="1"/>
  <c r="AF39" i="17"/>
  <c r="AE39" i="17"/>
  <c r="AC39" i="17"/>
  <c r="AB39" i="17"/>
  <c r="AD39" i="17" s="1"/>
  <c r="AA39" i="17"/>
  <c r="AI38" i="17"/>
  <c r="AH38" i="17"/>
  <c r="AG38" i="17"/>
  <c r="AJ38" i="17" s="1"/>
  <c r="AF38" i="17"/>
  <c r="AE38" i="17"/>
  <c r="AC38" i="17"/>
  <c r="AB38" i="17"/>
  <c r="AD38" i="17" s="1"/>
  <c r="AA38" i="17"/>
  <c r="AI37" i="17"/>
  <c r="AH37" i="17"/>
  <c r="AG37" i="17"/>
  <c r="AJ37" i="17" s="1"/>
  <c r="AF37" i="17"/>
  <c r="AE37" i="17"/>
  <c r="AC37" i="17"/>
  <c r="AB37" i="17"/>
  <c r="AD37" i="17" s="1"/>
  <c r="AA37" i="17"/>
  <c r="AI36" i="17"/>
  <c r="AH36" i="17"/>
  <c r="AG36" i="17"/>
  <c r="AJ36" i="17" s="1"/>
  <c r="AF36" i="17"/>
  <c r="AE36" i="17"/>
  <c r="AC36" i="17"/>
  <c r="AB36" i="17"/>
  <c r="AD36" i="17" s="1"/>
  <c r="AA36" i="17"/>
  <c r="AI35" i="17"/>
  <c r="AH35" i="17"/>
  <c r="AG35" i="17"/>
  <c r="AJ35" i="17" s="1"/>
  <c r="AF35" i="17"/>
  <c r="AE35" i="17"/>
  <c r="AC35" i="17"/>
  <c r="AB35" i="17"/>
  <c r="AD35" i="17" s="1"/>
  <c r="AA35" i="17"/>
  <c r="AI34" i="17"/>
  <c r="AH34" i="17"/>
  <c r="AG34" i="17"/>
  <c r="AJ34" i="17" s="1"/>
  <c r="AF34" i="17"/>
  <c r="AE34" i="17"/>
  <c r="AC34" i="17"/>
  <c r="AB34" i="17"/>
  <c r="AD34" i="17" s="1"/>
  <c r="AA34" i="17"/>
  <c r="AI33" i="17"/>
  <c r="AH33" i="17"/>
  <c r="AG33" i="17"/>
  <c r="AJ33" i="17" s="1"/>
  <c r="AF33" i="17"/>
  <c r="AE33" i="17"/>
  <c r="AC33" i="17"/>
  <c r="AB33" i="17"/>
  <c r="AD33" i="17" s="1"/>
  <c r="AA33" i="17"/>
  <c r="AI32" i="17"/>
  <c r="AH32" i="17"/>
  <c r="AG32" i="17"/>
  <c r="AJ32" i="17" s="1"/>
  <c r="AF32" i="17"/>
  <c r="AE32" i="17"/>
  <c r="AC32" i="17"/>
  <c r="AB32" i="17"/>
  <c r="AD32" i="17" s="1"/>
  <c r="AA32" i="17"/>
  <c r="AI31" i="17"/>
  <c r="AH31" i="17"/>
  <c r="AG31" i="17"/>
  <c r="AJ31" i="17" s="1"/>
  <c r="AF31" i="17"/>
  <c r="AE31" i="17"/>
  <c r="AC31" i="17"/>
  <c r="AB31" i="17"/>
  <c r="AD31" i="17" s="1"/>
  <c r="AA31" i="17"/>
  <c r="AI30" i="17"/>
  <c r="AH30" i="17"/>
  <c r="AG30" i="17"/>
  <c r="AJ30" i="17" s="1"/>
  <c r="AF30" i="17"/>
  <c r="AE30" i="17"/>
  <c r="AC30" i="17"/>
  <c r="AB30" i="17"/>
  <c r="AD30" i="17" s="1"/>
  <c r="AA30" i="17"/>
  <c r="AI29" i="17"/>
  <c r="AH29" i="17"/>
  <c r="AG29" i="17"/>
  <c r="AJ29" i="17" s="1"/>
  <c r="AF29" i="17"/>
  <c r="AE29" i="17"/>
  <c r="AC29" i="17"/>
  <c r="AB29" i="17"/>
  <c r="AD29" i="17" s="1"/>
  <c r="AA29" i="17"/>
  <c r="AI28" i="17"/>
  <c r="AH28" i="17"/>
  <c r="AG28" i="17"/>
  <c r="AJ28" i="17" s="1"/>
  <c r="AF28" i="17"/>
  <c r="AE28" i="17"/>
  <c r="AC28" i="17"/>
  <c r="AB28" i="17"/>
  <c r="AD28" i="17" s="1"/>
  <c r="AA28" i="17"/>
  <c r="AI27" i="17"/>
  <c r="AH27" i="17"/>
  <c r="AG27" i="17"/>
  <c r="AJ27" i="17" s="1"/>
  <c r="AF27" i="17"/>
  <c r="AE27" i="17"/>
  <c r="AC27" i="17"/>
  <c r="AB27" i="17"/>
  <c r="AD27" i="17" s="1"/>
  <c r="AA27" i="17"/>
  <c r="AI26" i="17"/>
  <c r="AH26" i="17"/>
  <c r="AG26" i="17"/>
  <c r="AF26" i="17"/>
  <c r="AE26" i="17"/>
  <c r="AC26" i="17"/>
  <c r="AB26" i="17"/>
  <c r="AA26" i="17"/>
  <c r="AI25" i="17"/>
  <c r="AH25" i="17"/>
  <c r="AG25" i="17"/>
  <c r="AF25" i="17"/>
  <c r="AE25" i="17"/>
  <c r="AC25" i="17"/>
  <c r="AB25" i="17"/>
  <c r="AD25" i="17" s="1"/>
  <c r="AA25" i="17"/>
  <c r="AI24" i="17"/>
  <c r="AH24" i="17"/>
  <c r="AG24" i="17"/>
  <c r="AJ24" i="17" s="1"/>
  <c r="AF24" i="17"/>
  <c r="AE24" i="17"/>
  <c r="AC24" i="17"/>
  <c r="AB24" i="17"/>
  <c r="AD24" i="17" s="1"/>
  <c r="AA24" i="17"/>
  <c r="AK24" i="17" s="1"/>
  <c r="AI23" i="17"/>
  <c r="AH23" i="17"/>
  <c r="AG23" i="17"/>
  <c r="AJ23" i="17" s="1"/>
  <c r="AF23" i="17"/>
  <c r="AE23" i="17"/>
  <c r="AC23" i="17"/>
  <c r="AB23" i="17"/>
  <c r="AD23" i="17" s="1"/>
  <c r="AA23" i="17"/>
  <c r="AK23" i="17" s="1"/>
  <c r="AI22" i="17"/>
  <c r="AH22" i="17"/>
  <c r="AG22" i="17"/>
  <c r="AF22" i="17"/>
  <c r="AE22" i="17"/>
  <c r="AC22" i="17"/>
  <c r="AB22" i="17"/>
  <c r="AA22" i="17"/>
  <c r="AI21" i="17"/>
  <c r="AH21" i="17"/>
  <c r="AG21" i="17"/>
  <c r="AF21" i="17"/>
  <c r="AE21" i="17"/>
  <c r="AC21" i="17"/>
  <c r="AB21" i="17"/>
  <c r="AD21" i="17" s="1"/>
  <c r="AA21" i="17"/>
  <c r="AI20" i="17"/>
  <c r="AH20" i="17"/>
  <c r="AG20" i="17"/>
  <c r="AJ20" i="17" s="1"/>
  <c r="AF20" i="17"/>
  <c r="AE20" i="17"/>
  <c r="AC20" i="17"/>
  <c r="AB20" i="17"/>
  <c r="AD20" i="17" s="1"/>
  <c r="AA20" i="17"/>
  <c r="AK20" i="17" s="1"/>
  <c r="AI19" i="17"/>
  <c r="AH19" i="17"/>
  <c r="AG19" i="17"/>
  <c r="AJ19" i="17" s="1"/>
  <c r="AF19" i="17"/>
  <c r="AE19" i="17"/>
  <c r="AC19" i="17"/>
  <c r="AB19" i="17"/>
  <c r="AD19" i="17" s="1"/>
  <c r="AA19" i="17"/>
  <c r="AK19" i="17" s="1"/>
  <c r="AI18" i="17"/>
  <c r="AH18" i="17"/>
  <c r="AG18" i="17"/>
  <c r="AF18" i="17"/>
  <c r="AE18" i="17"/>
  <c r="AC18" i="17"/>
  <c r="AB18" i="17"/>
  <c r="AA18" i="17"/>
  <c r="AI17" i="17"/>
  <c r="AH17" i="17"/>
  <c r="AG17" i="17"/>
  <c r="AF17" i="17"/>
  <c r="AE17" i="17"/>
  <c r="AC17" i="17"/>
  <c r="AB17" i="17"/>
  <c r="AD17" i="17" s="1"/>
  <c r="AA17" i="17"/>
  <c r="AI16" i="17"/>
  <c r="AH16" i="17"/>
  <c r="AG16" i="17"/>
  <c r="AJ16" i="17" s="1"/>
  <c r="AF16" i="17"/>
  <c r="AE16" i="17"/>
  <c r="AC16" i="17"/>
  <c r="AB16" i="17"/>
  <c r="AD16" i="17" s="1"/>
  <c r="AA16" i="17"/>
  <c r="AK16" i="17" s="1"/>
  <c r="AI15" i="17"/>
  <c r="AH15" i="17"/>
  <c r="AG15" i="17"/>
  <c r="AJ15" i="17" s="1"/>
  <c r="AF15" i="17"/>
  <c r="AE15" i="17"/>
  <c r="AC15" i="17"/>
  <c r="AB15" i="17"/>
  <c r="AD15" i="17" s="1"/>
  <c r="AA15" i="17"/>
  <c r="AK15" i="17" s="1"/>
  <c r="AI14" i="17"/>
  <c r="AG14" i="17"/>
  <c r="AF14" i="17"/>
  <c r="AE14" i="17"/>
  <c r="AC14" i="17"/>
  <c r="AB14" i="17"/>
  <c r="AA14" i="17"/>
  <c r="AI13" i="17"/>
  <c r="AH13" i="17"/>
  <c r="AG13" i="17"/>
  <c r="AF13" i="17"/>
  <c r="AE13" i="17"/>
  <c r="AC13" i="17"/>
  <c r="AB13" i="17"/>
  <c r="AD13" i="17" s="1"/>
  <c r="AA13" i="17"/>
  <c r="AI12" i="17"/>
  <c r="AH12" i="17"/>
  <c r="AG12" i="17"/>
  <c r="AJ12" i="17" s="1"/>
  <c r="AF12" i="17"/>
  <c r="AE12" i="17"/>
  <c r="AC12" i="17"/>
  <c r="AB12" i="17"/>
  <c r="AD12" i="17" s="1"/>
  <c r="AA12" i="17"/>
  <c r="AK12" i="17" s="1"/>
  <c r="AI11" i="17"/>
  <c r="AH11" i="17"/>
  <c r="AG11" i="17"/>
  <c r="AJ11" i="17" s="1"/>
  <c r="AF11" i="17"/>
  <c r="AE11" i="17"/>
  <c r="AC11" i="17"/>
  <c r="AB11" i="17"/>
  <c r="AD11" i="17" s="1"/>
  <c r="AA11" i="17"/>
  <c r="AK11" i="17" s="1"/>
  <c r="A11" i="17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J16" i="16"/>
  <c r="AI16" i="16"/>
  <c r="AH16" i="16"/>
  <c r="AG16" i="16"/>
  <c r="AF16" i="16"/>
  <c r="AE16" i="16"/>
  <c r="AC16" i="16"/>
  <c r="AB16" i="16"/>
  <c r="AD16" i="16" s="1"/>
  <c r="AK16" i="16" s="1"/>
  <c r="AA16" i="16"/>
  <c r="AJ15" i="16"/>
  <c r="AI15" i="16"/>
  <c r="AH15" i="16"/>
  <c r="AG15" i="16"/>
  <c r="AF15" i="16"/>
  <c r="AE15" i="16"/>
  <c r="AC15" i="16"/>
  <c r="AB15" i="16"/>
  <c r="AD15" i="16" s="1"/>
  <c r="AK15" i="16" s="1"/>
  <c r="AA15" i="16"/>
  <c r="AJ14" i="16"/>
  <c r="AI14" i="16"/>
  <c r="AH14" i="16"/>
  <c r="AG14" i="16"/>
  <c r="AF14" i="16"/>
  <c r="AE14" i="16"/>
  <c r="AC14" i="16"/>
  <c r="AB14" i="16"/>
  <c r="AD14" i="16" s="1"/>
  <c r="AK14" i="16" s="1"/>
  <c r="AA14" i="16"/>
  <c r="AJ13" i="16"/>
  <c r="AI13" i="16"/>
  <c r="AH13" i="16"/>
  <c r="AG13" i="16"/>
  <c r="AF13" i="16"/>
  <c r="AE13" i="16"/>
  <c r="AC13" i="16"/>
  <c r="AB13" i="16"/>
  <c r="AD13" i="16" s="1"/>
  <c r="AK13" i="16" s="1"/>
  <c r="AA13" i="16"/>
  <c r="AJ12" i="16"/>
  <c r="AI12" i="16"/>
  <c r="AH12" i="16"/>
  <c r="AG12" i="16"/>
  <c r="AF12" i="16"/>
  <c r="AE12" i="16"/>
  <c r="AC12" i="16"/>
  <c r="AB12" i="16"/>
  <c r="AD12" i="16" s="1"/>
  <c r="AK12" i="16" s="1"/>
  <c r="AA12" i="16"/>
  <c r="AJ11" i="16"/>
  <c r="AI11" i="16"/>
  <c r="AH11" i="16"/>
  <c r="AG11" i="16"/>
  <c r="AF11" i="16"/>
  <c r="AE11" i="16"/>
  <c r="AC11" i="16"/>
  <c r="AB11" i="16"/>
  <c r="AD11" i="16" s="1"/>
  <c r="AK11" i="16" s="1"/>
  <c r="AA11" i="16"/>
  <c r="A11" i="16"/>
  <c r="A12" i="16" s="1"/>
  <c r="A13" i="16" s="1"/>
  <c r="A14" i="16" s="1"/>
  <c r="A15" i="16" s="1"/>
  <c r="A16" i="16" s="1"/>
  <c r="AJ16" i="15"/>
  <c r="AI16" i="15"/>
  <c r="AH16" i="15"/>
  <c r="AG16" i="15"/>
  <c r="AF16" i="15"/>
  <c r="AE16" i="15"/>
  <c r="AC16" i="15"/>
  <c r="AB16" i="15"/>
  <c r="AD16" i="15" s="1"/>
  <c r="AK16" i="15" s="1"/>
  <c r="AA16" i="15"/>
  <c r="AJ15" i="15"/>
  <c r="AI15" i="15"/>
  <c r="AH15" i="15"/>
  <c r="AG15" i="15"/>
  <c r="AF15" i="15"/>
  <c r="AE15" i="15"/>
  <c r="AC15" i="15"/>
  <c r="AB15" i="15"/>
  <c r="AD15" i="15" s="1"/>
  <c r="AK15" i="15" s="1"/>
  <c r="AA15" i="15"/>
  <c r="AJ14" i="15"/>
  <c r="AI14" i="15"/>
  <c r="AH14" i="15"/>
  <c r="AG14" i="15"/>
  <c r="AF14" i="15"/>
  <c r="AE14" i="15"/>
  <c r="AC14" i="15"/>
  <c r="AB14" i="15"/>
  <c r="AD14" i="15" s="1"/>
  <c r="AK14" i="15" s="1"/>
  <c r="AA14" i="15"/>
  <c r="AJ13" i="15"/>
  <c r="AI13" i="15"/>
  <c r="AH13" i="15"/>
  <c r="AG13" i="15"/>
  <c r="AF13" i="15"/>
  <c r="AE13" i="15"/>
  <c r="AC13" i="15"/>
  <c r="AB13" i="15"/>
  <c r="AD13" i="15" s="1"/>
  <c r="AK13" i="15" s="1"/>
  <c r="AA13" i="15"/>
  <c r="AJ12" i="15"/>
  <c r="AI12" i="15"/>
  <c r="AH12" i="15"/>
  <c r="AG12" i="15"/>
  <c r="AF12" i="15"/>
  <c r="AE12" i="15"/>
  <c r="AC12" i="15"/>
  <c r="AB12" i="15"/>
  <c r="AD12" i="15" s="1"/>
  <c r="AA12" i="15"/>
  <c r="AJ11" i="15"/>
  <c r="AI11" i="15"/>
  <c r="AH11" i="15"/>
  <c r="AG11" i="15"/>
  <c r="AF11" i="15"/>
  <c r="AE11" i="15"/>
  <c r="AC11" i="15"/>
  <c r="AB11" i="15"/>
  <c r="AD11" i="15" s="1"/>
  <c r="AA11" i="15"/>
  <c r="A11" i="15"/>
  <c r="A12" i="15" s="1"/>
  <c r="A13" i="15" s="1"/>
  <c r="A14" i="15" s="1"/>
  <c r="A15" i="15" s="1"/>
  <c r="A16" i="15" s="1"/>
  <c r="AK12" i="15" l="1"/>
  <c r="AK17" i="18"/>
  <c r="AK12" i="18"/>
  <c r="AK13" i="18"/>
  <c r="AK21" i="18"/>
  <c r="AK25" i="18"/>
  <c r="AK29" i="18"/>
  <c r="AK33" i="18"/>
  <c r="AK37" i="18"/>
  <c r="AK41" i="18"/>
  <c r="AD11" i="18"/>
  <c r="AK11" i="18" s="1"/>
  <c r="AK14" i="18"/>
  <c r="AK18" i="18"/>
  <c r="AK22" i="18"/>
  <c r="AK26" i="18"/>
  <c r="AK30" i="18"/>
  <c r="AK34" i="18"/>
  <c r="AK38" i="18"/>
  <c r="AK42" i="18"/>
  <c r="AK17" i="17"/>
  <c r="AK22" i="17"/>
  <c r="AK25" i="17"/>
  <c r="AD14" i="17"/>
  <c r="AJ14" i="17"/>
  <c r="AK14" i="17" s="1"/>
  <c r="AD18" i="17"/>
  <c r="AK18" i="17" s="1"/>
  <c r="AJ18" i="17"/>
  <c r="AD22" i="17"/>
  <c r="AJ22" i="17"/>
  <c r="AD26" i="17"/>
  <c r="AK26" i="17" s="1"/>
  <c r="AJ26" i="17"/>
  <c r="AK27" i="17"/>
  <c r="AK28" i="17"/>
  <c r="AK29" i="17"/>
  <c r="AK30" i="17"/>
  <c r="AK31" i="17"/>
  <c r="AK32" i="17"/>
  <c r="AK33" i="17"/>
  <c r="AK34" i="17"/>
  <c r="AK35" i="17"/>
  <c r="AK36" i="17"/>
  <c r="AK37" i="17"/>
  <c r="AK38" i="17"/>
  <c r="AK39" i="17"/>
  <c r="AK40" i="17"/>
  <c r="AK41" i="17"/>
  <c r="AK42" i="17"/>
  <c r="AK43" i="17"/>
  <c r="AK44" i="17"/>
  <c r="AJ13" i="17"/>
  <c r="AK13" i="17" s="1"/>
  <c r="AJ17" i="17"/>
  <c r="AJ21" i="17"/>
  <c r="AK21" i="17" s="1"/>
  <c r="AJ25" i="17"/>
  <c r="AK11" i="15"/>
  <c r="AI34" i="14"/>
  <c r="AH34" i="14"/>
  <c r="AG34" i="14"/>
  <c r="AJ34" i="14" s="1"/>
  <c r="AF34" i="14"/>
  <c r="AE34" i="14"/>
  <c r="AC34" i="14"/>
  <c r="AB34" i="14"/>
  <c r="AD34" i="14" s="1"/>
  <c r="AA34" i="14"/>
  <c r="AI33" i="14"/>
  <c r="AH33" i="14"/>
  <c r="AG33" i="14"/>
  <c r="AJ33" i="14" s="1"/>
  <c r="AF33" i="14"/>
  <c r="AE33" i="14"/>
  <c r="AC33" i="14"/>
  <c r="AB33" i="14"/>
  <c r="AA33" i="14"/>
  <c r="AI32" i="14"/>
  <c r="AJ32" i="14" s="1"/>
  <c r="AH32" i="14"/>
  <c r="AG32" i="14"/>
  <c r="AF32" i="14"/>
  <c r="AE32" i="14"/>
  <c r="AC32" i="14"/>
  <c r="AB32" i="14"/>
  <c r="AA32" i="14"/>
  <c r="AJ30" i="14"/>
  <c r="AI30" i="14"/>
  <c r="AH30" i="14"/>
  <c r="AG30" i="14"/>
  <c r="AF30" i="14"/>
  <c r="AE30" i="14"/>
  <c r="AC30" i="14"/>
  <c r="AB30" i="14"/>
  <c r="AD30" i="14" s="1"/>
  <c r="AA30" i="14"/>
  <c r="AI29" i="14"/>
  <c r="AH29" i="14"/>
  <c r="AG29" i="14"/>
  <c r="AJ29" i="14" s="1"/>
  <c r="AF29" i="14"/>
  <c r="AE29" i="14"/>
  <c r="AC29" i="14"/>
  <c r="AB29" i="14"/>
  <c r="AD29" i="14" s="1"/>
  <c r="AA29" i="14"/>
  <c r="AI28" i="14"/>
  <c r="AH28" i="14"/>
  <c r="AG28" i="14"/>
  <c r="AJ28" i="14" s="1"/>
  <c r="AF28" i="14"/>
  <c r="AE28" i="14"/>
  <c r="AC28" i="14"/>
  <c r="AB28" i="14"/>
  <c r="AA28" i="14"/>
  <c r="AI27" i="14"/>
  <c r="AJ27" i="14" s="1"/>
  <c r="AH27" i="14"/>
  <c r="AG27" i="14"/>
  <c r="AF27" i="14"/>
  <c r="AE27" i="14"/>
  <c r="AC27" i="14"/>
  <c r="AB27" i="14"/>
  <c r="AA27" i="14"/>
  <c r="AJ26" i="14"/>
  <c r="AI26" i="14"/>
  <c r="AH26" i="14"/>
  <c r="AG26" i="14"/>
  <c r="AF26" i="14"/>
  <c r="AE26" i="14"/>
  <c r="AC26" i="14"/>
  <c r="AB26" i="14"/>
  <c r="AD26" i="14" s="1"/>
  <c r="AA26" i="14"/>
  <c r="AI25" i="14"/>
  <c r="AH25" i="14"/>
  <c r="AG25" i="14"/>
  <c r="AJ25" i="14" s="1"/>
  <c r="AF25" i="14"/>
  <c r="AE25" i="14"/>
  <c r="AC25" i="14"/>
  <c r="AB25" i="14"/>
  <c r="AD25" i="14" s="1"/>
  <c r="AA25" i="14"/>
  <c r="AI24" i="14"/>
  <c r="AH24" i="14"/>
  <c r="AG24" i="14"/>
  <c r="AJ24" i="14" s="1"/>
  <c r="AF24" i="14"/>
  <c r="AE24" i="14"/>
  <c r="AC24" i="14"/>
  <c r="AB24" i="14"/>
  <c r="AA24" i="14"/>
  <c r="AI23" i="14"/>
  <c r="AJ23" i="14" s="1"/>
  <c r="AH23" i="14"/>
  <c r="AG23" i="14"/>
  <c r="AF23" i="14"/>
  <c r="AE23" i="14"/>
  <c r="AC23" i="14"/>
  <c r="AB23" i="14"/>
  <c r="AA23" i="14"/>
  <c r="AJ22" i="14"/>
  <c r="AI22" i="14"/>
  <c r="AH22" i="14"/>
  <c r="AG22" i="14"/>
  <c r="AF22" i="14"/>
  <c r="AE22" i="14"/>
  <c r="AC22" i="14"/>
  <c r="AB22" i="14"/>
  <c r="AD22" i="14" s="1"/>
  <c r="AA22" i="14"/>
  <c r="AI21" i="14"/>
  <c r="AH21" i="14"/>
  <c r="AG21" i="14"/>
  <c r="AJ21" i="14" s="1"/>
  <c r="AF21" i="14"/>
  <c r="AE21" i="14"/>
  <c r="AC21" i="14"/>
  <c r="AB21" i="14"/>
  <c r="AD21" i="14" s="1"/>
  <c r="AA21" i="14"/>
  <c r="AI20" i="14"/>
  <c r="AH20" i="14"/>
  <c r="AG20" i="14"/>
  <c r="AJ20" i="14" s="1"/>
  <c r="AF20" i="14"/>
  <c r="AE20" i="14"/>
  <c r="AC20" i="14"/>
  <c r="AB20" i="14"/>
  <c r="AA20" i="14"/>
  <c r="AI19" i="14"/>
  <c r="AJ19" i="14" s="1"/>
  <c r="AH19" i="14"/>
  <c r="AG19" i="14"/>
  <c r="AF19" i="14"/>
  <c r="AE19" i="14"/>
  <c r="AC19" i="14"/>
  <c r="AB19" i="14"/>
  <c r="AA19" i="14"/>
  <c r="AJ18" i="14"/>
  <c r="AI18" i="14"/>
  <c r="AH18" i="14"/>
  <c r="AG18" i="14"/>
  <c r="AF18" i="14"/>
  <c r="AE18" i="14"/>
  <c r="AC18" i="14"/>
  <c r="AB18" i="14"/>
  <c r="AD18" i="14" s="1"/>
  <c r="AA18" i="14"/>
  <c r="AI17" i="14"/>
  <c r="AH17" i="14"/>
  <c r="AG17" i="14"/>
  <c r="AJ17" i="14" s="1"/>
  <c r="AF17" i="14"/>
  <c r="AE17" i="14"/>
  <c r="AC17" i="14"/>
  <c r="AB17" i="14"/>
  <c r="AD17" i="14" s="1"/>
  <c r="AA17" i="14"/>
  <c r="AI16" i="14"/>
  <c r="AH16" i="14"/>
  <c r="AG16" i="14"/>
  <c r="AJ16" i="14" s="1"/>
  <c r="AF16" i="14"/>
  <c r="AE16" i="14"/>
  <c r="AC16" i="14"/>
  <c r="AB16" i="14"/>
  <c r="AA16" i="14"/>
  <c r="AI15" i="14"/>
  <c r="AJ15" i="14" s="1"/>
  <c r="AH15" i="14"/>
  <c r="AG15" i="14"/>
  <c r="AF15" i="14"/>
  <c r="AE15" i="14"/>
  <c r="AC15" i="14"/>
  <c r="AB15" i="14"/>
  <c r="AA15" i="14"/>
  <c r="AJ14" i="14"/>
  <c r="AI14" i="14"/>
  <c r="AH14" i="14"/>
  <c r="AG14" i="14"/>
  <c r="AF14" i="14"/>
  <c r="AE14" i="14"/>
  <c r="AC14" i="14"/>
  <c r="AB14" i="14"/>
  <c r="AD14" i="14" s="1"/>
  <c r="AA14" i="14"/>
  <c r="AI13" i="14"/>
  <c r="AH13" i="14"/>
  <c r="AG13" i="14"/>
  <c r="AJ13" i="14" s="1"/>
  <c r="AF13" i="14"/>
  <c r="AE13" i="14"/>
  <c r="AC13" i="14"/>
  <c r="AB13" i="14"/>
  <c r="AD13" i="14" s="1"/>
  <c r="AA13" i="14"/>
  <c r="AI12" i="14"/>
  <c r="AH12" i="14"/>
  <c r="AG12" i="14"/>
  <c r="AJ12" i="14" s="1"/>
  <c r="AF12" i="14"/>
  <c r="AE12" i="14"/>
  <c r="AC12" i="14"/>
  <c r="AB12" i="14"/>
  <c r="AA12" i="14"/>
  <c r="AI11" i="14"/>
  <c r="AJ11" i="14" s="1"/>
  <c r="AH11" i="14"/>
  <c r="AG11" i="14"/>
  <c r="AF11" i="14"/>
  <c r="AE11" i="14"/>
  <c r="AC11" i="14"/>
  <c r="AB11" i="14"/>
  <c r="AA11" i="14"/>
  <c r="A11" i="14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4" i="14" s="1"/>
  <c r="AI15" i="13"/>
  <c r="AJ15" i="13" s="1"/>
  <c r="AH15" i="13"/>
  <c r="AG15" i="13"/>
  <c r="AF15" i="13"/>
  <c r="AE15" i="13"/>
  <c r="AC15" i="13"/>
  <c r="AB15" i="13"/>
  <c r="AD15" i="13" s="1"/>
  <c r="AA15" i="13"/>
  <c r="AI14" i="13"/>
  <c r="AJ14" i="13" s="1"/>
  <c r="AH14" i="13"/>
  <c r="AG14" i="13"/>
  <c r="AF14" i="13"/>
  <c r="AE14" i="13"/>
  <c r="AC14" i="13"/>
  <c r="AB14" i="13"/>
  <c r="AD14" i="13" s="1"/>
  <c r="AA14" i="13"/>
  <c r="AI13" i="13"/>
  <c r="AJ13" i="13" s="1"/>
  <c r="AH13" i="13"/>
  <c r="AG13" i="13"/>
  <c r="AF13" i="13"/>
  <c r="AE13" i="13"/>
  <c r="AC13" i="13"/>
  <c r="AB13" i="13"/>
  <c r="AD13" i="13" s="1"/>
  <c r="AA13" i="13"/>
  <c r="AI12" i="13"/>
  <c r="AJ12" i="13" s="1"/>
  <c r="AH12" i="13"/>
  <c r="AG12" i="13"/>
  <c r="AF12" i="13"/>
  <c r="AE12" i="13"/>
  <c r="AC12" i="13"/>
  <c r="AB12" i="13"/>
  <c r="AD12" i="13" s="1"/>
  <c r="AA12" i="13"/>
  <c r="AI11" i="13"/>
  <c r="AJ11" i="13" s="1"/>
  <c r="AH11" i="13"/>
  <c r="AG11" i="13"/>
  <c r="AF11" i="13"/>
  <c r="AE11" i="13"/>
  <c r="AC11" i="13"/>
  <c r="AB11" i="13"/>
  <c r="AD11" i="13" s="1"/>
  <c r="AA11" i="13"/>
  <c r="A11" i="13"/>
  <c r="A12" i="13" s="1"/>
  <c r="A13" i="13" s="1"/>
  <c r="A14" i="13" s="1"/>
  <c r="A15" i="13" s="1"/>
  <c r="AI58" i="12"/>
  <c r="AH58" i="12"/>
  <c r="AG58" i="12"/>
  <c r="AF58" i="12"/>
  <c r="AE58" i="12"/>
  <c r="AC58" i="12"/>
  <c r="AB58" i="12"/>
  <c r="AA58" i="12"/>
  <c r="AI57" i="12"/>
  <c r="AH57" i="12"/>
  <c r="AG57" i="12"/>
  <c r="AJ57" i="12" s="1"/>
  <c r="AF57" i="12"/>
  <c r="AE57" i="12"/>
  <c r="AC57" i="12"/>
  <c r="AB57" i="12"/>
  <c r="AD57" i="12" s="1"/>
  <c r="AA57" i="12"/>
  <c r="AI56" i="12"/>
  <c r="AH56" i="12"/>
  <c r="AG56" i="12"/>
  <c r="AF56" i="12"/>
  <c r="AE56" i="12"/>
  <c r="AC56" i="12"/>
  <c r="AB56" i="12"/>
  <c r="AA56" i="12"/>
  <c r="AJ55" i="12"/>
  <c r="AI55" i="12"/>
  <c r="AH55" i="12"/>
  <c r="AG55" i="12"/>
  <c r="AF55" i="12"/>
  <c r="AE55" i="12"/>
  <c r="AC55" i="12"/>
  <c r="AB55" i="12"/>
  <c r="AA55" i="12"/>
  <c r="AI54" i="12"/>
  <c r="AH54" i="12"/>
  <c r="AG54" i="12"/>
  <c r="AF54" i="12"/>
  <c r="AE54" i="12"/>
  <c r="AC54" i="12"/>
  <c r="AB54" i="12"/>
  <c r="AA54" i="12"/>
  <c r="AI53" i="12"/>
  <c r="AH53" i="12"/>
  <c r="AG53" i="12"/>
  <c r="AJ53" i="12" s="1"/>
  <c r="AF53" i="12"/>
  <c r="AE53" i="12"/>
  <c r="AC53" i="12"/>
  <c r="AB53" i="12"/>
  <c r="AD53" i="12" s="1"/>
  <c r="AA53" i="12"/>
  <c r="AI52" i="12"/>
  <c r="AH52" i="12"/>
  <c r="AG52" i="12"/>
  <c r="AJ52" i="12" s="1"/>
  <c r="AF52" i="12"/>
  <c r="AE52" i="12"/>
  <c r="AC52" i="12"/>
  <c r="AB52" i="12"/>
  <c r="AA52" i="12"/>
  <c r="AI51" i="12"/>
  <c r="AH51" i="12"/>
  <c r="AJ51" i="12" s="1"/>
  <c r="AG51" i="12"/>
  <c r="AF51" i="12"/>
  <c r="AE51" i="12"/>
  <c r="AC51" i="12"/>
  <c r="AB51" i="12"/>
  <c r="AA51" i="12"/>
  <c r="AI50" i="12"/>
  <c r="AH50" i="12"/>
  <c r="AG50" i="12"/>
  <c r="AF50" i="12"/>
  <c r="AE50" i="12"/>
  <c r="AC50" i="12"/>
  <c r="AB50" i="12"/>
  <c r="AA50" i="12"/>
  <c r="AI48" i="12"/>
  <c r="AH48" i="12"/>
  <c r="AG48" i="12"/>
  <c r="AF48" i="12"/>
  <c r="AE48" i="12"/>
  <c r="AC48" i="12"/>
  <c r="AB48" i="12"/>
  <c r="AA48" i="12"/>
  <c r="AI49" i="12"/>
  <c r="AH49" i="12"/>
  <c r="AG49" i="12"/>
  <c r="AF49" i="12"/>
  <c r="AE49" i="12"/>
  <c r="AC49" i="12"/>
  <c r="AB49" i="12"/>
  <c r="AA49" i="12"/>
  <c r="AI47" i="12"/>
  <c r="AH47" i="12"/>
  <c r="AG47" i="12"/>
  <c r="AJ47" i="12" s="1"/>
  <c r="AF47" i="12"/>
  <c r="AE47" i="12"/>
  <c r="AC47" i="12"/>
  <c r="AB47" i="12"/>
  <c r="AD47" i="12" s="1"/>
  <c r="AA47" i="12"/>
  <c r="AI46" i="12"/>
  <c r="AH46" i="12"/>
  <c r="AG46" i="12"/>
  <c r="AF46" i="12"/>
  <c r="AE46" i="12"/>
  <c r="AC46" i="12"/>
  <c r="AB46" i="12"/>
  <c r="AA46" i="12"/>
  <c r="AJ45" i="12"/>
  <c r="AI45" i="12"/>
  <c r="AH45" i="12"/>
  <c r="AG45" i="12"/>
  <c r="AF45" i="12"/>
  <c r="AE45" i="12"/>
  <c r="AC45" i="12"/>
  <c r="AB45" i="12"/>
  <c r="AA45" i="12"/>
  <c r="AI44" i="12"/>
  <c r="AH44" i="12"/>
  <c r="AG44" i="12"/>
  <c r="AF44" i="12"/>
  <c r="AE44" i="12"/>
  <c r="AC44" i="12"/>
  <c r="AB44" i="12"/>
  <c r="AA44" i="12"/>
  <c r="AI43" i="12"/>
  <c r="AH43" i="12"/>
  <c r="AG43" i="12"/>
  <c r="AJ43" i="12" s="1"/>
  <c r="AF43" i="12"/>
  <c r="AE43" i="12"/>
  <c r="AC43" i="12"/>
  <c r="AB43" i="12"/>
  <c r="AD43" i="12" s="1"/>
  <c r="AA43" i="12"/>
  <c r="AI42" i="12"/>
  <c r="AH42" i="12"/>
  <c r="AG42" i="12"/>
  <c r="AJ42" i="12" s="1"/>
  <c r="AF42" i="12"/>
  <c r="AE42" i="12"/>
  <c r="AC42" i="12"/>
  <c r="AB42" i="12"/>
  <c r="AA42" i="12"/>
  <c r="AI41" i="12"/>
  <c r="AH41" i="12"/>
  <c r="AJ41" i="12" s="1"/>
  <c r="AG41" i="12"/>
  <c r="AF41" i="12"/>
  <c r="AE41" i="12"/>
  <c r="AC41" i="12"/>
  <c r="AB41" i="12"/>
  <c r="AA41" i="12"/>
  <c r="AI40" i="12"/>
  <c r="AH40" i="12"/>
  <c r="AG40" i="12"/>
  <c r="AF40" i="12"/>
  <c r="AE40" i="12"/>
  <c r="AC40" i="12"/>
  <c r="AB40" i="12"/>
  <c r="AA40" i="12"/>
  <c r="AI39" i="12"/>
  <c r="AH39" i="12"/>
  <c r="AG39" i="12"/>
  <c r="AJ39" i="12" s="1"/>
  <c r="AF39" i="12"/>
  <c r="AE39" i="12"/>
  <c r="AC39" i="12"/>
  <c r="AB39" i="12"/>
  <c r="AD39" i="12" s="1"/>
  <c r="AA39" i="12"/>
  <c r="AI38" i="12"/>
  <c r="AH38" i="12"/>
  <c r="AG38" i="12"/>
  <c r="AF38" i="12"/>
  <c r="AE38" i="12"/>
  <c r="AC38" i="12"/>
  <c r="AB38" i="12"/>
  <c r="AA38" i="12"/>
  <c r="AJ37" i="12"/>
  <c r="AI37" i="12"/>
  <c r="AH37" i="12"/>
  <c r="AG37" i="12"/>
  <c r="AF37" i="12"/>
  <c r="AE37" i="12"/>
  <c r="AC37" i="12"/>
  <c r="AB37" i="12"/>
  <c r="AA37" i="12"/>
  <c r="AI36" i="12"/>
  <c r="AH36" i="12"/>
  <c r="AG36" i="12"/>
  <c r="AF36" i="12"/>
  <c r="AE36" i="12"/>
  <c r="AC36" i="12"/>
  <c r="AB36" i="12"/>
  <c r="AA36" i="12"/>
  <c r="AI35" i="12"/>
  <c r="AH35" i="12"/>
  <c r="AG35" i="12"/>
  <c r="AJ35" i="12" s="1"/>
  <c r="AF35" i="12"/>
  <c r="AE35" i="12"/>
  <c r="AC35" i="12"/>
  <c r="AB35" i="12"/>
  <c r="AD35" i="12" s="1"/>
  <c r="AA35" i="12"/>
  <c r="AI34" i="12"/>
  <c r="AH34" i="12"/>
  <c r="AG34" i="12"/>
  <c r="AJ34" i="12" s="1"/>
  <c r="AF34" i="12"/>
  <c r="AE34" i="12"/>
  <c r="AC34" i="12"/>
  <c r="AB34" i="12"/>
  <c r="AA34" i="12"/>
  <c r="AI33" i="12"/>
  <c r="AH33" i="12"/>
  <c r="AJ33" i="12" s="1"/>
  <c r="AG33" i="12"/>
  <c r="AF33" i="12"/>
  <c r="AE33" i="12"/>
  <c r="AC33" i="12"/>
  <c r="AB33" i="12"/>
  <c r="AA33" i="12"/>
  <c r="AI32" i="12"/>
  <c r="AH32" i="12"/>
  <c r="AG32" i="12"/>
  <c r="AF32" i="12"/>
  <c r="AE32" i="12"/>
  <c r="AC32" i="12"/>
  <c r="AB32" i="12"/>
  <c r="AA32" i="12"/>
  <c r="AI31" i="12"/>
  <c r="AH31" i="12"/>
  <c r="AG31" i="12"/>
  <c r="AJ31" i="12" s="1"/>
  <c r="AF31" i="12"/>
  <c r="AE31" i="12"/>
  <c r="AC31" i="12"/>
  <c r="AB31" i="12"/>
  <c r="AD31" i="12" s="1"/>
  <c r="AA31" i="12"/>
  <c r="AI30" i="12"/>
  <c r="AH30" i="12"/>
  <c r="AG30" i="12"/>
  <c r="AF30" i="12"/>
  <c r="AE30" i="12"/>
  <c r="AC30" i="12"/>
  <c r="AB30" i="12"/>
  <c r="AA30" i="12"/>
  <c r="AJ29" i="12"/>
  <c r="AI29" i="12"/>
  <c r="AH29" i="12"/>
  <c r="AG29" i="12"/>
  <c r="AF29" i="12"/>
  <c r="AE29" i="12"/>
  <c r="AC29" i="12"/>
  <c r="AB29" i="12"/>
  <c r="AA29" i="12"/>
  <c r="AI28" i="12"/>
  <c r="AH28" i="12"/>
  <c r="AG28" i="12"/>
  <c r="AF28" i="12"/>
  <c r="AE28" i="12"/>
  <c r="AC28" i="12"/>
  <c r="AB28" i="12"/>
  <c r="AA28" i="12"/>
  <c r="AI27" i="12"/>
  <c r="AH27" i="12"/>
  <c r="AG27" i="12"/>
  <c r="AJ27" i="12" s="1"/>
  <c r="AF27" i="12"/>
  <c r="AE27" i="12"/>
  <c r="AC27" i="12"/>
  <c r="AB27" i="12"/>
  <c r="AD27" i="12" s="1"/>
  <c r="AA27" i="12"/>
  <c r="AI26" i="12"/>
  <c r="AH26" i="12"/>
  <c r="AG26" i="12"/>
  <c r="AJ26" i="12" s="1"/>
  <c r="AF26" i="12"/>
  <c r="AE26" i="12"/>
  <c r="AC26" i="12"/>
  <c r="AB26" i="12"/>
  <c r="AA26" i="12"/>
  <c r="AI25" i="12"/>
  <c r="AH25" i="12"/>
  <c r="AJ25" i="12" s="1"/>
  <c r="AG25" i="12"/>
  <c r="AF25" i="12"/>
  <c r="AE25" i="12"/>
  <c r="AC25" i="12"/>
  <c r="AB25" i="12"/>
  <c r="AA25" i="12"/>
  <c r="AI24" i="12"/>
  <c r="AH24" i="12"/>
  <c r="AG24" i="12"/>
  <c r="AF24" i="12"/>
  <c r="AE24" i="12"/>
  <c r="AC24" i="12"/>
  <c r="AB24" i="12"/>
  <c r="AA24" i="12"/>
  <c r="AI23" i="12"/>
  <c r="AH23" i="12"/>
  <c r="AG23" i="12"/>
  <c r="AJ23" i="12" s="1"/>
  <c r="AF23" i="12"/>
  <c r="AE23" i="12"/>
  <c r="AC23" i="12"/>
  <c r="AB23" i="12"/>
  <c r="AD23" i="12" s="1"/>
  <c r="AA23" i="12"/>
  <c r="AI22" i="12"/>
  <c r="AH22" i="12"/>
  <c r="AG22" i="12"/>
  <c r="AF22" i="12"/>
  <c r="AE22" i="12"/>
  <c r="AC22" i="12"/>
  <c r="AB22" i="12"/>
  <c r="AA22" i="12"/>
  <c r="AJ21" i="12"/>
  <c r="AI21" i="12"/>
  <c r="AH21" i="12"/>
  <c r="AG21" i="12"/>
  <c r="AF21" i="12"/>
  <c r="AE21" i="12"/>
  <c r="AC21" i="12"/>
  <c r="AB21" i="12"/>
  <c r="AA21" i="12"/>
  <c r="AI20" i="12"/>
  <c r="AH20" i="12"/>
  <c r="AG20" i="12"/>
  <c r="AF20" i="12"/>
  <c r="AE20" i="12"/>
  <c r="AC20" i="12"/>
  <c r="AB20" i="12"/>
  <c r="AA20" i="12"/>
  <c r="AI19" i="12"/>
  <c r="AH19" i="12"/>
  <c r="AG19" i="12"/>
  <c r="AJ19" i="12" s="1"/>
  <c r="AF19" i="12"/>
  <c r="AE19" i="12"/>
  <c r="AC19" i="12"/>
  <c r="AB19" i="12"/>
  <c r="AD19" i="12" s="1"/>
  <c r="AA19" i="12"/>
  <c r="AI18" i="12"/>
  <c r="AH18" i="12"/>
  <c r="AG18" i="12"/>
  <c r="AJ18" i="12" s="1"/>
  <c r="AF18" i="12"/>
  <c r="AE18" i="12"/>
  <c r="AC18" i="12"/>
  <c r="AB18" i="12"/>
  <c r="AA18" i="12"/>
  <c r="AI17" i="12"/>
  <c r="AH17" i="12"/>
  <c r="AJ17" i="12" s="1"/>
  <c r="AG17" i="12"/>
  <c r="AF17" i="12"/>
  <c r="AE17" i="12"/>
  <c r="AC17" i="12"/>
  <c r="AB17" i="12"/>
  <c r="AA17" i="12"/>
  <c r="AI16" i="12"/>
  <c r="AH16" i="12"/>
  <c r="AG16" i="12"/>
  <c r="AF16" i="12"/>
  <c r="AE16" i="12"/>
  <c r="AC16" i="12"/>
  <c r="AB16" i="12"/>
  <c r="AA16" i="12"/>
  <c r="AI15" i="12"/>
  <c r="AH15" i="12"/>
  <c r="AG15" i="12"/>
  <c r="AF15" i="12"/>
  <c r="AE15" i="12"/>
  <c r="AC15" i="12"/>
  <c r="AD15" i="12" s="1"/>
  <c r="AB15" i="12"/>
  <c r="AA15" i="12"/>
  <c r="AI14" i="12"/>
  <c r="AH14" i="12"/>
  <c r="AG14" i="12"/>
  <c r="AF14" i="12"/>
  <c r="AE14" i="12"/>
  <c r="AC14" i="12"/>
  <c r="AD14" i="12" s="1"/>
  <c r="AB14" i="12"/>
  <c r="AA14" i="12"/>
  <c r="AI13" i="12"/>
  <c r="AH13" i="12"/>
  <c r="AG13" i="12"/>
  <c r="AF13" i="12"/>
  <c r="AE13" i="12"/>
  <c r="AC13" i="12"/>
  <c r="AD13" i="12" s="1"/>
  <c r="AB13" i="12"/>
  <c r="AA13" i="12"/>
  <c r="AI12" i="12"/>
  <c r="AH12" i="12"/>
  <c r="AG12" i="12"/>
  <c r="AF12" i="12"/>
  <c r="AE12" i="12"/>
  <c r="AC12" i="12"/>
  <c r="AD12" i="12" s="1"/>
  <c r="AB12" i="12"/>
  <c r="AA12" i="12"/>
  <c r="AI11" i="12"/>
  <c r="AH11" i="12"/>
  <c r="AG11" i="12"/>
  <c r="AF11" i="12"/>
  <c r="AE11" i="12"/>
  <c r="AC11" i="12"/>
  <c r="AD11" i="12" s="1"/>
  <c r="AB11" i="12"/>
  <c r="AA11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51" i="12" s="1"/>
  <c r="A52" i="12" s="1"/>
  <c r="A53" i="12" s="1"/>
  <c r="A54" i="12" s="1"/>
  <c r="A55" i="12" s="1"/>
  <c r="A56" i="12" s="1"/>
  <c r="A57" i="12" s="1"/>
  <c r="A58" i="12" s="1"/>
  <c r="AI17" i="11"/>
  <c r="AJ17" i="11" s="1"/>
  <c r="AH17" i="11"/>
  <c r="AG17" i="11"/>
  <c r="AF17" i="11"/>
  <c r="AE17" i="11"/>
  <c r="AC17" i="11"/>
  <c r="AB17" i="11"/>
  <c r="AD17" i="11" s="1"/>
  <c r="AA17" i="11"/>
  <c r="AI16" i="11"/>
  <c r="AJ16" i="11" s="1"/>
  <c r="AH16" i="11"/>
  <c r="AG16" i="11"/>
  <c r="AF16" i="11"/>
  <c r="AE16" i="11"/>
  <c r="AC16" i="11"/>
  <c r="AB16" i="11"/>
  <c r="AD16" i="11" s="1"/>
  <c r="AA16" i="11"/>
  <c r="AI15" i="11"/>
  <c r="AJ15" i="11" s="1"/>
  <c r="AH15" i="11"/>
  <c r="AG15" i="11"/>
  <c r="AF15" i="11"/>
  <c r="AE15" i="11"/>
  <c r="AC15" i="11"/>
  <c r="AB15" i="11"/>
  <c r="AD15" i="11" s="1"/>
  <c r="AA15" i="11"/>
  <c r="AI14" i="11"/>
  <c r="AJ14" i="11" s="1"/>
  <c r="AH14" i="11"/>
  <c r="AG14" i="11"/>
  <c r="AF14" i="11"/>
  <c r="AE14" i="11"/>
  <c r="AC14" i="11"/>
  <c r="AB14" i="11"/>
  <c r="AD14" i="11" s="1"/>
  <c r="AA14" i="11"/>
  <c r="AI13" i="11"/>
  <c r="AJ13" i="11" s="1"/>
  <c r="AH13" i="11"/>
  <c r="AG13" i="11"/>
  <c r="AF13" i="11"/>
  <c r="AE13" i="11"/>
  <c r="AC13" i="11"/>
  <c r="AB13" i="11"/>
  <c r="AD13" i="11" s="1"/>
  <c r="AA13" i="11"/>
  <c r="AI12" i="11"/>
  <c r="AJ12" i="11" s="1"/>
  <c r="AH12" i="11"/>
  <c r="AG12" i="11"/>
  <c r="AF12" i="11"/>
  <c r="AE12" i="11"/>
  <c r="AC12" i="11"/>
  <c r="AB12" i="11"/>
  <c r="AD12" i="11" s="1"/>
  <c r="AA12" i="11"/>
  <c r="AI11" i="11"/>
  <c r="AJ11" i="11" s="1"/>
  <c r="AH11" i="11"/>
  <c r="AG11" i="11"/>
  <c r="AF11" i="11"/>
  <c r="AE11" i="11"/>
  <c r="AC11" i="11"/>
  <c r="AB11" i="11"/>
  <c r="AD11" i="11" s="1"/>
  <c r="AA11" i="11"/>
  <c r="A11" i="11"/>
  <c r="A12" i="11" s="1"/>
  <c r="A13" i="11" s="1"/>
  <c r="A14" i="11" s="1"/>
  <c r="A15" i="11" s="1"/>
  <c r="A16" i="11" s="1"/>
  <c r="A17" i="11" s="1"/>
  <c r="AK13" i="14" l="1"/>
  <c r="AK17" i="14"/>
  <c r="AK25" i="14"/>
  <c r="AK29" i="14"/>
  <c r="AK18" i="14"/>
  <c r="AK22" i="14"/>
  <c r="AK30" i="14"/>
  <c r="AD11" i="14"/>
  <c r="AK11" i="14" s="1"/>
  <c r="AD15" i="14"/>
  <c r="AK15" i="14" s="1"/>
  <c r="AD19" i="14"/>
  <c r="AK19" i="14" s="1"/>
  <c r="AD23" i="14"/>
  <c r="AK23" i="14" s="1"/>
  <c r="AD27" i="14"/>
  <c r="AK27" i="14" s="1"/>
  <c r="AD32" i="14"/>
  <c r="AK32" i="14" s="1"/>
  <c r="AK21" i="14"/>
  <c r="AK34" i="14"/>
  <c r="AK14" i="14"/>
  <c r="AK26" i="14"/>
  <c r="AD12" i="14"/>
  <c r="AK12" i="14" s="1"/>
  <c r="AD16" i="14"/>
  <c r="AK16" i="14" s="1"/>
  <c r="AD20" i="14"/>
  <c r="AK20" i="14" s="1"/>
  <c r="AD24" i="14"/>
  <c r="AK24" i="14" s="1"/>
  <c r="AD28" i="14"/>
  <c r="AK28" i="14" s="1"/>
  <c r="AD33" i="14"/>
  <c r="AK33" i="14" s="1"/>
  <c r="AK43" i="12"/>
  <c r="AK53" i="12"/>
  <c r="AJ20" i="12"/>
  <c r="AD21" i="12"/>
  <c r="AK23" i="12"/>
  <c r="AJ28" i="12"/>
  <c r="AD29" i="12"/>
  <c r="AK29" i="12" s="1"/>
  <c r="AK31" i="12"/>
  <c r="AJ36" i="12"/>
  <c r="AD37" i="12"/>
  <c r="AK37" i="12" s="1"/>
  <c r="AK39" i="12"/>
  <c r="AJ44" i="12"/>
  <c r="AD45" i="12"/>
  <c r="AK45" i="12" s="1"/>
  <c r="AJ54" i="12"/>
  <c r="AD55" i="12"/>
  <c r="AK55" i="12" s="1"/>
  <c r="AK21" i="12"/>
  <c r="AJ22" i="12"/>
  <c r="AK25" i="12"/>
  <c r="AJ30" i="12"/>
  <c r="AJ38" i="12"/>
  <c r="AJ46" i="12"/>
  <c r="AK47" i="12"/>
  <c r="AJ56" i="12"/>
  <c r="AK57" i="12"/>
  <c r="AJ11" i="12"/>
  <c r="AJ12" i="12"/>
  <c r="AJ13" i="12"/>
  <c r="AK13" i="12" s="1"/>
  <c r="AJ14" i="12"/>
  <c r="AK14" i="12" s="1"/>
  <c r="AJ15" i="12"/>
  <c r="AJ16" i="12"/>
  <c r="AD17" i="12"/>
  <c r="AK17" i="12" s="1"/>
  <c r="AK19" i="12"/>
  <c r="AJ24" i="12"/>
  <c r="AD25" i="12"/>
  <c r="AK27" i="12"/>
  <c r="AJ32" i="12"/>
  <c r="AD33" i="12"/>
  <c r="AK33" i="12" s="1"/>
  <c r="AK35" i="12"/>
  <c r="AJ40" i="12"/>
  <c r="AD41" i="12"/>
  <c r="AK41" i="12" s="1"/>
  <c r="AJ49" i="12"/>
  <c r="AD48" i="12"/>
  <c r="AJ48" i="12"/>
  <c r="AJ50" i="12"/>
  <c r="AD51" i="12"/>
  <c r="AK51" i="12" s="1"/>
  <c r="AJ58" i="12"/>
  <c r="AK48" i="12"/>
  <c r="AK11" i="13"/>
  <c r="AK12" i="13"/>
  <c r="AK13" i="13"/>
  <c r="AK14" i="13"/>
  <c r="AK15" i="13"/>
  <c r="AK11" i="12"/>
  <c r="AK12" i="12"/>
  <c r="AK15" i="12"/>
  <c r="AD16" i="12"/>
  <c r="AK16" i="12" s="1"/>
  <c r="AD18" i="12"/>
  <c r="AK18" i="12" s="1"/>
  <c r="AD20" i="12"/>
  <c r="AK20" i="12" s="1"/>
  <c r="AD22" i="12"/>
  <c r="AD24" i="12"/>
  <c r="AD26" i="12"/>
  <c r="AK26" i="12" s="1"/>
  <c r="AD28" i="12"/>
  <c r="AK28" i="12" s="1"/>
  <c r="AD30" i="12"/>
  <c r="AK30" i="12" s="1"/>
  <c r="AD32" i="12"/>
  <c r="AD34" i="12"/>
  <c r="AK34" i="12" s="1"/>
  <c r="AD36" i="12"/>
  <c r="AK36" i="12" s="1"/>
  <c r="AD38" i="12"/>
  <c r="AK38" i="12" s="1"/>
  <c r="AD40" i="12"/>
  <c r="AD42" i="12"/>
  <c r="AK42" i="12" s="1"/>
  <c r="AD44" i="12"/>
  <c r="AK44" i="12" s="1"/>
  <c r="AD46" i="12"/>
  <c r="AK46" i="12" s="1"/>
  <c r="AD49" i="12"/>
  <c r="AD50" i="12"/>
  <c r="AD52" i="12"/>
  <c r="AK52" i="12" s="1"/>
  <c r="AD54" i="12"/>
  <c r="AK54" i="12" s="1"/>
  <c r="AD56" i="12"/>
  <c r="AD58" i="12"/>
  <c r="AK58" i="12" s="1"/>
  <c r="AK11" i="11"/>
  <c r="AK12" i="11"/>
  <c r="AK13" i="11"/>
  <c r="AK14" i="11"/>
  <c r="AK15" i="11"/>
  <c r="AK16" i="11"/>
  <c r="AK17" i="11"/>
  <c r="AI11" i="10"/>
  <c r="AH11" i="10"/>
  <c r="AJ11" i="10" s="1"/>
  <c r="AG11" i="10"/>
  <c r="AF11" i="10"/>
  <c r="AE11" i="10"/>
  <c r="AD11" i="10"/>
  <c r="AC11" i="10"/>
  <c r="AB11" i="10"/>
  <c r="AA11" i="10"/>
  <c r="A11" i="10"/>
  <c r="AK50" i="12" l="1"/>
  <c r="AK56" i="12"/>
  <c r="AK49" i="12"/>
  <c r="AK40" i="12"/>
  <c r="AK32" i="12"/>
  <c r="AK24" i="12"/>
  <c r="AK22" i="12"/>
  <c r="AK11" i="10"/>
  <c r="AI18" i="8"/>
  <c r="AH18" i="8"/>
  <c r="AG18" i="8"/>
  <c r="AJ18" i="8" s="1"/>
  <c r="AF18" i="8"/>
  <c r="AE18" i="8"/>
  <c r="AC18" i="8"/>
  <c r="AB18" i="8"/>
  <c r="AD18" i="8" s="1"/>
  <c r="AA18" i="8"/>
  <c r="AI17" i="8"/>
  <c r="AH17" i="8"/>
  <c r="AG17" i="8"/>
  <c r="AJ17" i="8" s="1"/>
  <c r="AF17" i="8"/>
  <c r="AE17" i="8"/>
  <c r="AC17" i="8"/>
  <c r="AB17" i="8"/>
  <c r="AD17" i="8" s="1"/>
  <c r="AA17" i="8"/>
  <c r="AI16" i="8"/>
  <c r="AH16" i="8"/>
  <c r="AG16" i="8"/>
  <c r="AJ16" i="8" s="1"/>
  <c r="AF16" i="8"/>
  <c r="AE16" i="8"/>
  <c r="AC16" i="8"/>
  <c r="AB16" i="8"/>
  <c r="AD16" i="8" s="1"/>
  <c r="AA16" i="8"/>
  <c r="AI15" i="8"/>
  <c r="AH15" i="8"/>
  <c r="AG15" i="8"/>
  <c r="AJ15" i="8" s="1"/>
  <c r="AF15" i="8"/>
  <c r="AE15" i="8"/>
  <c r="AC15" i="8"/>
  <c r="AB15" i="8"/>
  <c r="AD15" i="8" s="1"/>
  <c r="AA15" i="8"/>
  <c r="AI14" i="8"/>
  <c r="AH14" i="8"/>
  <c r="AG14" i="8"/>
  <c r="AJ14" i="8" s="1"/>
  <c r="AF14" i="8"/>
  <c r="AE14" i="8"/>
  <c r="AC14" i="8"/>
  <c r="AB14" i="8"/>
  <c r="AD14" i="8" s="1"/>
  <c r="AA14" i="8"/>
  <c r="A14" i="8"/>
  <c r="A15" i="8" s="1"/>
  <c r="A16" i="8" s="1"/>
  <c r="A17" i="8" s="1"/>
  <c r="A18" i="8" s="1"/>
  <c r="AI13" i="8"/>
  <c r="AH13" i="8"/>
  <c r="AG13" i="8"/>
  <c r="AJ13" i="8" s="1"/>
  <c r="AF13" i="8"/>
  <c r="AE13" i="8"/>
  <c r="AC13" i="8"/>
  <c r="AB13" i="8"/>
  <c r="AD13" i="8" s="1"/>
  <c r="AA13" i="8"/>
  <c r="AI12" i="8"/>
  <c r="AH12" i="8"/>
  <c r="AJ12" i="8" s="1"/>
  <c r="AG12" i="8"/>
  <c r="AF12" i="8"/>
  <c r="AE12" i="8"/>
  <c r="AD12" i="8"/>
  <c r="AC12" i="8"/>
  <c r="AB12" i="8"/>
  <c r="AA12" i="8"/>
  <c r="AI11" i="8"/>
  <c r="AH11" i="8"/>
  <c r="AJ11" i="8" s="1"/>
  <c r="AG11" i="8"/>
  <c r="AF11" i="8"/>
  <c r="AE11" i="8"/>
  <c r="AD11" i="8"/>
  <c r="AC11" i="8"/>
  <c r="AB11" i="8"/>
  <c r="AA11" i="8"/>
  <c r="AK11" i="8" s="1"/>
  <c r="A11" i="8"/>
  <c r="A12" i="8" s="1"/>
  <c r="AK13" i="8" l="1"/>
  <c r="AK14" i="8"/>
  <c r="AK15" i="8"/>
  <c r="AK16" i="8"/>
  <c r="AK17" i="8"/>
  <c r="AK18" i="8"/>
  <c r="AK12" i="8"/>
</calcChain>
</file>

<file path=xl/sharedStrings.xml><?xml version="1.0" encoding="utf-8"?>
<sst xmlns="http://schemas.openxmlformats.org/spreadsheetml/2006/main" count="3966" uniqueCount="619">
  <si>
    <t>ΚΑΤΗΓΟΡΙΑ ΠΙΝΑΚΑ</t>
  </si>
  <si>
    <t>ΠΑΙΔΑΓΩΓΙΚΗ ΕΠΑΡΚΕΙΑ</t>
  </si>
  <si>
    <t>ΣΤΡΑΤΙΩΤΙΚΕΣ ΥΠΟΧΡΕΩΣΕΙΣ</t>
  </si>
  <si>
    <t>ΚΑΤΟΧΟΣ ΔΙΔΑΚΤΟΡΙΚΟΥ ΣΤΟ ΑΝΤΙΚΕΙΜΕΝΟ ΑΠΑΣΧΟΛΗΣΗΣ</t>
  </si>
  <si>
    <t>ΚΑΤΟΧΟΣ ΔΙΔΑΚΤΟΡΙΚΟΥ ΕΙΔ. ΑΓΩΓΗΣ</t>
  </si>
  <si>
    <t>ΚΑΤΟΧΟΣ ΜΕΤΑΠΤΥΧΙΑΚΟΥ ΣΤΟ ΑΝΤΙΚΕΙΜΕΝΟ ΑΠΑΣΧΟΛΗΣΗΣ</t>
  </si>
  <si>
    <t>ΚΑΤΟΧΟΣ ΜΕΤΑΠΤΥΧΙΑΚΟΥ ΕΙΔ. ΑΓΩΓΗΣ</t>
  </si>
  <si>
    <t>ΠΟΛΥΤΕΚΝΟΣ (ΝΑΙ/ΌΧΙ)</t>
  </si>
  <si>
    <t>ΤΡΙΤΕΚΝΟΣ (ΝΑΙ/ΌΧΙ)</t>
  </si>
  <si>
    <t>ΓΝΩΣΗ BRAILLE</t>
  </si>
  <si>
    <t>ΓΝΩΣΗ ΕΝΓ</t>
  </si>
  <si>
    <t>ΚΥΡΙΟΣ</t>
  </si>
  <si>
    <t>ΝΑΙ</t>
  </si>
  <si>
    <t>ΕΠΙΚΟΥΡΙΚΟΣ</t>
  </si>
  <si>
    <t>ΌΧΙ</t>
  </si>
  <si>
    <t>ΔΕΝ ΑΠΑΙΤΕΙΤΑΙ</t>
  </si>
  <si>
    <t>ΕΠΙΘΕΤΟ</t>
  </si>
  <si>
    <t>ΟΝΟΜΑ</t>
  </si>
  <si>
    <t>ΠΑΤΡΩΝΥΜΟ</t>
  </si>
  <si>
    <t>ΒΑΘΜΟΣ ΠΤΥΧΙΟΥ</t>
  </si>
  <si>
    <t>ΠΡΟΫΠΗΡΕΣΙΑ ΣΕ ΔΗΜΟΣΙΟ Ή ΙΔΙΩΤΙΚΟ ΤΟΜΕΑ (ΕΤΗ)</t>
  </si>
  <si>
    <t>ΠΡΟΫΠΗΡΕΣΙΑ ΣΕ ΔΗΜΟΣΙΟ Ή ΙΔΙΩΤΙΚΟ ΤΟΜΕΑ (ΜΗΝΕΣ)</t>
  </si>
  <si>
    <t>ΠΡΟΫΠΗΡΕΣΙΑ ΣΕ ΔΗΜΟΣΙΟ Ή ΙΔΙΩΤΙΚΟ ΤΟΜΕΑ (ΗΜΕΡΕΣ)</t>
  </si>
  <si>
    <t>ΠΡΟΫΠΗΡΕΣΙΑ ΣΕ ΣΜΕΑΕ/ΚΕΔΔΥ (ΕΤΗ)</t>
  </si>
  <si>
    <t>ΠΡΟΫΠΗΡΕΣΙΑ ΣΕ ΣΜΕΑΕ/ΚΕΔΔΥ (ΜΗΝΕΣ)</t>
  </si>
  <si>
    <t>ΠΡΟΫΠΗΡΕΣΙΑ ΣΕ ΣΜΕΑΕ/ΚΕΔΔΥ (ΗΜΕΡΕΣ)</t>
  </si>
  <si>
    <t>ΜΟΡΙΑ ΠΤΥΧΙΟΥ</t>
  </si>
  <si>
    <t>ΜΟΡΙΑ ΠΡΟΫΠΗΡΕΣΙΑΣ ΣΕ ΔΗΜΟΣΙΟ Ή ΙΔΙΩΤΙΚΟ ΤΟΜΕΑ</t>
  </si>
  <si>
    <t>ΜΟΡΙΑ ΠΡΟΫΠΗΡΕΣΙΑΣ ΣΕ ΣΜΕΑΕ/ΚΕΔΔΥ</t>
  </si>
  <si>
    <t>ΠΟΛΥΤΕΚΝΟΣ/ΤΡΙΤΕΚΝΟΣ/-</t>
  </si>
  <si>
    <t>ΠΟΛΥΤΕΚΝΟΣ</t>
  </si>
  <si>
    <t>ΤΡΙΤΕΚΝΟΣ</t>
  </si>
  <si>
    <t>-</t>
  </si>
  <si>
    <t>ΚΑΤΗΓΟΡΙΑ ΠΤΥΧΙΟΥ</t>
  </si>
  <si>
    <t>ΣΥΝΟΛΙΚΑ ΜΟΡΙΑ</t>
  </si>
  <si>
    <t>ΕΙΔΙΚΟΤΗΤΑ ΕΕΠ</t>
  </si>
  <si>
    <t>ΕΙΔΙΚΟΤΗΤΑ ΕΒΠ</t>
  </si>
  <si>
    <t>ΠΕ21-ΠΕ26</t>
  </si>
  <si>
    <t>ΠΕ22</t>
  </si>
  <si>
    <t>ΠΕ23</t>
  </si>
  <si>
    <t>ΠΕ24</t>
  </si>
  <si>
    <t>ΠΕ25</t>
  </si>
  <si>
    <t>ΠΕ28</t>
  </si>
  <si>
    <t>ΠΕ29</t>
  </si>
  <si>
    <t>ΠΕ30</t>
  </si>
  <si>
    <t>ΔΕ1-ΕΒΠ</t>
  </si>
  <si>
    <t>ΠΕ31ΕΠΤ</t>
  </si>
  <si>
    <t>ΠΕ31ΚΙΝ</t>
  </si>
  <si>
    <t>ΠΕ31ΝΟ</t>
  </si>
  <si>
    <t>ΑΔΤ / ΔΙΑΒΑΤΗΡΙΟ</t>
  </si>
  <si>
    <t>ΑΔΤ</t>
  </si>
  <si>
    <t>ΔΙΑΒΑΤΗΡΙΟ</t>
  </si>
  <si>
    <t>ΕΛΛΗΝΙΚΗ ΔΗΜΟΚΡΑΤΙΑ</t>
  </si>
  <si>
    <t>ΥΠΟΥΡΓΕΙΟ ΠΑΙΔΕΙΑΣ,</t>
  </si>
  <si>
    <t>ΕΡΕΥΝΑΣ &amp; ΘΡΗΣΚΕΥΜΑΤΩΝ</t>
  </si>
  <si>
    <t>ΑΠΑΙΤΟΥΜΕΝΟΣ ΤΙΤΛΟΣ</t>
  </si>
  <si>
    <t>ΠΤΥΧΙΟ</t>
  </si>
  <si>
    <t>ΜΕΤΑΠΤΥΧΙΑΚΟ</t>
  </si>
  <si>
    <t>ΠΡΟΤΙΜΗΣΕΙΣ</t>
  </si>
  <si>
    <t>ΚΛΑΔΟΣ</t>
  </si>
  <si>
    <t>ΠΡΟΫΠΟΘΕΣΗ ΠΑΙΔΑΓΩΓΙΚΗΣ ΕΠΑΡΚΕΙΑΣ</t>
  </si>
  <si>
    <t>ΑΠΑΙΤΕΙΤΑΙ</t>
  </si>
  <si>
    <t>ΑΠΑΙΤΕΙΤΑΙ - ΔΕΝ ΑΠΑΙΤΕΙΤΑΙ</t>
  </si>
  <si>
    <t>ΜΟΡΙΑ ΔΙΔΑΚΤΟΡΙΚΟΥ/ΜΕΤΑΠΤΥΧΙΑΚΟΥ</t>
  </si>
  <si>
    <t>ΥΠΟΛΟΓΙΖΟΜΕΝΑ ΜΟΡΙΑ ΔΙΔΑΚΤΟΡΙΚΟΥ/ΜΕΤΑΠΤΥΧΙΑΚΟΥ ΣΤΟΝ ΚΛΑΔΟ ΑΠΑΣΧΟΛΗΣΗΣ</t>
  </si>
  <si>
    <t>ΥΠΟΛΟΓΙΖΟΜΕΝΑ ΜΟΡΙΑ ΔΙΔΑΚΤΟΡΙΚΟΥ/ΜΕΤΑΠΤΥΧΙΑΚΟΥ ΕΙΔ. ΑΓΩΓΗΣ</t>
  </si>
  <si>
    <t>ΚΑΤΟΧΟΣ ΔΙΔΑΚΤΟΡΙΚΟΥ ΣΤΟΝ ΚΛΑΔΟ ΑΠΑΣΧΟΛΗΣΗΣ Ή ΣΤΗΝ ΣΧ. ΨΥΧΟΛΟΓΙΑ ΓΙΑ ΤΟΥΣ ΠΕ23</t>
  </si>
  <si>
    <r>
      <t>ΚΑΤΟΧΟΣ ΜΕΤΑΠΤΥΧΙΑΚΟΥ ΣΤΟΝ ΚΛΑΔΟ ΑΠΑΣΧΟΛΗΣΗΣ  Ή ΣΤΗΝ ΣΧ. ΨΥΧΟΛΟΓΙΑ ΓΙΑ ΤΟΥΣ ΠΕ23 (</t>
    </r>
    <r>
      <rPr>
        <b/>
        <sz val="11"/>
        <color theme="1"/>
        <rFont val="Calibri"/>
        <family val="2"/>
        <charset val="161"/>
        <scheme val="minor"/>
      </rPr>
      <t>ΠΟΥ ΔΕΝ ΑΠΟΤΕΛΕΙ ΤΥΠΙΚΟ ΠΡΟΣΟΝ ΔΙΟΡΙΣΜΟΥ</t>
    </r>
    <r>
      <rPr>
        <sz val="11"/>
        <color theme="1"/>
        <rFont val="Calibri"/>
        <family val="2"/>
        <charset val="161"/>
        <scheme val="minor"/>
      </rPr>
      <t>)</t>
    </r>
  </si>
  <si>
    <r>
      <t>ΠΑΙΔΑΓΩΓΙΚΗ ΕΠΑΡΚΕΙΑ 
("</t>
    </r>
    <r>
      <rPr>
        <b/>
        <sz val="11"/>
        <color theme="1"/>
        <rFont val="Calibri"/>
        <family val="2"/>
        <charset val="161"/>
        <scheme val="minor"/>
      </rPr>
      <t>ΝΑΙ" ΓΙΑ ΟΣΟΥΣ ΔΕΝ ΑΠΑΙΤΕΙΤΑΙ</t>
    </r>
    <r>
      <rPr>
        <sz val="11"/>
        <color theme="1"/>
        <rFont val="Calibri"/>
        <family val="2"/>
        <charset val="161"/>
        <scheme val="minor"/>
      </rPr>
      <t>)</t>
    </r>
  </si>
  <si>
    <t>ΗΜ/ΝΙΑ ΚΤΗΣΗΣ ΠΤΥΧΙΟΥ</t>
  </si>
  <si>
    <t>ΤΕΕ-ΤΕΛ-ΕΠΛ-ΕΠΑΛ</t>
  </si>
  <si>
    <t>ΥΠΟΛΟΓΙΖΟΜΕΝΑ ΜΟΡΙΑ ΑΝΑΠΗΡΙΑΣ ΥΠΟΨΗΦΙΟΥ</t>
  </si>
  <si>
    <t>ΥΠΟΛΟΓΙΖΟΜΕΝΑ ΜΟΡΙΑ ΑΝΑΠΗΡΙΑΣ ΤΕΚΝΟΥ Ή ΤΕΚΝΩΝ</t>
  </si>
  <si>
    <t>ΜΟΡΙΑ ΚΟΙΝΩΝΙΚΩΝ ΚΡΙΤΗΡΙΩΝ</t>
  </si>
  <si>
    <t>ΥΠΟΛΟΓΙΖΟΜΕΝΑ ΜΟΡΙΑ ΠΟΛΥΤΕΚΝΟΥ/ΤΡΙΤΕΚΝΟΥ</t>
  </si>
  <si>
    <t>ΙΕΚ-Τάξη μαθητείας ΕΠΑΛ</t>
  </si>
  <si>
    <t>ΜΟΡΙΑ ΑΚΑΔΗΜΑΪΚΩΝ ΚΡΙΤΗΡΙΩΝ</t>
  </si>
  <si>
    <t>ΣΤΟΙΧΕΙΑ ΤΑΥΤΟΤΗΤΑΣ</t>
  </si>
  <si>
    <t xml:space="preserve">ΤΥΠΙΚΑ ΠΡΟΣΟΝΤΑ ΔΙΟΡΙΣΜΟΥ (ΜΗ ΜΟΡΙΟΔΟΤΟΥΜΕΝΑ) </t>
  </si>
  <si>
    <t>ΑΚΑΔΗΜΑΪΚΑ ΚΡΙΤΗΡΙΑ</t>
  </si>
  <si>
    <t>ΠΡΟΫΠΗΡΕΣΙΑ</t>
  </si>
  <si>
    <t>ΚΟΙΝΩΝΙΚΑ ΚΡΙΤΗΡΙΑ</t>
  </si>
  <si>
    <t>BRAILLE/ΕΝΓ</t>
  </si>
  <si>
    <t xml:space="preserve">ΥΠΟΛΟΓΙΣΜΟΣ ΜΟΡΙΩΝ </t>
  </si>
  <si>
    <t xml:space="preserve">ΤΥΠΙΚΑ ΠΡΟΣΟΝΤΑ ΔΙΟΡΙΣΜΟΥ (ΜΗ ΜΟΡΙΟΤΟΥΜΕΝΑ) </t>
  </si>
  <si>
    <t>ΑΚΑΔΗΜΑΪΚΑ</t>
  </si>
  <si>
    <t>Α/Α</t>
  </si>
  <si>
    <t>ΑΕΙ - ΤΕΙ</t>
  </si>
  <si>
    <t>ΑΕΙ</t>
  </si>
  <si>
    <t>ΤΕΙ</t>
  </si>
  <si>
    <t>ΑΕΙ / ΤΕΙ</t>
  </si>
  <si>
    <t>ΑΡΙΘΜΟΣ ΤΕΚΝΩΝ ΜΕ ΑΝΑΠΗΡΙΑ &gt;=67%</t>
  </si>
  <si>
    <t>ΠΟΣΟΣΤΟ ΑΝΑΠΗΡΙΑΣ ΥΠΟΨΗΦΙΟΥ (ΜΟΡΙΟΔΟΤΕΙΤΑΙ Π.Α. &gt;=67%)</t>
  </si>
  <si>
    <t>ΠΟΣΟΣΤΟ ΑΝΑΠΗΡΙΑΣ ΥΠΟΨΗΦΙΟΥ
(ΜΟΡΙΟΔΟΤΕΙΤΑΙ Π.Α. &gt;=67%)</t>
  </si>
  <si>
    <r>
      <t xml:space="preserve">ΠΕΡΙΦ. Δ/ΝΣΗ ΕΚΠ/ΣΗΣ: </t>
    </r>
    <r>
      <rPr>
        <sz val="8"/>
        <color theme="1"/>
        <rFont val="Calibri"/>
        <family val="2"/>
        <charset val="161"/>
        <scheme val="minor"/>
      </rPr>
      <t>ΣΤΕΡΕΑΣ ΕΛΛΑΔΑΣ</t>
    </r>
  </si>
  <si>
    <t>ΑΝΔΡΕΟΥ</t>
  </si>
  <si>
    <t>ΚΩΝΣΤΑΝΤΙΝΑ</t>
  </si>
  <si>
    <t>ΓΕΩΡΓΙΟΣ-ΕΥΣΤΑΘΙΟΣ</t>
  </si>
  <si>
    <t>ΑΝΤΩΝΙΟΥ</t>
  </si>
  <si>
    <t>ΑΡΓΥΡΩ</t>
  </si>
  <si>
    <t>ΙΩΑΝΝΗΣ</t>
  </si>
  <si>
    <t>ΑΠΟΣΤΟΛΟΠΟΥΛΟΥ</t>
  </si>
  <si>
    <t>ΜΑΡΙΑ-ΧΡΥΣΟΒΑΛΑΝΤΩ</t>
  </si>
  <si>
    <t>ΒΙΛΛΑ</t>
  </si>
  <si>
    <t>ΙΩΑΝΝΑ</t>
  </si>
  <si>
    <t>ΑΝΤΩΝΙΟΣ</t>
  </si>
  <si>
    <t>ΒΛΑΧΟΠΟΥΛΟΣ</t>
  </si>
  <si>
    <t>ΚΩΝΣΤΑΝΤΙΝΟΣ</t>
  </si>
  <si>
    <t>ΓΕΩΡΓΙΟΥ</t>
  </si>
  <si>
    <t>ΕΛΕΝΗ</t>
  </si>
  <si>
    <t>ΒΑΣΙΛΕΙΟΣ</t>
  </si>
  <si>
    <t>ΓΚΟΥΜΑ</t>
  </si>
  <si>
    <t>ΒΙΚΤΩΡΙΑ</t>
  </si>
  <si>
    <t>ΧΡΗΣΤΟΣ</t>
  </si>
  <si>
    <t>ΕΥΓΕΝΙΚΟΥ</t>
  </si>
  <si>
    <t>ΟΥΡΑΝΙΑ</t>
  </si>
  <si>
    <t>ΑΓΓΕΛΟΣ</t>
  </si>
  <si>
    <t>ΖΑΡΚΑΔΑ</t>
  </si>
  <si>
    <t>ΧΡΥΣΑΝΘΗ</t>
  </si>
  <si>
    <t>ΠΑΥΛΟΣ</t>
  </si>
  <si>
    <t>ΚΑΛΟΣ</t>
  </si>
  <si>
    <t>ΕΥΣΤΑΘΙΟΣ</t>
  </si>
  <si>
    <t>ΠΑΝΑΓΙΩΤΗΣ</t>
  </si>
  <si>
    <t>ΚΑΜΠΑΞΗ</t>
  </si>
  <si>
    <t>ΑΔΑΜΑΝΤΙΑ-ΧΡΙΣΤΙΝΑ</t>
  </si>
  <si>
    <t>ΚΟΚΟΡΑ</t>
  </si>
  <si>
    <t>ΕΛΙΣΑΒΕΤ</t>
  </si>
  <si>
    <t>ΓΕΩΡΓΙΟΣ</t>
  </si>
  <si>
    <t>ΚΟΛΛΙΑ</t>
  </si>
  <si>
    <t>ΑΓΓΕΛΙΚΗ</t>
  </si>
  <si>
    <t>ΚΩΣΤΟΡΡΙΖΟΥ</t>
  </si>
  <si>
    <t>ΕΥΦΡΟΣΥΝΗ</t>
  </si>
  <si>
    <t>ΜΑΖΑΡΑΚΗΣ</t>
  </si>
  <si>
    <t>ΔΗΜΗΤΡΙΟΣ</t>
  </si>
  <si>
    <t>ΜΑΜΑΚΟΥ</t>
  </si>
  <si>
    <t>ΧΡΥΣΟΥΛΑ</t>
  </si>
  <si>
    <t>ΧΑΡΑΛΑΜΠΟΣ</t>
  </si>
  <si>
    <t>ΜΠΡΑΛΙΟΥ</t>
  </si>
  <si>
    <t>ΣΩΤΗΡΙΑ</t>
  </si>
  <si>
    <t>ΑΝΔΡΕΑΣ</t>
  </si>
  <si>
    <t>ΜΙΧΑΛΑΙΝΑ</t>
  </si>
  <si>
    <t>ΑΝΑΣΤΑΣΙΑ</t>
  </si>
  <si>
    <t>ΜΠΙΣΜΠΙΚΗ</t>
  </si>
  <si>
    <t>ΒΑΣΙΛΙΚΗ</t>
  </si>
  <si>
    <t>ΠΑΓΑΝΗ</t>
  </si>
  <si>
    <t>ΓΕΩΡΓΙΑ</t>
  </si>
  <si>
    <t>ΠΙΠΗ</t>
  </si>
  <si>
    <t>ΑΘΑΝΑΣΙΟΣ</t>
  </si>
  <si>
    <t>ΣΑΜΑΡΑ</t>
  </si>
  <si>
    <t>ΣΠΥΡΙΔΩΝ</t>
  </si>
  <si>
    <t>ΣΙΔΗΡΑ</t>
  </si>
  <si>
    <t>ΤΣΙΝΤΖΟΥ</t>
  </si>
  <si>
    <t>ΦΩΤΕΙΝΗ</t>
  </si>
  <si>
    <t>ΦΟΥΝΤΟΥΚΗ</t>
  </si>
  <si>
    <t>ΜΑΡΙΑ</t>
  </si>
  <si>
    <t>ΝΙΚΟΛΑΟΣ</t>
  </si>
  <si>
    <t>ΤΣΑΓΚΑΣ</t>
  </si>
  <si>
    <t>1,2,4,3</t>
  </si>
  <si>
    <t>ΚΟΥΚΟΦΙΚΗ</t>
  </si>
  <si>
    <t>ΑΝΤΙΓΟΝΗ</t>
  </si>
  <si>
    <t>ΑΝΕΣΤΗ</t>
  </si>
  <si>
    <t>ΑΠΟΣΤΟΛΙΝΑΣ</t>
  </si>
  <si>
    <t>ΣΤΕΡΓΙΟΣ</t>
  </si>
  <si>
    <t>ΑΡΒΑΝΙΤΗ</t>
  </si>
  <si>
    <t>ΒΑΣΙΛΙΚΗ-ΕΛΕΝΗ</t>
  </si>
  <si>
    <t>ΒΑΛΗΛΑ</t>
  </si>
  <si>
    <t>ΓΑΚΗ</t>
  </si>
  <si>
    <t>ΓΕΩΡΓΟΥΣΗ</t>
  </si>
  <si>
    <t>ΑΙΚΑΤΕΡΙΝΗ</t>
  </si>
  <si>
    <t>ΛΟΥΚΑΣ</t>
  </si>
  <si>
    <t>ΓΙΑΚΟΒΗΣ</t>
  </si>
  <si>
    <t>ΣΤΑΘΗΣ</t>
  </si>
  <si>
    <t>ΓΙΑΝΝΑΚΗ</t>
  </si>
  <si>
    <t>ΘΕΟΔΩΡΟΣ</t>
  </si>
  <si>
    <t>ΕΥΑΓΓΕΛΙΟΥ</t>
  </si>
  <si>
    <t>ΜΥΡΤΩ</t>
  </si>
  <si>
    <t>ΠΑΡΑΣΚΕΥΑΣ</t>
  </si>
  <si>
    <t>ΙΑΤΡΟΥ</t>
  </si>
  <si>
    <t>ΚΑΛΛΙΑΚΟΥΔΑ</t>
  </si>
  <si>
    <t>ΚΑΡΑΒΕΛΑ</t>
  </si>
  <si>
    <t>ΚΑΡΑΓΕΩΡΓΟΥ</t>
  </si>
  <si>
    <t>ΠΑΡΑΣΚΕΥΗ-ΒΑΛΕΝΤΙΝΗ</t>
  </si>
  <si>
    <t>ΚΑΡΑΓΙΑΝΝΗ</t>
  </si>
  <si>
    <t>ΠΑΡΑΣΚΕΥΗ</t>
  </si>
  <si>
    <t>ΣΤΑΜΑΤΙΟΣ</t>
  </si>
  <si>
    <t>ΚΑΡΑΜΟΥΖΗΣ</t>
  </si>
  <si>
    <t>ΚΑΡΑΜΟΥΣΟΥΛΑΚΗΣ</t>
  </si>
  <si>
    <t>ΑΡΙΣΤΟΤΕΛΗΣ</t>
  </si>
  <si>
    <t>ΚΑΣΤΟΡΗ</t>
  </si>
  <si>
    <t>ΑΥΓΟΥΣΤΗΣ</t>
  </si>
  <si>
    <t>ΚΑΤΣΑΡΗ</t>
  </si>
  <si>
    <t>ΑΡΓΥΡΟΥΛΑ</t>
  </si>
  <si>
    <t>ΕΥΑΓΓΕΛΟΣ</t>
  </si>
  <si>
    <t>ΚΟΜΜΑΤΑ</t>
  </si>
  <si>
    <t>ΑΠΟΣΤΟΛΟΣ</t>
  </si>
  <si>
    <t>ΚΟΣΜΑ</t>
  </si>
  <si>
    <t>ΑΛΙΚΗ</t>
  </si>
  <si>
    <t>ΣΤΑΥΡΟΣ</t>
  </si>
  <si>
    <t>ΚΟΥΛΙΑΝΟΥ</t>
  </si>
  <si>
    <t>ΚΟΥΤΡΗ</t>
  </si>
  <si>
    <t>ΙΦΙΓΕΝΕΙΑ</t>
  </si>
  <si>
    <t>ΑΡΙΣΤΟΤΕΛΉΣ</t>
  </si>
  <si>
    <t>ΚΟΥΤΣΙΚΟΥ</t>
  </si>
  <si>
    <t>ΝΙΚΗΦΟΡΟΣ</t>
  </si>
  <si>
    <t>ΚΥΡΓΙΟΠΟΥΛΟΣ</t>
  </si>
  <si>
    <t>ΑΝΑΣΤΑΣΙΟΣ</t>
  </si>
  <si>
    <t>ΚΥΡΤΛΙΩΤΟΥ</t>
  </si>
  <si>
    <t>ΛΑΜΠΡΟΥ</t>
  </si>
  <si>
    <t>ΕΠΑΜΕΙΝΩΝΔΑΣ</t>
  </si>
  <si>
    <t>ΛΙΑΚΟΥ</t>
  </si>
  <si>
    <t>ΕΥΜΟΡΦΙΑ</t>
  </si>
  <si>
    <t>ΜΑΛΑΓΡΑΚΗ</t>
  </si>
  <si>
    <t>ΜΑΣΟΥΡΗ</t>
  </si>
  <si>
    <t>ΜΑΥΡΙΔΟΥ</t>
  </si>
  <si>
    <t>ΘΕΟΔΩΡΑ-ΕΙΡΗΝΗ</t>
  </si>
  <si>
    <t>ΜΕΣΙΡΗΣ</t>
  </si>
  <si>
    <t>ΓΕΡΑΣΙΜΟΣ</t>
  </si>
  <si>
    <t>ΜΠΑΛΑΣΟΙΟΥ</t>
  </si>
  <si>
    <t>ΚΡΙΣΤΙΝΑ ΑΛΕΞΑΝΔΡΑ</t>
  </si>
  <si>
    <t>ΑΛΕΞΑΝΔΡΟΣ</t>
  </si>
  <si>
    <t>ΜΠΕΘΑΝΗ</t>
  </si>
  <si>
    <t>ΠΕΡΙΚΛΗΣ</t>
  </si>
  <si>
    <t>ΜΠΙΑΜΗ</t>
  </si>
  <si>
    <t>ΣΩΤΗΡΙΟΣ</t>
  </si>
  <si>
    <t>ΜΠΟΖΟΒΙΤΗ</t>
  </si>
  <si>
    <t>ΘΕΣΣΑΛΙΑ</t>
  </si>
  <si>
    <t>ΕΛΕΥΘΕΡΙΟΣ</t>
  </si>
  <si>
    <t>ΝΙΩΠΑ</t>
  </si>
  <si>
    <t>ΣΤΕΛΛΑ</t>
  </si>
  <si>
    <t>ΝΤΕΛΙΟΥ</t>
  </si>
  <si>
    <t>ΞΑΝΘΟΥ</t>
  </si>
  <si>
    <t>ΕΜΜΑΝΟΥΕΛΑ-ΘΕΟΔΩΡΑ</t>
  </si>
  <si>
    <t>ΠΑΝΟΥ</t>
  </si>
  <si>
    <t>ΠΑΠΑΘΑΝΑΣΙΟΥ</t>
  </si>
  <si>
    <t>ΓΑΡΥΦΑΛΛΙΑ</t>
  </si>
  <si>
    <t>ΠΑΠΑΧΑΡΑΛΑΜΠΟΥΣ</t>
  </si>
  <si>
    <t>ΠΑΝΑΓΙΩΤΑ</t>
  </si>
  <si>
    <t>ΠΑΡΑΚΑΤΗ</t>
  </si>
  <si>
    <t>ΠΟΛΥΤΑΡΧΟΥ</t>
  </si>
  <si>
    <t>ΔΗΜΗΤΡΑ</t>
  </si>
  <si>
    <t>ΡΟΥΜΠΗ</t>
  </si>
  <si>
    <t>ΣΑΡΡΗ</t>
  </si>
  <si>
    <t>ΣΙΔΕΡΗΣ</t>
  </si>
  <si>
    <t>ΣΚΟΥΡΑ</t>
  </si>
  <si>
    <t>ΑΣΠΑΣΙΑ</t>
  </si>
  <si>
    <t>ΣΟΥΡΒΙΝΟΥ</t>
  </si>
  <si>
    <t>ΑΡΙΣΤΕΙΔΗΣ</t>
  </si>
  <si>
    <t>ΤΕΦΟΓΛΟΥ</t>
  </si>
  <si>
    <t>ΤΣΑΚΙΡΑΚΗ</t>
  </si>
  <si>
    <t>ΕΥΑΓΓΕΛΙΑ</t>
  </si>
  <si>
    <t>ΤΣΙΓΙΑΝΝΗ</t>
  </si>
  <si>
    <t>ΚΑΛΛΙΟΠΗ</t>
  </si>
  <si>
    <t>ΤΣΙΛΙΚΑ</t>
  </si>
  <si>
    <t>ΓΡΗΓΟΡΙΟΣ</t>
  </si>
  <si>
    <t>ΤΣΩΝΗ</t>
  </si>
  <si>
    <t>ΑΣΗΜΙΝΑ</t>
  </si>
  <si>
    <t>ΦΛΕΓΓΑ</t>
  </si>
  <si>
    <t>ΚΩΝΣΤΑΝΤΙΑ</t>
  </si>
  <si>
    <t>ΧΑΙΝΤΟΥΤΗ</t>
  </si>
  <si>
    <t>ΣΤΑΥΡΟΥΛΑ</t>
  </si>
  <si>
    <t>ΧΑΤΖΗΜΑΡΚΟΥ</t>
  </si>
  <si>
    <t>ΠΑΡΑΣΚΕΥΟΥΛΑ</t>
  </si>
  <si>
    <t>ΜΑΡΚΟΣ</t>
  </si>
  <si>
    <t>ΑΝΤΩΝΙΑΔΗ</t>
  </si>
  <si>
    <t>ΕΥΤΥΧΙΑ</t>
  </si>
  <si>
    <t>2,1,4,3,5</t>
  </si>
  <si>
    <t>ΓΟΥΙΓΟΥΗ</t>
  </si>
  <si>
    <t>ΖΩΗ</t>
  </si>
  <si>
    <t>4,2,3,1,5</t>
  </si>
  <si>
    <t>ΔΙΑΜΑΝΤΗ</t>
  </si>
  <si>
    <t>ΕΥΘΥΜΙΟΣ</t>
  </si>
  <si>
    <t>4,2,3,5</t>
  </si>
  <si>
    <t>ΔΡΑΚΟΥ</t>
  </si>
  <si>
    <t>ΖΩΓΡΑΦΟΥ</t>
  </si>
  <si>
    <t>ΙΩΣΗΦΙΔΟΥ</t>
  </si>
  <si>
    <t>ΚΑΓΙΑΦΑ</t>
  </si>
  <si>
    <t>4,1,5</t>
  </si>
  <si>
    <t>ΚΑΡΑΓΙΑΝΝΗΣ</t>
  </si>
  <si>
    <t>4,3,1,5,2</t>
  </si>
  <si>
    <t>ΚΟΚΚΑΛΗ</t>
  </si>
  <si>
    <t>ΛΑΜΠΡΙΝΗ</t>
  </si>
  <si>
    <t>ΒΑΓΓΕΛΗΣ</t>
  </si>
  <si>
    <t>ΚΟΝΤΟΥ</t>
  </si>
  <si>
    <t>ΗΛΙΑΣ</t>
  </si>
  <si>
    <t>ΛΑΓΟΥ</t>
  </si>
  <si>
    <t>1,4,5,2,3</t>
  </si>
  <si>
    <t>4,1,2,3,5</t>
  </si>
  <si>
    <t>ΛΑΜΠΑΚΗ</t>
  </si>
  <si>
    <t>ΒΑΣΙΛΕΙΑ</t>
  </si>
  <si>
    <t>ΛΟΥΪΖΟΥ</t>
  </si>
  <si>
    <t>ΛΙΝΟ</t>
  </si>
  <si>
    <t>ΙΒΑ</t>
  </si>
  <si>
    <t>ΔΗΜΗΤΡΑΚΗ</t>
  </si>
  <si>
    <t>ΜΕΡΓΟΥ</t>
  </si>
  <si>
    <t>ΓΡΗΓΟΡΙΑ</t>
  </si>
  <si>
    <t>2,4,1,5,3</t>
  </si>
  <si>
    <t>ΜΙΣΣΑΣ</t>
  </si>
  <si>
    <t>2,1,4,5,3</t>
  </si>
  <si>
    <t>ΝΤΑΡΛΑΔΗΜΑ</t>
  </si>
  <si>
    <t>4,1,3,5,2</t>
  </si>
  <si>
    <t>ΣΟΦΙΑ</t>
  </si>
  <si>
    <t>ΤΑΞΙΑΡΧΗΣ</t>
  </si>
  <si>
    <t>ΠΑΠΑΔΟΠΟΥΛΟΥ</t>
  </si>
  <si>
    <t>ΠΑΥΛΕΤΣΗ</t>
  </si>
  <si>
    <t>ΑΛΕΞΑΝΔΡΑ</t>
  </si>
  <si>
    <t>4,3,1,5</t>
  </si>
  <si>
    <t>ΠΛΙΑΚΟΥΡΑ</t>
  </si>
  <si>
    <t>ΕΙΡΗΝΗ</t>
  </si>
  <si>
    <t>1,2,5,4,3</t>
  </si>
  <si>
    <t>ΠΡΕΤΣΗ</t>
  </si>
  <si>
    <t>ΦΛΟΡΙΝΤΑ</t>
  </si>
  <si>
    <t>ΛΟΥΙΤΖΙ</t>
  </si>
  <si>
    <t>ΣΑΡΔΕΛΗ</t>
  </si>
  <si>
    <t>ΣΚΑΡΛΑΤΟΣ</t>
  </si>
  <si>
    <t>ΤΣΕΚΟΥΡΑ</t>
  </si>
  <si>
    <t>ΣΩΤΗΡΙΑ-ΚΑΛΛΙΟΠΗ</t>
  </si>
  <si>
    <t>ΤΣΟΚΑΝΟΣ</t>
  </si>
  <si>
    <t>4,5,3,2,1</t>
  </si>
  <si>
    <t>ΧΡΙΣΤΟΠΟΥΛΟΥ</t>
  </si>
  <si>
    <t>ΒΟΥΡΔΟΝΙΚΟΛΑ</t>
  </si>
  <si>
    <t>ΘΕΟΔΩΡΑ</t>
  </si>
  <si>
    <t>4,1,2,5,3</t>
  </si>
  <si>
    <t>ΔΕΜΕΡΤΖΙΔΟΥ</t>
  </si>
  <si>
    <t>1,4,2,5,3</t>
  </si>
  <si>
    <t>ΚΑΛΦΑ</t>
  </si>
  <si>
    <t>ΤΣΙΚΝΑΚΗ</t>
  </si>
  <si>
    <t>ΣΤΕΦΑΝΟΣ</t>
  </si>
  <si>
    <t>ΤΣΙΡΩΝΑ</t>
  </si>
  <si>
    <t>ΑΜΑΛΙΤΣΑ</t>
  </si>
  <si>
    <t>ΒΑΣΙΛΕΙΟΥ</t>
  </si>
  <si>
    <t>ΜΕΛΕΤΙΟΥ</t>
  </si>
  <si>
    <t>ΣΑΡΕΛΑ</t>
  </si>
  <si>
    <t>ΔΙΒΟΛΗΣ</t>
  </si>
  <si>
    <t>ΙΩΣΗΦ</t>
  </si>
  <si>
    <t>ΚΑΤΣΑΜΑΓΚΟΥ</t>
  </si>
  <si>
    <t>ΜΑΡΝΙΚΑΣ</t>
  </si>
  <si>
    <t>2,5,4,1,3</t>
  </si>
  <si>
    <t>ΝΤΕΜΕΡΤΖΙΔΟΥ</t>
  </si>
  <si>
    <t>ΕΥΓΕΝΙΑ</t>
  </si>
  <si>
    <t>ΠΑΝΑΓΟΥ</t>
  </si>
  <si>
    <t>ΑΦΡΟΔΙΤΗ</t>
  </si>
  <si>
    <t>1,4,2,3,5</t>
  </si>
  <si>
    <t>ΠΑΥΛΟΓΙΑΝΝΗ</t>
  </si>
  <si>
    <t>ΠΟΛΥΞΕΝΗ</t>
  </si>
  <si>
    <t>ΑΒΟΡΙΤΗ</t>
  </si>
  <si>
    <t>ΑΝΝΑ</t>
  </si>
  <si>
    <t>ΔΗΜΟΣΘΕΝΗΣ</t>
  </si>
  <si>
    <t>1,2,3,4,5</t>
  </si>
  <si>
    <t>ΑΓΙΟΡΓΙΤΗ</t>
  </si>
  <si>
    <t>ΑΛΕΞΙΟΥ</t>
  </si>
  <si>
    <t>ΧΡΙΣΤΙΝΑ</t>
  </si>
  <si>
    <t>2,5,1,4,3</t>
  </si>
  <si>
    <t>ΑΝΑΓΝΩΣΤΑΚΟΥ</t>
  </si>
  <si>
    <t>ΕΥΘΥΜΙΑ</t>
  </si>
  <si>
    <t>ΠΟΛΥΚΑΡΠΟΣ</t>
  </si>
  <si>
    <t>5,1,4,2,3</t>
  </si>
  <si>
    <t>ΑΝΑΤΟΛΙΩΤΗ</t>
  </si>
  <si>
    <t>ΑΝΤΩΝΟΠΟΥΛΟΥ</t>
  </si>
  <si>
    <t>ΠΗΝΕΛΟΠΗ</t>
  </si>
  <si>
    <t>5,4,2,1</t>
  </si>
  <si>
    <t>ΒΑΓΓΕΛΑ</t>
  </si>
  <si>
    <t>ΒΙΓΛΗ</t>
  </si>
  <si>
    <t>ΚΥΡΙΑΚΗ</t>
  </si>
  <si>
    <t>ΛΑΜΠΡΟΣ</t>
  </si>
  <si>
    <t>4,1,5,2</t>
  </si>
  <si>
    <t>ΒΡΑΚΑΣ</t>
  </si>
  <si>
    <t>ΓΕΩΡΓΙΑΣ</t>
  </si>
  <si>
    <t>ΓΙΑΝΝΟΥΛΗ</t>
  </si>
  <si>
    <t>2,1,4</t>
  </si>
  <si>
    <t>ΓΚΙΟΥΒΕΤΣΗ</t>
  </si>
  <si>
    <t>ΔΗΜΗΤΡΙΟΥ</t>
  </si>
  <si>
    <t>ΔΗΜΟΠΟΥΛΟΣ</t>
  </si>
  <si>
    <t>4,3,1,2,5</t>
  </si>
  <si>
    <t>4,1,3</t>
  </si>
  <si>
    <t>ΔΟΥΚΑ</t>
  </si>
  <si>
    <t>ΖΑΦΕΙΡΙΟΥ</t>
  </si>
  <si>
    <t>ΖΗΛΟΥΔΗ</t>
  </si>
  <si>
    <t>ΖΗΜΙΑΝΙΤΗ</t>
  </si>
  <si>
    <t>ΜΑΓΔΑΛΗΝΗ</t>
  </si>
  <si>
    <t>4,1,5,3,2</t>
  </si>
  <si>
    <t>ΙΩΑΝΝΟΥ</t>
  </si>
  <si>
    <t>2,1,4,5</t>
  </si>
  <si>
    <t>ΚΑΛΤΣΑ</t>
  </si>
  <si>
    <t>ΚΑΜΠΟΥΡΗ</t>
  </si>
  <si>
    <t>ΓΑΡΥΦΑΛΙΑ</t>
  </si>
  <si>
    <t>ΠΕΤΡΟΣ</t>
  </si>
  <si>
    <t>ΚΑΠΛΑΝΗΣ</t>
  </si>
  <si>
    <t>ΚΑΡΑΓΓΙΟΥΛΗ</t>
  </si>
  <si>
    <t>ΚΑΡΑΠΙΠΕΡΗ</t>
  </si>
  <si>
    <t>ΑΡΓΥΡΙΟΣ</t>
  </si>
  <si>
    <t>4,1,5,3</t>
  </si>
  <si>
    <t>ΚΑΤΣΑΝΑ</t>
  </si>
  <si>
    <t>ΠΑΡΑΣΚΕΥΗ-ΕΛΕΝΗ</t>
  </si>
  <si>
    <t>ΚΙΟΥΡΤΙΔΟΥ</t>
  </si>
  <si>
    <t>ΜΑΡΙΑΝΘΗ</t>
  </si>
  <si>
    <t>ΚΟΛΟΒΟΥ</t>
  </si>
  <si>
    <t>ΛΕΜΟΝΙΑ</t>
  </si>
  <si>
    <t>ΚΟΝΤΟΠΟΥΛΟΣ</t>
  </si>
  <si>
    <t>2,1,3,4,5</t>
  </si>
  <si>
    <t>ΚΟΤΤΑΡΑ</t>
  </si>
  <si>
    <t>ΛΟΥΚΟΠΟΥΛΟΥ</t>
  </si>
  <si>
    <t>ΛΥΚΟΣ</t>
  </si>
  <si>
    <t>ΜΑΛΑΣΙΩΤΗ</t>
  </si>
  <si>
    <t>1,5,4,2,3</t>
  </si>
  <si>
    <t>ΜΑΡΚΟΥ</t>
  </si>
  <si>
    <t>ΜΙΧΑΗΛ</t>
  </si>
  <si>
    <t>ΜΗΤΣΟΠΟΥΛΟΥ</t>
  </si>
  <si>
    <t>ΘΩΜΑΣ</t>
  </si>
  <si>
    <t>4,1,3,2,5</t>
  </si>
  <si>
    <t>ΜΗΧΟΥ</t>
  </si>
  <si>
    <t>ΜΙΧΑ</t>
  </si>
  <si>
    <t>ΑΘΑΝΑΣΙΑ</t>
  </si>
  <si>
    <t>4,1,5,2,3</t>
  </si>
  <si>
    <t>ΜΙΧΑΛΟΣΤΑΜΟΥ</t>
  </si>
  <si>
    <t>ΠΕΛΑΓΙΑ</t>
  </si>
  <si>
    <t>ΜΟΥΣΤΑΚΑ</t>
  </si>
  <si>
    <t>ΜΠΕΛΙΤΣΟΥ</t>
  </si>
  <si>
    <t>ΟΥΡΑΝΙΑ-ΜΑΡΙΑ</t>
  </si>
  <si>
    <t>ΝΤΟΥΦΕΚΙΑ</t>
  </si>
  <si>
    <t>ΠΑΛΑΣΚΑ</t>
  </si>
  <si>
    <t>ΠΑΛΙΟΥΡΑ</t>
  </si>
  <si>
    <t>ΠΑΠΑΓΙΑΝΝΑΚΗ</t>
  </si>
  <si>
    <t>ΝΙΚΟΛΕΤΤΑ-ΑΝΑΣΤΑΣΙΑ</t>
  </si>
  <si>
    <t>ΣΠΥΡΟΣ</t>
  </si>
  <si>
    <t>1,2,4,5</t>
  </si>
  <si>
    <t>ΠΑΠΑΙΩΑΝΝΟΥ</t>
  </si>
  <si>
    <t>ΠΑΠΑΝΙΚΟΛΑΟΥ</t>
  </si>
  <si>
    <t>3,1,4,2</t>
  </si>
  <si>
    <t>4,5,1,2,3</t>
  </si>
  <si>
    <t>ΠΙΤΤΑΣ</t>
  </si>
  <si>
    <t>ΜΑΡΙΝΑ</t>
  </si>
  <si>
    <t>ΡΟΥΣΣΟΥ</t>
  </si>
  <si>
    <t>ΕΙΡΗΝΗ-ΧΡΥΣΟΒΑΛΑΝΤΟ</t>
  </si>
  <si>
    <t>ΣΚΟΥΜΠΡΗ</t>
  </si>
  <si>
    <t>ΣΤΑΘΟΚΩΣΤΑ</t>
  </si>
  <si>
    <t>4,5,3,1,2</t>
  </si>
  <si>
    <t>ΣΤΑΜΕΛΟΣ</t>
  </si>
  <si>
    <t>ΣΩΤΗΡΙΟΥ</t>
  </si>
  <si>
    <t>ΤΑΛΑΡΟΥΓΚΑ</t>
  </si>
  <si>
    <t>5,1,2,4,3</t>
  </si>
  <si>
    <t>ΤΑΣΙΟΥ</t>
  </si>
  <si>
    <t>ΤΖΟΒΑΡΑΣ</t>
  </si>
  <si>
    <t>ΤΟΥΤΟΥ</t>
  </si>
  <si>
    <t>ΙΣΜΗΝΗ</t>
  </si>
  <si>
    <t>ΤΣΑΜΑΛΗ</t>
  </si>
  <si>
    <t>ΣΥΜΕΩΝ</t>
  </si>
  <si>
    <t>ΤΣΑΝΤΖΑΛΗΣ</t>
  </si>
  <si>
    <t>ΤΣΙΑΒΕΑ</t>
  </si>
  <si>
    <t>1,2,4,5,3</t>
  </si>
  <si>
    <t>ΤΣΙΓΑΡΙΔΑ</t>
  </si>
  <si>
    <t>ΤΣΟΥΚΝΙΔΑ</t>
  </si>
  <si>
    <t>ΦΩΤΟΠΟΥΛΟΥ</t>
  </si>
  <si>
    <t>ΝΙΚΟΛΕΤΤΑ</t>
  </si>
  <si>
    <t>ΧΑΒΕΛΕ</t>
  </si>
  <si>
    <t>ΣΚΟΥΡΛΗ</t>
  </si>
  <si>
    <t>ΠΡΟΚΟΠΙΟΣ</t>
  </si>
  <si>
    <t>ΣΤΑΜΑΤΟΥΚΟΥ</t>
  </si>
  <si>
    <t>ΑΛΕΞΑΚΟΥ</t>
  </si>
  <si>
    <t>ΒΑΙΟΣ</t>
  </si>
  <si>
    <t>ΑΛΕΞΑΝΔΡΗ</t>
  </si>
  <si>
    <t>ΒΕΛΛΗ</t>
  </si>
  <si>
    <t>ΒΕΡΓΗ</t>
  </si>
  <si>
    <t>ΕΜΜΑΝΟΥΗΛ</t>
  </si>
  <si>
    <t>ΒΛΑΧΟΥ</t>
  </si>
  <si>
    <t>ΒΟΥΛΓΑΡΗ</t>
  </si>
  <si>
    <t>ΦΙΛΙΩ</t>
  </si>
  <si>
    <t>ΓΙΑΝΝΑΚΙΔΗ</t>
  </si>
  <si>
    <t>ΓΙΑΝΝΟΥΤΣΟΥ</t>
  </si>
  <si>
    <t>ΓΕΜΕΝΗ</t>
  </si>
  <si>
    <t>ΓΚΟΝΙΑΡΗ</t>
  </si>
  <si>
    <t>ΔΕΔΕ</t>
  </si>
  <si>
    <t>ΜΑΡΙΑ-ΧΡΙΣΤΙΝΑ</t>
  </si>
  <si>
    <t>ΔΙΑΜΑΝΤΟΠΟΥΛΟΥ</t>
  </si>
  <si>
    <t>ΔΙΤΣΟΥΔΗ</t>
  </si>
  <si>
    <t>ΔΡΟΛΑΠΑ</t>
  </si>
  <si>
    <t>ΧΑΡΙΚΛΕΙΑ</t>
  </si>
  <si>
    <t>ΘΕΟΔΩΡΟΠΟΥΛΟΥ</t>
  </si>
  <si>
    <t>ΘΕΟΦΙΛΟΥ</t>
  </si>
  <si>
    <t>ΘΕΡΜΟΓΙΑΝΝΗ</t>
  </si>
  <si>
    <t>ΚΑΛΙΩΡΑ</t>
  </si>
  <si>
    <t>4,3,2,5,1</t>
  </si>
  <si>
    <t>ΚΑΡΑΜΕΡΗ</t>
  </si>
  <si>
    <t>ΑΡΤΕΜΙΣ</t>
  </si>
  <si>
    <t>ΚΑΨΟΠΟΥΛΟΥ</t>
  </si>
  <si>
    <t>ΚΕΦΑΛΑ</t>
  </si>
  <si>
    <t>ΦΩΤΙΟΣ</t>
  </si>
  <si>
    <t>ΚΛΩΤΣΟΥ</t>
  </si>
  <si>
    <t>ΚΟΛΟΚΑ</t>
  </si>
  <si>
    <t>3,4,5,1,2</t>
  </si>
  <si>
    <t>ΚΟΡΚΟΥ</t>
  </si>
  <si>
    <t>ΚΟΥΡΠΑΔΑΚΗ</t>
  </si>
  <si>
    <t>ΚΟΥΣΤΙΑΝΗ</t>
  </si>
  <si>
    <t>ΚΩΝΣΤΑΝΤΙΝΙΔΟΥ</t>
  </si>
  <si>
    <t>ΚΩΝΣΤΑΝΤΙΝΟΥ</t>
  </si>
  <si>
    <t>ΖΑΧΑΡΟΥΛΑ</t>
  </si>
  <si>
    <t>ΛΑΖΑΡΟΥ</t>
  </si>
  <si>
    <t>ΠΑΡΑΣΚΕΥΗ-ΑΓΓΕΛΙΚΗ</t>
  </si>
  <si>
    <t>ΛΑΛΟΥ</t>
  </si>
  <si>
    <t>ΕΙΡΗΝΗ-ΠΕΤΡΟΥΛΑ</t>
  </si>
  <si>
    <t>ΛΙΒΑ</t>
  </si>
  <si>
    <t>ΜΑΓΚΟΥΤΑ</t>
  </si>
  <si>
    <t>ΜΑΤΣΟΥΚΑ</t>
  </si>
  <si>
    <t>ΜΑΥΡΑΓΑΝΗ</t>
  </si>
  <si>
    <t>ΝΙΚΟΑΪΑ</t>
  </si>
  <si>
    <t>ΜΠΑΖΩΤΗ</t>
  </si>
  <si>
    <t>ΣΠΥΡΙΔΟΥΛΑ</t>
  </si>
  <si>
    <t>2,3,4,5,1</t>
  </si>
  <si>
    <t>ΜΠΑΚΑ</t>
  </si>
  <si>
    <t>ΜΠΑΛΗ</t>
  </si>
  <si>
    <t>ΜΠΑΟΥ</t>
  </si>
  <si>
    <t>ΕΠΑΜΕΙΝΩΝΔΑ</t>
  </si>
  <si>
    <t>ΜΠΑΡΜΠΑΔΗΜΟΥ</t>
  </si>
  <si>
    <t>1,4,5,3,2</t>
  </si>
  <si>
    <t>ΜΠΑΣΟΥΚΟΥ</t>
  </si>
  <si>
    <t>ΜΠΕΚΡΗ</t>
  </si>
  <si>
    <t>ΝΙΚΟΛΙΑ</t>
  </si>
  <si>
    <t>ΜΩΚΑ</t>
  </si>
  <si>
    <t>ΝΕΡΟΥΤΣΟΠΟΥΛΟΥ</t>
  </si>
  <si>
    <t>ΕΥΔΟΚΙΑ</t>
  </si>
  <si>
    <t>ΝΟΥΛΟΠΟΥΛΟΥ</t>
  </si>
  <si>
    <t>ΑΝΑΡΓΥΡΟΣ</t>
  </si>
  <si>
    <t>ΝΤΡΟΥΖΟΥ</t>
  </si>
  <si>
    <t>ΧΡΥΣΑΥΓΗ</t>
  </si>
  <si>
    <t>ΟΜΠΑΣΑΚΗ</t>
  </si>
  <si>
    <t>ΠΑΠΑΕΥΣΤΑΘΙΟΥ</t>
  </si>
  <si>
    <t>ΔΕΣΠΟΙΝΑ</t>
  </si>
  <si>
    <t>ΠΑΠΟΥΤΣΟΠΟΥΛΟΥ</t>
  </si>
  <si>
    <t>ΑΝΝΙΤΑ</t>
  </si>
  <si>
    <t>ΒΙΡΓΙΝΙΑ</t>
  </si>
  <si>
    <t>ΠΑΡΙΣΣΗ</t>
  </si>
  <si>
    <t>ΠΑΡΜΑΚΗ</t>
  </si>
  <si>
    <t>ΠΟΛΥΖΟΥ</t>
  </si>
  <si>
    <t>ΒΕΝΕΤΙΑ</t>
  </si>
  <si>
    <t>ΠΡΟΦΥΡΗ</t>
  </si>
  <si>
    <t>ΠΟΥΛΟΥ</t>
  </si>
  <si>
    <t>ΠΟΥΤΑΧΙΔΟΥ</t>
  </si>
  <si>
    <t>ΕΛΠΙΔΑ</t>
  </si>
  <si>
    <t>ΡΕΒΥΘΗ</t>
  </si>
  <si>
    <t>ΑΡΕΤΗ</t>
  </si>
  <si>
    <t>ΡΟΚΑ</t>
  </si>
  <si>
    <t>ΣΓΙΝΤΖΑ</t>
  </si>
  <si>
    <t>ΣΜΠΙΛΙΡΗ</t>
  </si>
  <si>
    <t>ΣΟΒΑΝΤΖΗ</t>
  </si>
  <si>
    <t>ΣΠΑΡΤΑΛΗ</t>
  </si>
  <si>
    <t>ΑΣΤΕΡΩ</t>
  </si>
  <si>
    <t>5,4,1,2,3</t>
  </si>
  <si>
    <t>2,1,5,3,4</t>
  </si>
  <si>
    <t>ΣΤΑΥΡΙΔΟΥ</t>
  </si>
  <si>
    <t>1,5,2,4</t>
  </si>
  <si>
    <t>ΣΤΙΒΑΚΤΑ</t>
  </si>
  <si>
    <t>ΤΣΙΡΙΓΩΤΗ</t>
  </si>
  <si>
    <t>ΜΑΡΙΑ-ΑΓΓΕΛΙΚΗ</t>
  </si>
  <si>
    <t>ΤΣΙΩΤΡΑ</t>
  </si>
  <si>
    <t>2,4,5</t>
  </si>
  <si>
    <t>ΦΟΥΚΑ</t>
  </si>
  <si>
    <t>ΡΕΒΕΚΑ</t>
  </si>
  <si>
    <t>ΦΩΤΟΥ</t>
  </si>
  <si>
    <t>ΗΣΑΪΑ</t>
  </si>
  <si>
    <t>ΧΑΙΡΟΠΟΥΛΟΥ</t>
  </si>
  <si>
    <t>5,1,4</t>
  </si>
  <si>
    <t>ΧΡΙΣΤΟΔΟΥΛΙΑ</t>
  </si>
  <si>
    <t>ΧΡΥΣΑΦΟΠΟΥΛΟΥ</t>
  </si>
  <si>
    <t>ΤΣΙΡΟΓΙΑΝΝΗ</t>
  </si>
  <si>
    <t>ΘΕΟΔΩΡΟΥ</t>
  </si>
  <si>
    <t>ΚΑΡΑΘΑΝΑΣΗ</t>
  </si>
  <si>
    <t>ΜΥΡΕΣΙΩΤΗ</t>
  </si>
  <si>
    <t>ΠΑΠΑΔΟΠΟΥΛΟΣ</t>
  </si>
  <si>
    <t>ΤΡΥΦΩΝΑΣ</t>
  </si>
  <si>
    <t>ΗΛΙΤΣΑ</t>
  </si>
  <si>
    <t>ΤΣΙΠΡΑ</t>
  </si>
  <si>
    <t>ΝΤΑΝΤΟΥ</t>
  </si>
  <si>
    <t>ΒΑΪΑ-ΑΝΑΣΤΑΣΙΑ</t>
  </si>
  <si>
    <t>1,2,5,4</t>
  </si>
  <si>
    <t>1,5,4,2</t>
  </si>
  <si>
    <t>2,1,5,4,3</t>
  </si>
  <si>
    <t>2,4,1</t>
  </si>
  <si>
    <t>4,3,5,1,2</t>
  </si>
  <si>
    <t>4,1,3,2</t>
  </si>
  <si>
    <t>4,3,5</t>
  </si>
  <si>
    <t>3,4,1,5,2</t>
  </si>
  <si>
    <t>4,2,1,5,3</t>
  </si>
  <si>
    <t>1,5,2,4,3</t>
  </si>
  <si>
    <t>1,5,4</t>
  </si>
  <si>
    <t>1,5,4,3,2</t>
  </si>
  <si>
    <t>ΠΡΟΤΙΜΗΣΕΙΣ :   1.ΒΟΙΩΤΙΑ          2.ΕΥΒΟΙΑ      3.ΕΥΡΥΤΑΝΙΑ  4.ΦΘΙΩΤΙΔΑ     5.ΦΩΚΙΔΑ</t>
  </si>
  <si>
    <t>ΚΥΡΙΟΣ ΠΡΟΣΩΡΙΝΟΣ ΠΙΝΑΚΑΣ ΚΑΤΑΤΑΞΗΣ ΑΝΑΠΛΗΡΩΤΩΝ ΕEΠ ΚΛΑΔΟΥ ΠΕ21-26 (ΘΕΡΑΠΕΥΤΩΝ ΛΟΓΟΥ) ΓΙΑ ΤΟ ΣΧΟΛΙΚΟ ΕΤΟΣ 2017-18</t>
  </si>
  <si>
    <t>ΕΠΙΚΟΥΡΙΚΟΣ ΠΡΟΣΩΡΙΝΟΣ ΠΙΝΑΚΑΣ ΚΑΤΑΤΑΞΗΣ ΑΝΑΠΛΗΡΩΤΩΝ ΕEΠ ΚΛΑΔΟΥ ΠΕ21-26 (ΘΕΡΑΠΕΥΤΩΝ ΛΟΓΟΥ) ΓΙΑ ΤΟ ΣΧΟΛΙΚΟ ΕΤΟΣ 2017-18</t>
  </si>
  <si>
    <t>ΠΡΟΤΙΜΗΣΕΙΣ:   1.ΒΟΙΩΤΙΑ          2.ΕΥΒΟΙΑ      3.ΕΥΡΥΤΑΝΙΑ  4.ΦΘΙΩΤΙΔΑ     5.ΦΩΚΙΔΑ</t>
  </si>
  <si>
    <t>ΚΥΡΙΟΣ ΠΡΟΣΩΡΙΝΟΣ ΠΙΝΑΚΑΣ ΚΑΤΑΤΑΞΗΣ ΑΝΑΠΛΗΡΩΤΩΝ ΕEΠ ΚΛΑΔΟΥ ΠΕ23 (ΨΥΧΟΛΟΓΩΝ) ΓΙΑ ΤΟ ΣΧΟΛΙΚΟ ΕΤΟΣ 2017-18</t>
  </si>
  <si>
    <t>ΕΠΙΚΟΥΡΙΚΟΣ ΠΡΟΣΩΡΙΝΟΣ ΠΙΝΑΚΑΣ ΚΑΤΑΤΑΞΗΣ ΑΝΑΠΛΗΡΩΤΩΝ ΕEΠ ΚΛΑΔΟΥ ΠΕ23 (ΨΥΧΟΛΟΓΩΝ) ΓΙΑ ΤΟ ΣΧΟΛΙΚΟ ΕΤΟΣ 2017-18</t>
  </si>
  <si>
    <t>ΚΥΡΙΟΣ ΠΡΟΣΩΡΙΝΟΣ ΠΙΝΑΚΑΣ ΚΑΤΑΤΑΞΗΣ ΑΝΑΠΛΗΡΩΤΩΝ ΕEΠ ΚΛΑΔΟΥ ΠΕ25 (ΣΧΟΛΙΚΩΝ ΝΟΣΗΛΕΥΤΩΝ) ΓΙΑ ΤΟ ΣΧΟΛΙΚΟ ΕΤΟΣ 2017-18</t>
  </si>
  <si>
    <t>ΕΠΙΚΟΥΡΙΚΟΣ ΠΡΟΣΩΡΙΝΟΣ ΠΙΝΑΚΑΣ ΚΑΤΑΤΑΞΗΣ ΑΝΑΠΛΗΡΩΤΩΝ ΕEΠ ΚΛΑΔΟΥ ΠΕ25 (ΣΧΟΛΙΚΩΝ ΝΟΣΗΛΕΥΤΩΝ) ΓΙΑ ΤΟ ΣΧΟΛΙΚΟ ΕΤΟΣ 2017-18</t>
  </si>
  <si>
    <t>ΕΠΙΚΟΥΡΙΚΟΣ ΠΡΟΣΩΡΙΝΟΣ ΠΙΝΑΚΑΣ ΚΑΤΑΤΑΞΗΣ ΑΝΑΠΛΗΡΩΤΩΝ ΕEΠ ΚΛΑΔΟΥ ΠΕ28 (ΦΥΣΙΚΟΘΕΡΑΠΕΥΤΩΝ) ΓΙΑ ΤΟ ΣΧΟΛΙΚΟ ΕΤΟΣ 2017-18</t>
  </si>
  <si>
    <t>ΕΠΙΚΟΥΡΙΚΟΣ ΠΡΟΣΩΡΙΝΟΣ ΠΙΝΑΚΑΣ ΚΑΤΑΤΑΞΗΣ ΑΝΑΠΛΗΡΩΤΩΝ ΕEΠ ΚΛΑΔΟΥ ΠΕ29 (ΕΡΓΑΣΙΟΘΕΡΑΠΕΥΤΩΝ) ΓΙΑ ΤΟ ΣΧΟΛΙΚΟ ΕΤΟΣ 2017-18</t>
  </si>
  <si>
    <t>ΚΥΡΙΟΣ ΠΡΟΣΩΡΙΝΟΣ ΠΙΝΑΚΑΣ ΚΑΤΑΤΑΞΗΣ ΑΝΑΠΛΗΡΩΤΩΝ ΕEΠ ΚΛΑΔΟΥ ΠΕ30 (ΚΟΙΝΩΝΙΚΩΝ ΛΕΙΤΟΥΡΓΩΝ) ΓΙΑ ΤΟ ΣΧΟΛΙΚΟ ΕΤΟΣ 2017-18</t>
  </si>
  <si>
    <t>ΕΠΙΚΟΥΡΙΚΟΣ ΠΡΟΣΩΡΙΝΟΣ ΠΙΝΑΚΑΣ ΚΑΤΑΤΑΞΗΣ ΑΝΑΠΛΗΡΩΤΩΝ ΕEΠ ΚΛΑΔΟΥ ΠΕ30 (ΚΟΙΝΩΝΙΚΩΝ ΛΕΙΡΟΥΡΓΩΝ) ΓΙΑ ΤΟ ΣΧΟΛΙΚΟ ΕΤΟΣ 2017-18</t>
  </si>
  <si>
    <t>ΑΙΤΙΟΛΟΓΙΑ ΑΠΟΡΡΙΨΗΣ</t>
  </si>
  <si>
    <t>ΠΕ21-26</t>
  </si>
  <si>
    <t>ΔΕΝ ΥΠΕΒΑΛΕ ΜΕΤΑΠΤΥΧΙΑΚΟ ΔΙΠΛΩΜΑ ΕΙΔΙΚΕΥΣΗΣ ΣΤΗ ΣΥΜΒΟΥΛΕΥΤΙΚΗ ΚΑΙ ΤΟΝ ΕΠΑΓΓΕΛΜΑΤΙΚΟ ΠΡΟΣΑΝΑΤΟΛΙΣΜΟ</t>
  </si>
  <si>
    <t>ΔΕΝ ΥΠΕΒΑΛΕ ΑΔΕΙΑ ΑΣΚΗΣΗΣ ΕΠΑΓΓΕΛΜΑΤΟΣ</t>
  </si>
  <si>
    <t>ΔΕΝ ΥΠΕΒΑΛΕ ΑΠΟΔΕΙΚΤΙΚΟ ΕΛΛΗΝΟΜΑΘΕΙΑΣ</t>
  </si>
  <si>
    <t>ΑΝΤΩΝΙΑ - ΙΩΑΝΝΑ</t>
  </si>
  <si>
    <t xml:space="preserve">ΔΕΝ ΥΠΕΒΑΛΕ: 1) ΑΠΟΔΕΙΚΤΙΚΟ ΕΛΛΗΝΟΜΑΘΕΙΑΣ, 2) ΒΕΒΑΙΩΣΗ ΙΣΟΤΙΜΙΑΣ ΚΑΙ ΑΝΤΙΣΤΟΙΧΙΑΣ ΤΟΥ ΔΙΚΑΤΣΑ Ή ΔΟΑΤΑΠ </t>
  </si>
  <si>
    <t>ΔΕΝ ΥΠΕΒΑΛΕ ΤΑΥΤΟΤΗΤΑ ΜΕΛΟΥΣ ΠΣΦ Η ΟΠΟΙΑ ΝΑ ΕΊΝΑΙ ΣΕ ΙΣΧΥ  Ή ΒΕΒΑΙΩΣΗ ΑΝΑΝΕΩΣΗΣ ΕΓΓΡΑΦΗΣ ΣΤΟΝ ΠΣΦ ΤΟΥ ΤΡΕΧΟΝΤΟΣ ΕΤΟΥΣ</t>
  </si>
  <si>
    <t>ΕΚΠΡΟΘΕΣΜΗ ΥΠΟΒΟΛΗ ΑΙΤΗΣΗΣ ΣΥΜΦΩΝΑ ΜΕ ΤΗΝ ΑΡΙΘΜ.65475/Δ3/20-04-2017 ΠΡΟΣΚΛΗΣΗ</t>
  </si>
  <si>
    <t>ΠΕ31</t>
  </si>
  <si>
    <t>1) ΔΕΝ ΥΠΕΒΑΛΕ ΜΕΤΑΠΤΥΧΙΑΚΟ ΤΙΤΛΟ ΣΤΟΝ ΕΠΑΓΓΕΛΜΑΤΙΚΟ ΠΡΟΣΑΝΑΤΟΛΙΣΜΟ ΤΩΝ ΤΥΦΛΩΝ Ή ΣΤΗΝ ΚΙΝΗΤΙΚΟΤΗΤΑ ΤΩΝ ΤΥΦΛΩΝ Ή ΣΤΗΝ ΕΛΛΗΝΙΚΗ ΝΟΗΜΑΤΙΚΗ ΓΛΩΣΣΑ. 2) ΕΛΛΕΙΨΗ ΕΠΑΓΓΕΛΜΑΤΙΚΗΣ ΕΜΠΕΙΡΙΑΣ ΤΡΙΩΝ ΤΟΥΛΑΧΙΣΤΟΝ ΕΤΩΝ</t>
  </si>
  <si>
    <t>ΔΕΝ ΕΙΝΑΙ ΚΑΤΟΧΟΣ ΤΥΠΙΚΟΥ ΠΡΟΣΟΝΤΟΣ ΔΙΟΡΙΣΜΟΥ ΓΙΑ ΕΝΤΑΞΗ ΣΕ ΚΛΑΔΟ ΣΥΜΦΩΝΑ ΜΕ ΤΗΝ ΑΡΙΘΜ. 65475/Δ3/20-04-2017 ΠΡΟΣΚΛΗΣΗ. ΚΑΤΕΧΕΙ ΜΟΝΟ ΠΤΥΧΙΟ ΓΕΡΜΑΝΙΚΗΣ ΓΛΩΣΣΑΣ ΚΑΙ ΦΙΛΟΛΟΓΙΑΣ</t>
  </si>
  <si>
    <t>ΠΙΝΑΚΑΣ ΑΠΟΡΡΙΠΤΕΩΝ ΑΝΑΠΛΗΡΩΤΩΝ ΕΙΔΙΚΟΥ ΕΚΠΑΙΔΕΥΤΙΚΟΥ ΠΡΟΣΩΠΙΚΟΥ (ΕEΠ) ΓΙΑ ΤΟ ΣΧΟΛΙΚΟ ΕΤΟΣ 2017-18</t>
  </si>
  <si>
    <t xml:space="preserve">                                                        ΕΛΛΗΝΙΚΗ ΔΗΜΟΚΡΑΤΙΑ</t>
  </si>
  <si>
    <t xml:space="preserve">                                                          ΥΠΟΥΡΓΕΙΟ ΠΑΙΔΕΙΑΣ,</t>
  </si>
  <si>
    <t xml:space="preserve">                                                        ΕΡΕΥΝΑΣ &amp; ΘΡΗΣΚΕΥΜΑΤΩΝ</t>
  </si>
  <si>
    <r>
      <t xml:space="preserve">                                                                          ΠΕΡΙΦ. Δ/ΝΣΗ ΕΚΠ/ΣΗΣ: </t>
    </r>
    <r>
      <rPr>
        <sz val="8"/>
        <color theme="1"/>
        <rFont val="Calibri"/>
        <family val="2"/>
        <charset val="161"/>
        <scheme val="minor"/>
      </rPr>
      <t>ΣΤΕΡΕΑΣ ΕΛΛΑΔΑΣ</t>
    </r>
  </si>
  <si>
    <t>ΠΡΟΣΩΡΙΝΟΣ ΠΙΝΑΚΑΣ ΚΑΤΑΤΑΞΗΣ ΑΝΑΠΛΗΡΩΤΩΝ ΕΙΔΙΚΟΥ ΒΟΗΘΗΤΙΚΟΥ ΠΡΟΣΩΠΙΚΟΥ (ΕΒΠ) ΓΙΑ ΤΟ ΣΧΟΛΙΚΟ ΕΤΟΣ 2017-18</t>
  </si>
  <si>
    <t>ΔΕΝ ΕΙΝΑΙ ΚΑΤΟΧΟΣ ΤΥΠΙΚΟΥ ΠΡΟΣΟΝΤΟΣ ΔΙΟΡΙΣΜΟΥ ΤΟΥ ΚΛΑΔΟΥ ΣΥΜΦΩΝΑ ΜΕ ΤΗΝ ΑΡΙΘΜ.65475/Δ3/20-04-2017 ΠΡΟΣΚΛΗΣΗ</t>
  </si>
  <si>
    <t>ΠΙΝΑΚΑΣ ΑΠΟΡΡΙΠΤΕΩΝ ΑΝΑΠΛΗΡΩΤΩΝ ΕΙΔΙΚΟΥ ΒΟΗΘΗΤΙΚΟΥ ΠΡΟΣΩΠΙΚΟΥ (ΕΒΠ) ΓΙΑ ΤΟ ΣΧΟΛΙΚΟ ΕΤΟΣ 2017-18</t>
  </si>
  <si>
    <t>ΔΕΝ ΥΠΕΒΑΛΕ: 1) ΑΠΟΔΕΙΚΤΙΚΟ ΕΛΛΗΝΟΜΑΘΕΙΑΣ, 2) ΒΕΒΑΙΩΣΗ ΙΣΟΤΙΜΙΑΣ ΚΑΙ ΑΝΤΙΣΤΟΙΧΙΑΣ ΤΟΥ ΔΙΚΑΤΣΑ Ή ΔΟΑΤΑΠ, 3) ΒΕΒΑΙΩΣΗ ΌΤΙ ΠΛΗΡΕΙ ΤΙΣ ΝΟΜΙΜΕΣ ΠΡΟΫΠΟΘΕΣΕΙΣ ΓΙΑ ΤΗΝ ΑΣΚΗΣΗ ΤΟΥ ΕΠΑΓΓΕΛΜΑΤΟΣ ΤΟΥ ΛΟΓΟΘΕΡΑΠΕΥΤΗ</t>
  </si>
  <si>
    <t>ΕΚΠΡΟΘΕΣΜΗ ΥΠΟΒΟΛΗ ΑΙΤΗΣΗΣ ΣΥΜΦΩΝΑ ΜΕ ΤΗΝ ΑΡΙΘΜ. 65475/Δ3/20-04-2017 ΠΡΟΣΚΛΗΣΗ</t>
  </si>
  <si>
    <t>ΚΥΡΙΟΣ ΠΡΟΣΩΡΙΝΟΣ ΠΙΝΑΚΑΣ ΚΑΤΑΤΑΞΗΣ ΑΝΑΠΛΗΡΩΤΩΝ ΕEΠ ΚΛΑΔΟΥ ΠΕ22 (ΕΠΑΓΓΕΛΜΑΤΙΚΩΝ ΣΥΜΒΟΥΛΩΝ) ΓΙΑ ΤΟ ΣΧΟΛΙΚΟ ΕΤΟΣ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</si>
</sst>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2" borderId="1" xfId="0" applyFill="1" applyBorder="1" applyAlignment="1">
      <alignment textRotation="90" wrapText="1"/>
    </xf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horizontal="center" textRotation="90" wrapText="1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0" xfId="0" applyProtection="1">
      <protection locked="0"/>
    </xf>
    <xf numFmtId="0" fontId="0" fillId="3" borderId="7" xfId="0" applyFill="1" applyBorder="1" applyAlignment="1">
      <alignment textRotation="90" wrapText="1"/>
    </xf>
    <xf numFmtId="0" fontId="0" fillId="3" borderId="1" xfId="0" applyFill="1" applyBorder="1" applyAlignment="1">
      <alignment horizontal="center" textRotation="90" wrapText="1"/>
    </xf>
    <xf numFmtId="0" fontId="0" fillId="0" borderId="0" xfId="0" applyFill="1" applyBorder="1"/>
    <xf numFmtId="0" fontId="0" fillId="0" borderId="8" xfId="0" applyBorder="1"/>
    <xf numFmtId="0" fontId="0" fillId="0" borderId="9" xfId="0" applyBorder="1"/>
    <xf numFmtId="0" fontId="0" fillId="5" borderId="1" xfId="0" applyFill="1" applyBorder="1" applyAlignment="1">
      <alignment textRotation="90" wrapText="1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6" borderId="11" xfId="0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vertical="center" wrapText="1"/>
    </xf>
    <xf numFmtId="0" fontId="0" fillId="7" borderId="11" xfId="0" applyFill="1" applyBorder="1" applyAlignment="1" applyProtection="1">
      <alignment vertical="center" wrapText="1"/>
    </xf>
    <xf numFmtId="0" fontId="0" fillId="7" borderId="11" xfId="0" applyFill="1" applyBorder="1" applyAlignment="1" applyProtection="1">
      <alignment vertical="center" textRotation="90" wrapText="1"/>
    </xf>
    <xf numFmtId="0" fontId="0" fillId="3" borderId="11" xfId="0" applyFill="1" applyBorder="1" applyAlignment="1" applyProtection="1">
      <alignment vertical="center" textRotation="90" wrapText="1"/>
    </xf>
    <xf numFmtId="0" fontId="0" fillId="5" borderId="11" xfId="0" applyFill="1" applyBorder="1" applyAlignment="1" applyProtection="1">
      <alignment vertical="center" textRotation="90" wrapText="1"/>
    </xf>
    <xf numFmtId="0" fontId="0" fillId="2" borderId="12" xfId="0" applyFill="1" applyBorder="1" applyAlignment="1">
      <alignment horizontal="center" textRotation="90" wrapText="1"/>
    </xf>
    <xf numFmtId="0" fontId="0" fillId="0" borderId="6" xfId="0" applyFill="1" applyBorder="1"/>
    <xf numFmtId="0" fontId="0" fillId="2" borderId="1" xfId="0" applyFill="1" applyBorder="1" applyAlignment="1">
      <alignment horizontal="center" textRotation="90" wrapText="1"/>
    </xf>
    <xf numFmtId="0" fontId="0" fillId="0" borderId="4" xfId="0" applyFill="1" applyBorder="1"/>
    <xf numFmtId="0" fontId="0" fillId="0" borderId="5" xfId="0" applyFill="1" applyBorder="1"/>
    <xf numFmtId="0" fontId="0" fillId="8" borderId="11" xfId="0" applyFill="1" applyBorder="1" applyAlignment="1" applyProtection="1">
      <alignment vertical="center" textRotation="90" wrapText="1"/>
    </xf>
    <xf numFmtId="0" fontId="0" fillId="9" borderId="10" xfId="0" applyFill="1" applyBorder="1" applyAlignment="1" applyProtection="1">
      <alignment vertical="center" textRotation="90" wrapText="1"/>
    </xf>
    <xf numFmtId="0" fontId="0" fillId="9" borderId="11" xfId="0" applyFill="1" applyBorder="1" applyAlignment="1" applyProtection="1">
      <alignment vertical="center" textRotation="90" wrapText="1"/>
    </xf>
    <xf numFmtId="0" fontId="0" fillId="10" borderId="11" xfId="0" applyFill="1" applyBorder="1" applyAlignment="1" applyProtection="1">
      <alignment vertical="center" textRotation="90" wrapText="1"/>
    </xf>
    <xf numFmtId="0" fontId="0" fillId="6" borderId="16" xfId="0" applyFill="1" applyBorder="1" applyAlignment="1" applyProtection="1">
      <alignment horizontal="center" vertical="center" wrapText="1"/>
    </xf>
    <xf numFmtId="0" fontId="0" fillId="2" borderId="16" xfId="0" applyFill="1" applyBorder="1" applyAlignment="1" applyProtection="1">
      <alignment horizontal="center" vertical="center" wrapText="1"/>
    </xf>
    <xf numFmtId="0" fontId="0" fillId="7" borderId="16" xfId="0" applyFill="1" applyBorder="1" applyAlignment="1" applyProtection="1">
      <alignment horizontal="center" vertical="center" textRotation="90" wrapText="1"/>
    </xf>
    <xf numFmtId="0" fontId="0" fillId="7" borderId="16" xfId="0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textRotation="90" wrapText="1"/>
    </xf>
    <xf numFmtId="0" fontId="0" fillId="4" borderId="16" xfId="0" applyFill="1" applyBorder="1" applyAlignment="1" applyProtection="1">
      <alignment vertical="center" textRotation="90" wrapText="1"/>
    </xf>
    <xf numFmtId="0" fontId="0" fillId="8" borderId="16" xfId="0" applyFill="1" applyBorder="1" applyAlignment="1" applyProtection="1">
      <alignment vertical="center" textRotation="90" wrapText="1"/>
    </xf>
    <xf numFmtId="0" fontId="0" fillId="5" borderId="16" xfId="0" applyFill="1" applyBorder="1" applyAlignment="1" applyProtection="1">
      <alignment horizontal="center" vertical="center" textRotation="90" wrapText="1"/>
    </xf>
    <xf numFmtId="0" fontId="4" fillId="3" borderId="3" xfId="0" applyFont="1" applyFill="1" applyBorder="1" applyAlignment="1" applyProtection="1">
      <alignment horizontal="center" vertical="center"/>
    </xf>
    <xf numFmtId="0" fontId="0" fillId="10" borderId="16" xfId="0" applyFill="1" applyBorder="1" applyAlignment="1" applyProtection="1">
      <alignment vertical="center" textRotation="90" wrapText="1"/>
    </xf>
    <xf numFmtId="0" fontId="0" fillId="7" borderId="11" xfId="0" applyFill="1" applyBorder="1" applyAlignment="1" applyProtection="1">
      <alignment horizontal="center" vertical="center" wrapText="1"/>
    </xf>
    <xf numFmtId="0" fontId="0" fillId="5" borderId="11" xfId="0" applyFill="1" applyBorder="1" applyAlignment="1" applyProtection="1">
      <alignment horizontal="center" vertical="center" textRotation="90" wrapText="1"/>
    </xf>
    <xf numFmtId="0" fontId="0" fillId="2" borderId="17" xfId="0" applyFill="1" applyBorder="1" applyAlignment="1">
      <alignment textRotation="90" wrapText="1"/>
    </xf>
    <xf numFmtId="0" fontId="0" fillId="0" borderId="18" xfId="0" applyBorder="1"/>
    <xf numFmtId="0" fontId="0" fillId="2" borderId="18" xfId="0" applyFill="1" applyBorder="1" applyAlignment="1">
      <alignment textRotation="90" wrapText="1"/>
    </xf>
    <xf numFmtId="0" fontId="0" fillId="5" borderId="19" xfId="0" applyFill="1" applyBorder="1" applyAlignment="1" applyProtection="1">
      <alignment horizontal="center" vertical="center" textRotation="90" wrapText="1"/>
    </xf>
    <xf numFmtId="0" fontId="0" fillId="9" borderId="3" xfId="0" applyFill="1" applyBorder="1" applyAlignment="1" applyProtection="1">
      <alignment horizontal="center" vertical="center" textRotation="90" wrapText="1"/>
    </xf>
    <xf numFmtId="0" fontId="0" fillId="0" borderId="17" xfId="0" applyBorder="1"/>
    <xf numFmtId="0" fontId="0" fillId="0" borderId="20" xfId="0" applyBorder="1"/>
    <xf numFmtId="0" fontId="0" fillId="2" borderId="21" xfId="0" applyFill="1" applyBorder="1" applyAlignment="1">
      <alignment textRotation="90" wrapText="1"/>
    </xf>
    <xf numFmtId="0" fontId="0" fillId="2" borderId="22" xfId="0" applyFill="1" applyBorder="1" applyAlignment="1">
      <alignment textRotation="90" wrapText="1"/>
    </xf>
    <xf numFmtId="0" fontId="0" fillId="0" borderId="23" xfId="0" applyBorder="1"/>
    <xf numFmtId="0" fontId="0" fillId="0" borderId="24" xfId="0" applyBorder="1"/>
    <xf numFmtId="0" fontId="4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/>
    <xf numFmtId="164" fontId="0" fillId="0" borderId="0" xfId="0" applyNumberFormat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protection locked="0"/>
    </xf>
    <xf numFmtId="14" fontId="0" fillId="0" borderId="3" xfId="0" applyNumberFormat="1" applyBorder="1" applyProtection="1">
      <protection locked="0"/>
    </xf>
    <xf numFmtId="2" fontId="0" fillId="0" borderId="3" xfId="0" applyNumberFormat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9" fontId="0" fillId="0" borderId="3" xfId="0" applyNumberFormat="1" applyBorder="1" applyAlignment="1" applyProtection="1">
      <alignment wrapText="1"/>
      <protection locked="0"/>
    </xf>
    <xf numFmtId="1" fontId="0" fillId="0" borderId="3" xfId="0" applyNumberFormat="1" applyBorder="1" applyAlignment="1" applyProtection="1">
      <alignment wrapText="1"/>
      <protection locked="0"/>
    </xf>
    <xf numFmtId="2" fontId="0" fillId="0" borderId="3" xfId="0" applyNumberFormat="1" applyFill="1" applyBorder="1" applyAlignment="1">
      <alignment wrapText="1"/>
    </xf>
    <xf numFmtId="2" fontId="0" fillId="0" borderId="3" xfId="0" applyNumberFormat="1" applyFill="1" applyBorder="1"/>
    <xf numFmtId="0" fontId="0" fillId="0" borderId="3" xfId="0" applyBorder="1" applyAlignment="1" applyProtection="1">
      <alignment horizontal="center"/>
      <protection locked="0"/>
    </xf>
    <xf numFmtId="2" fontId="0" fillId="0" borderId="3" xfId="0" applyNumberFormat="1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protection locked="0"/>
    </xf>
    <xf numFmtId="9" fontId="0" fillId="0" borderId="3" xfId="0" applyNumberFormat="1" applyBorder="1" applyProtection="1">
      <protection locked="0"/>
    </xf>
    <xf numFmtId="1" fontId="0" fillId="0" borderId="3" xfId="0" applyNumberFormat="1" applyBorder="1" applyProtection="1">
      <protection locked="0"/>
    </xf>
    <xf numFmtId="0" fontId="0" fillId="0" borderId="3" xfId="0" applyFill="1" applyBorder="1" applyProtection="1">
      <protection locked="0"/>
    </xf>
    <xf numFmtId="9" fontId="0" fillId="0" borderId="3" xfId="0" applyNumberFormat="1" applyFill="1" applyBorder="1" applyAlignment="1" applyProtection="1">
      <alignment wrapText="1"/>
      <protection locked="0"/>
    </xf>
    <xf numFmtId="1" fontId="0" fillId="0" borderId="3" xfId="0" applyNumberFormat="1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2" fontId="0" fillId="0" borderId="3" xfId="0" applyNumberFormat="1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</xf>
    <xf numFmtId="0" fontId="0" fillId="6" borderId="3" xfId="0" applyFill="1" applyBorder="1" applyAlignment="1" applyProtection="1">
      <alignment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4" fillId="7" borderId="3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</xf>
    <xf numFmtId="164" fontId="0" fillId="0" borderId="0" xfId="0" applyNumberFormat="1" applyAlignment="1" applyProtection="1">
      <alignment horizontal="left"/>
    </xf>
    <xf numFmtId="164" fontId="3" fillId="0" borderId="0" xfId="0" applyNumberFormat="1" applyFont="1" applyAlignment="1" applyProtection="1">
      <alignment horizontal="center"/>
    </xf>
    <xf numFmtId="0" fontId="4" fillId="10" borderId="3" xfId="0" applyFont="1" applyFill="1" applyBorder="1" applyAlignment="1" applyProtection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left"/>
    </xf>
    <xf numFmtId="14" fontId="0" fillId="0" borderId="3" xfId="0" applyNumberFormat="1" applyFill="1" applyBorder="1" applyAlignment="1" applyProtection="1">
      <alignment wrapText="1"/>
      <protection locked="0"/>
    </xf>
    <xf numFmtId="14" fontId="0" fillId="0" borderId="3" xfId="0" applyNumberFormat="1" applyFill="1" applyBorder="1" applyAlignment="1" applyProtection="1">
      <protection locked="0"/>
    </xf>
    <xf numFmtId="9" fontId="0" fillId="0" borderId="3" xfId="0" applyNumberForma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164" fontId="3" fillId="0" borderId="0" xfId="0" applyNumberFormat="1" applyFont="1" applyAlignment="1" applyProtection="1"/>
    <xf numFmtId="164" fontId="2" fillId="0" borderId="0" xfId="0" applyNumberFormat="1" applyFont="1" applyAlignment="1" applyProtection="1"/>
    <xf numFmtId="0" fontId="4" fillId="7" borderId="13" xfId="0" applyFont="1" applyFill="1" applyBorder="1" applyAlignment="1" applyProtection="1">
      <alignment horizontal="center" vertical="center"/>
    </xf>
    <xf numFmtId="0" fontId="4" fillId="7" borderId="14" xfId="0" applyFont="1" applyFill="1" applyBorder="1" applyAlignment="1" applyProtection="1">
      <alignment horizontal="center" vertical="center"/>
    </xf>
    <xf numFmtId="0" fontId="4" fillId="7" borderId="15" xfId="0" applyFont="1" applyFill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8" borderId="3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1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left"/>
    </xf>
    <xf numFmtId="164" fontId="2" fillId="0" borderId="0" xfId="0" applyNumberFormat="1" applyFont="1" applyAlignment="1" applyProtection="1">
      <alignment horizontal="left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/>
    </xf>
    <xf numFmtId="0" fontId="4" fillId="7" borderId="3" xfId="0" applyFont="1" applyFill="1" applyBorder="1" applyAlignment="1" applyProtection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23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90143</xdr:colOff>
      <xdr:row>0</xdr:row>
      <xdr:rowOff>66674</xdr:rowOff>
    </xdr:from>
    <xdr:to>
      <xdr:col>2</xdr:col>
      <xdr:colOff>547344</xdr:colOff>
      <xdr:row>2</xdr:row>
      <xdr:rowOff>152399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69214" y="66674"/>
          <a:ext cx="45720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111235</xdr:colOff>
      <xdr:row>0</xdr:row>
      <xdr:rowOff>68374</xdr:rowOff>
    </xdr:from>
    <xdr:to>
      <xdr:col>2</xdr:col>
      <xdr:colOff>605175</xdr:colOff>
      <xdr:row>2</xdr:row>
      <xdr:rowOff>154099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2360" y="68374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111235</xdr:colOff>
      <xdr:row>0</xdr:row>
      <xdr:rowOff>68374</xdr:rowOff>
    </xdr:from>
    <xdr:to>
      <xdr:col>2</xdr:col>
      <xdr:colOff>605175</xdr:colOff>
      <xdr:row>2</xdr:row>
      <xdr:rowOff>154099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2360" y="68374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328950</xdr:colOff>
      <xdr:row>0</xdr:row>
      <xdr:rowOff>54767</xdr:rowOff>
    </xdr:from>
    <xdr:to>
      <xdr:col>1</xdr:col>
      <xdr:colOff>822890</xdr:colOff>
      <xdr:row>2</xdr:row>
      <xdr:rowOff>140492</xdr:rowOff>
    </xdr:to>
    <xdr:pic>
      <xdr:nvPicPr>
        <xdr:cNvPr id="3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0771" y="54767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348683</xdr:colOff>
      <xdr:row>0</xdr:row>
      <xdr:rowOff>119063</xdr:rowOff>
    </xdr:from>
    <xdr:to>
      <xdr:col>2</xdr:col>
      <xdr:colOff>116002</xdr:colOff>
      <xdr:row>3</xdr:row>
      <xdr:rowOff>14288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6076" y="119063"/>
          <a:ext cx="678997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342557</xdr:colOff>
      <xdr:row>0</xdr:row>
      <xdr:rowOff>54767</xdr:rowOff>
    </xdr:from>
    <xdr:to>
      <xdr:col>1</xdr:col>
      <xdr:colOff>836497</xdr:colOff>
      <xdr:row>2</xdr:row>
      <xdr:rowOff>140492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4378" y="54767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254109</xdr:colOff>
      <xdr:row>0</xdr:row>
      <xdr:rowOff>54768</xdr:rowOff>
    </xdr:from>
    <xdr:to>
      <xdr:col>2</xdr:col>
      <xdr:colOff>714032</xdr:colOff>
      <xdr:row>2</xdr:row>
      <xdr:rowOff>140493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56288" y="54768"/>
          <a:ext cx="45992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199680</xdr:colOff>
      <xdr:row>0</xdr:row>
      <xdr:rowOff>54768</xdr:rowOff>
    </xdr:from>
    <xdr:to>
      <xdr:col>3</xdr:col>
      <xdr:colOff>47282</xdr:colOff>
      <xdr:row>2</xdr:row>
      <xdr:rowOff>140493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4323" y="54768"/>
          <a:ext cx="459923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260913</xdr:colOff>
      <xdr:row>0</xdr:row>
      <xdr:rowOff>41160</xdr:rowOff>
    </xdr:from>
    <xdr:to>
      <xdr:col>2</xdr:col>
      <xdr:colOff>754853</xdr:colOff>
      <xdr:row>2</xdr:row>
      <xdr:rowOff>126885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81449" y="41160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179270</xdr:colOff>
      <xdr:row>0</xdr:row>
      <xdr:rowOff>54767</xdr:rowOff>
    </xdr:from>
    <xdr:to>
      <xdr:col>2</xdr:col>
      <xdr:colOff>673210</xdr:colOff>
      <xdr:row>2</xdr:row>
      <xdr:rowOff>140492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58341" y="54767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111235</xdr:colOff>
      <xdr:row>0</xdr:row>
      <xdr:rowOff>54767</xdr:rowOff>
    </xdr:from>
    <xdr:to>
      <xdr:col>2</xdr:col>
      <xdr:colOff>605175</xdr:colOff>
      <xdr:row>2</xdr:row>
      <xdr:rowOff>140492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0306" y="54767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111235</xdr:colOff>
      <xdr:row>0</xdr:row>
      <xdr:rowOff>68374</xdr:rowOff>
    </xdr:from>
    <xdr:to>
      <xdr:col>2</xdr:col>
      <xdr:colOff>605175</xdr:colOff>
      <xdr:row>2</xdr:row>
      <xdr:rowOff>154099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2360" y="68374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111235</xdr:colOff>
      <xdr:row>0</xdr:row>
      <xdr:rowOff>68374</xdr:rowOff>
    </xdr:from>
    <xdr:to>
      <xdr:col>2</xdr:col>
      <xdr:colOff>605175</xdr:colOff>
      <xdr:row>2</xdr:row>
      <xdr:rowOff>154099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2360" y="68374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111235</xdr:colOff>
      <xdr:row>0</xdr:row>
      <xdr:rowOff>68374</xdr:rowOff>
    </xdr:from>
    <xdr:to>
      <xdr:col>2</xdr:col>
      <xdr:colOff>605175</xdr:colOff>
      <xdr:row>2</xdr:row>
      <xdr:rowOff>154099</xdr:rowOff>
    </xdr:to>
    <xdr:pic>
      <xdr:nvPicPr>
        <xdr:cNvPr id="2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92360" y="68374"/>
          <a:ext cx="49394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tziatzoulis/Local%20Settings/Temporary%20Internet%20files/Content.Outlook/D6FIJPTU/&#923;&#951;&#966;&#952;&#941;&#957;&#964;&#945;%20&#945;&#961;&#967;&#949;&#943;&#945;/&#928;&#921;&#925;&#913;&#922;&#913;&#931;%20&#913;&#925;&#913;&#928;&#923;&#919;&#929;&#937;&#932;&#937;&#925;%20&#917;&#917;&#928;%20(Andreas)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ΕΕΠ"/>
      <sheetName val="ΕΒΠ"/>
      <sheetName val="ΕΒΠ (Αρχικό)"/>
      <sheetName val="Τιμές"/>
      <sheetName val="Φύλλο1"/>
    </sheetNames>
    <sheetDataSet>
      <sheetData sheetId="0"/>
      <sheetData sheetId="1"/>
      <sheetData sheetId="2"/>
      <sheetData sheetId="3">
        <row r="2">
          <cell r="A2" t="str">
            <v>ΠΕ01</v>
          </cell>
          <cell r="D2" t="str">
            <v>ΝΑΙ</v>
          </cell>
        </row>
        <row r="3">
          <cell r="A3" t="str">
            <v>ΠΕ02</v>
          </cell>
          <cell r="D3" t="str">
            <v>ΌΧΙ</v>
          </cell>
        </row>
        <row r="4">
          <cell r="A4" t="str">
            <v>ΠΕ03</v>
          </cell>
        </row>
        <row r="5">
          <cell r="A5" t="str">
            <v>ΠΕ04</v>
          </cell>
        </row>
        <row r="6">
          <cell r="A6" t="str">
            <v>ΠΕ05</v>
          </cell>
        </row>
        <row r="7">
          <cell r="A7" t="str">
            <v>ΠΕ06</v>
          </cell>
        </row>
        <row r="8">
          <cell r="A8" t="str">
            <v>ΠΕ07</v>
          </cell>
        </row>
        <row r="9">
          <cell r="A9" t="str">
            <v>ΠΕ08</v>
          </cell>
        </row>
        <row r="10">
          <cell r="A10" t="str">
            <v>ΠΕ09</v>
          </cell>
        </row>
        <row r="11">
          <cell r="A11" t="str">
            <v>ΠΕ10</v>
          </cell>
        </row>
        <row r="12">
          <cell r="A12" t="str">
            <v>ΠΕ11</v>
          </cell>
        </row>
        <row r="13">
          <cell r="A13" t="str">
            <v>ΠΕ12</v>
          </cell>
        </row>
        <row r="14">
          <cell r="A14" t="str">
            <v>ΠΕ13</v>
          </cell>
        </row>
        <row r="15">
          <cell r="A15" t="str">
            <v>ΠΕ14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2"/>
  <sheetViews>
    <sheetView workbookViewId="0">
      <selection activeCell="E7" sqref="E7"/>
    </sheetView>
  </sheetViews>
  <sheetFormatPr defaultRowHeight="15" x14ac:dyDescent="0.25"/>
  <cols>
    <col min="2" max="2" width="11.85546875" bestFit="1" customWidth="1"/>
    <col min="3" max="3" width="10.28515625" bestFit="1" customWidth="1"/>
    <col min="4" max="4" width="15" bestFit="1" customWidth="1"/>
    <col min="5" max="5" width="3.85546875" bestFit="1" customWidth="1"/>
    <col min="6" max="6" width="8.28515625" customWidth="1"/>
    <col min="7" max="7" width="21" bestFit="1" customWidth="1"/>
    <col min="8" max="8" width="15" bestFit="1" customWidth="1"/>
    <col min="9" max="9" width="3.7109375" bestFit="1" customWidth="1"/>
    <col min="10" max="10" width="15" bestFit="1" customWidth="1"/>
    <col min="11" max="11" width="18.140625" bestFit="1" customWidth="1"/>
    <col min="12" max="12" width="4.28515625" bestFit="1" customWidth="1"/>
    <col min="13" max="15" width="6.5703125" bestFit="1" customWidth="1"/>
    <col min="16" max="18" width="3.7109375" bestFit="1" customWidth="1"/>
    <col min="19" max="19" width="13.140625" bestFit="1" customWidth="1"/>
    <col min="20" max="20" width="14" customWidth="1"/>
  </cols>
  <sheetData>
    <row r="1" spans="2:20" ht="289.5" thickBot="1" x14ac:dyDescent="0.3">
      <c r="B1" s="1" t="s">
        <v>49</v>
      </c>
      <c r="C1" s="1" t="s">
        <v>35</v>
      </c>
      <c r="D1" s="47" t="s">
        <v>62</v>
      </c>
      <c r="E1" s="47" t="s">
        <v>87</v>
      </c>
      <c r="F1" s="1" t="s">
        <v>36</v>
      </c>
      <c r="G1" s="45" t="s">
        <v>0</v>
      </c>
      <c r="H1" s="52" t="s">
        <v>1</v>
      </c>
      <c r="I1" s="53" t="s">
        <v>2</v>
      </c>
      <c r="J1" s="24" t="s">
        <v>55</v>
      </c>
      <c r="K1" s="26" t="s">
        <v>33</v>
      </c>
      <c r="L1" s="2" t="s">
        <v>3</v>
      </c>
      <c r="M1" s="2" t="s">
        <v>4</v>
      </c>
      <c r="N1" s="2" t="s">
        <v>5</v>
      </c>
      <c r="O1" s="2" t="s">
        <v>6</v>
      </c>
      <c r="P1" s="3" t="s">
        <v>8</v>
      </c>
      <c r="Q1" s="2" t="s">
        <v>9</v>
      </c>
      <c r="R1" s="9" t="s">
        <v>10</v>
      </c>
      <c r="S1" s="10" t="s">
        <v>7</v>
      </c>
      <c r="T1" s="14" t="s">
        <v>58</v>
      </c>
    </row>
    <row r="2" spans="2:20" ht="15.75" thickBot="1" x14ac:dyDescent="0.3">
      <c r="B2" s="4" t="s">
        <v>50</v>
      </c>
      <c r="C2" s="4" t="s">
        <v>37</v>
      </c>
      <c r="D2" s="46" t="s">
        <v>61</v>
      </c>
      <c r="E2" s="46" t="s">
        <v>88</v>
      </c>
      <c r="F2" s="13" t="s">
        <v>45</v>
      </c>
      <c r="G2" s="50" t="s">
        <v>11</v>
      </c>
      <c r="H2" s="50" t="s">
        <v>12</v>
      </c>
      <c r="I2" s="54"/>
      <c r="J2" s="11" t="s">
        <v>56</v>
      </c>
      <c r="K2" s="27" t="s">
        <v>70</v>
      </c>
      <c r="L2" s="5" t="s">
        <v>12</v>
      </c>
      <c r="M2" s="5"/>
      <c r="N2" s="5"/>
      <c r="O2" s="5"/>
      <c r="P2" s="5"/>
      <c r="Q2" s="5"/>
      <c r="R2" s="5"/>
      <c r="S2" s="4" t="s">
        <v>30</v>
      </c>
      <c r="T2" s="4"/>
    </row>
    <row r="3" spans="2:20" ht="15.75" thickBot="1" x14ac:dyDescent="0.3">
      <c r="B3" s="6" t="s">
        <v>51</v>
      </c>
      <c r="C3" s="4" t="s">
        <v>38</v>
      </c>
      <c r="D3" s="6" t="s">
        <v>15</v>
      </c>
      <c r="E3" s="6" t="s">
        <v>89</v>
      </c>
      <c r="G3" s="51" t="s">
        <v>13</v>
      </c>
      <c r="H3" s="55" t="s">
        <v>14</v>
      </c>
      <c r="I3" s="12"/>
      <c r="J3" s="25" t="s">
        <v>57</v>
      </c>
      <c r="K3" s="28" t="s">
        <v>75</v>
      </c>
      <c r="L3" s="7" t="s">
        <v>14</v>
      </c>
      <c r="M3" s="7"/>
      <c r="N3" s="7"/>
      <c r="O3" s="7"/>
      <c r="P3" s="7"/>
      <c r="Q3" s="7"/>
      <c r="R3" s="7"/>
      <c r="S3" s="4" t="s">
        <v>31</v>
      </c>
    </row>
    <row r="4" spans="2:20" ht="15.75" thickBot="1" x14ac:dyDescent="0.3">
      <c r="C4" s="4" t="s">
        <v>39</v>
      </c>
      <c r="H4" s="51" t="s">
        <v>15</v>
      </c>
      <c r="I4" s="13"/>
      <c r="J4" s="5"/>
      <c r="K4" s="5"/>
      <c r="S4" s="6" t="s">
        <v>32</v>
      </c>
    </row>
    <row r="5" spans="2:20" x14ac:dyDescent="0.25">
      <c r="C5" s="4" t="s">
        <v>40</v>
      </c>
      <c r="K5" s="11"/>
    </row>
    <row r="6" spans="2:20" x14ac:dyDescent="0.25">
      <c r="C6" s="4" t="s">
        <v>41</v>
      </c>
    </row>
    <row r="7" spans="2:20" x14ac:dyDescent="0.25">
      <c r="C7" s="4" t="s">
        <v>42</v>
      </c>
    </row>
    <row r="8" spans="2:20" x14ac:dyDescent="0.25">
      <c r="C8" s="4" t="s">
        <v>43</v>
      </c>
    </row>
    <row r="9" spans="2:20" x14ac:dyDescent="0.25">
      <c r="C9" s="4" t="s">
        <v>44</v>
      </c>
    </row>
    <row r="10" spans="2:20" x14ac:dyDescent="0.25">
      <c r="C10" s="4" t="s">
        <v>46</v>
      </c>
    </row>
    <row r="11" spans="2:20" x14ac:dyDescent="0.25">
      <c r="C11" s="4" t="s">
        <v>47</v>
      </c>
    </row>
    <row r="12" spans="2:20" ht="15.75" thickBot="1" x14ac:dyDescent="0.3">
      <c r="C12" s="6" t="s">
        <v>48</v>
      </c>
    </row>
  </sheetData>
  <dataValidations count="2">
    <dataValidation type="list" allowBlank="1" showInputMessage="1" showErrorMessage="1" sqref="S9 O9:P9">
      <formula1>"ΚΑΤΗΓΟΡΙΑ_ΠΙΝΑΚΑ1"</formula1>
    </dataValidation>
    <dataValidation type="list" showDropDown="1" showInputMessage="1" showErrorMessage="1" sqref="G2:G3">
      <formula1>"ΚΑΤΗΓΟΡΙΑ_ΠΙΝΑΚΑ"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zoomScale="70" zoomScaleNormal="70" workbookViewId="0">
      <selection activeCell="A11" sqref="A11"/>
    </sheetView>
  </sheetViews>
  <sheetFormatPr defaultRowHeight="15" x14ac:dyDescent="0.25"/>
  <cols>
    <col min="1" max="1" width="4.7109375" customWidth="1"/>
    <col min="2" max="2" width="13.42578125" customWidth="1"/>
    <col min="3" max="3" width="10.5703125" customWidth="1"/>
    <col min="4" max="4" width="12.7109375" customWidth="1"/>
    <col min="7" max="7" width="13.85546875" customWidth="1"/>
    <col min="9" max="9" width="12.42578125" customWidth="1"/>
    <col min="10" max="10" width="10.7109375" customWidth="1"/>
    <col min="24" max="24" width="10.5703125" customWidth="1"/>
    <col min="38" max="38" width="14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593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11.25" customHeight="1" x14ac:dyDescent="0.25">
      <c r="A10" s="83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342</v>
      </c>
      <c r="C11" s="63" t="s">
        <v>343</v>
      </c>
      <c r="D11" s="63" t="s">
        <v>100</v>
      </c>
      <c r="E11" s="63" t="s">
        <v>43</v>
      </c>
      <c r="F11" s="63" t="s">
        <v>89</v>
      </c>
      <c r="G11" s="63" t="s">
        <v>61</v>
      </c>
      <c r="H11" s="63" t="s">
        <v>14</v>
      </c>
      <c r="I11" s="63" t="s">
        <v>13</v>
      </c>
      <c r="J11" s="64">
        <v>34085</v>
      </c>
      <c r="K11" s="65">
        <v>6.98</v>
      </c>
      <c r="L11" s="66" t="s">
        <v>14</v>
      </c>
      <c r="M11" s="66" t="s">
        <v>14</v>
      </c>
      <c r="N11" s="66" t="s">
        <v>14</v>
      </c>
      <c r="O11" s="66" t="s">
        <v>14</v>
      </c>
      <c r="P11" s="63"/>
      <c r="Q11" s="63">
        <v>5</v>
      </c>
      <c r="R11" s="63">
        <v>21</v>
      </c>
      <c r="S11" s="63">
        <v>5</v>
      </c>
      <c r="T11" s="63">
        <v>7</v>
      </c>
      <c r="U11" s="63">
        <v>17</v>
      </c>
      <c r="V11" s="75"/>
      <c r="W11" s="76"/>
      <c r="X11" s="66" t="s">
        <v>31</v>
      </c>
      <c r="Y11" s="66" t="s">
        <v>14</v>
      </c>
      <c r="Z11" s="66" t="s">
        <v>14</v>
      </c>
      <c r="AA11" s="70">
        <f>IF(ISBLANK(#REF!),"",IF(K11&gt;5,ROUND(0.5*(K11-5),2),0))</f>
        <v>0.99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0.5</v>
      </c>
      <c r="AF11" s="70">
        <f>IF(ISBLANK(#REF!),"",0.25*(S11*12+T11+ROUND(U11/30,0)))</f>
        <v>17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3</v>
      </c>
      <c r="AJ11" s="71">
        <f>IF(ISBLANK(#REF!),"",MAX(AG11:AI11))</f>
        <v>3</v>
      </c>
      <c r="AK11" s="71">
        <f>IF(ISBLANK(#REF!),"",AA11+SUM(AD11:AF11,AJ11))</f>
        <v>21.49</v>
      </c>
      <c r="AL11" s="72">
        <v>2.1</v>
      </c>
    </row>
    <row r="12" spans="1:38" x14ac:dyDescent="0.25">
      <c r="A12" s="82">
        <f>IF(ISBLANK(#REF!),"",IF(ISNUMBER(A11),A11+1,1))</f>
        <v>2</v>
      </c>
      <c r="B12" s="63" t="s">
        <v>332</v>
      </c>
      <c r="C12" s="63" t="s">
        <v>333</v>
      </c>
      <c r="D12" s="63" t="s">
        <v>192</v>
      </c>
      <c r="E12" s="63" t="s">
        <v>43</v>
      </c>
      <c r="F12" s="63" t="s">
        <v>89</v>
      </c>
      <c r="G12" s="63" t="s">
        <v>61</v>
      </c>
      <c r="H12" s="63" t="s">
        <v>14</v>
      </c>
      <c r="I12" s="63" t="s">
        <v>13</v>
      </c>
      <c r="J12" s="64">
        <v>39475</v>
      </c>
      <c r="K12" s="65">
        <v>7.67</v>
      </c>
      <c r="L12" s="66" t="s">
        <v>14</v>
      </c>
      <c r="M12" s="66" t="s">
        <v>14</v>
      </c>
      <c r="N12" s="66" t="s">
        <v>14</v>
      </c>
      <c r="O12" s="66" t="s">
        <v>14</v>
      </c>
      <c r="P12" s="63">
        <v>2</v>
      </c>
      <c r="Q12" s="63">
        <v>11</v>
      </c>
      <c r="R12" s="63">
        <v>17</v>
      </c>
      <c r="S12" s="63">
        <v>1</v>
      </c>
      <c r="T12" s="63">
        <v>1</v>
      </c>
      <c r="U12" s="63">
        <v>29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1.34</v>
      </c>
      <c r="AB12" s="70">
        <f>IF(ISBLANK(#REF!),"",IF(L12="ΝΑΙ",6,(IF(M12="ΝΑΙ",4,0))))</f>
        <v>0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0</v>
      </c>
      <c r="AE12" s="70">
        <f>IF(ISBLANK(#REF!),"",MIN(3,0.5*INT((P12*12+Q12+ROUND(R12/30,0))/6)))</f>
        <v>3</v>
      </c>
      <c r="AF12" s="70">
        <f>IF(ISBLANK(#REF!),"",0.25*(S12*12+T12+ROUND(U12/30,0)))</f>
        <v>3.5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7.84</v>
      </c>
      <c r="AL12" s="72">
        <v>1</v>
      </c>
    </row>
    <row r="13" spans="1:38" x14ac:dyDescent="0.25">
      <c r="A13" s="82">
        <f>IF(ISBLANK(#REF!),"",IF(ISNUMBER(A12),A12+1,1))</f>
        <v>3</v>
      </c>
      <c r="B13" s="63" t="s">
        <v>337</v>
      </c>
      <c r="C13" s="63" t="s">
        <v>338</v>
      </c>
      <c r="D13" s="63" t="s">
        <v>107</v>
      </c>
      <c r="E13" s="63" t="s">
        <v>43</v>
      </c>
      <c r="F13" s="63" t="s">
        <v>89</v>
      </c>
      <c r="G13" s="63" t="s">
        <v>61</v>
      </c>
      <c r="H13" s="63" t="s">
        <v>14</v>
      </c>
      <c r="I13" s="63" t="s">
        <v>13</v>
      </c>
      <c r="J13" s="64">
        <v>41431</v>
      </c>
      <c r="K13" s="65">
        <v>7.16</v>
      </c>
      <c r="L13" s="66" t="s">
        <v>14</v>
      </c>
      <c r="M13" s="66" t="s">
        <v>14</v>
      </c>
      <c r="N13" s="66" t="s">
        <v>14</v>
      </c>
      <c r="O13" s="66" t="s">
        <v>14</v>
      </c>
      <c r="P13" s="63"/>
      <c r="Q13" s="63">
        <v>3</v>
      </c>
      <c r="R13" s="63">
        <v>3</v>
      </c>
      <c r="S13" s="63"/>
      <c r="T13" s="63">
        <v>4</v>
      </c>
      <c r="U13" s="63">
        <v>13</v>
      </c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1.08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0</v>
      </c>
      <c r="AF13" s="70">
        <f>IF(ISBLANK(#REF!),"",0.25*(S13*12+T13+ROUND(U13/30,0)))</f>
        <v>1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2.08</v>
      </c>
      <c r="AL13" s="72">
        <v>2.1</v>
      </c>
    </row>
    <row r="14" spans="1:38" x14ac:dyDescent="0.25">
      <c r="A14" s="82">
        <f>IF(ISBLANK(#REF!),"",IF(ISNUMBER(A13),A13+1,1))</f>
        <v>4</v>
      </c>
      <c r="B14" s="63" t="s">
        <v>335</v>
      </c>
      <c r="C14" s="63" t="s">
        <v>100</v>
      </c>
      <c r="D14" s="63" t="s">
        <v>155</v>
      </c>
      <c r="E14" s="63" t="s">
        <v>43</v>
      </c>
      <c r="F14" s="63" t="s">
        <v>89</v>
      </c>
      <c r="G14" s="63" t="s">
        <v>61</v>
      </c>
      <c r="H14" s="63" t="s">
        <v>14</v>
      </c>
      <c r="I14" s="63" t="s">
        <v>13</v>
      </c>
      <c r="J14" s="64">
        <v>40711</v>
      </c>
      <c r="K14" s="65">
        <v>6.09</v>
      </c>
      <c r="L14" s="66" t="s">
        <v>14</v>
      </c>
      <c r="M14" s="66" t="s">
        <v>14</v>
      </c>
      <c r="N14" s="66" t="s">
        <v>14</v>
      </c>
      <c r="O14" s="66" t="s">
        <v>14</v>
      </c>
      <c r="P14" s="63">
        <v>1</v>
      </c>
      <c r="Q14" s="63">
        <v>2</v>
      </c>
      <c r="R14" s="63">
        <v>18</v>
      </c>
      <c r="S14" s="63"/>
      <c r="T14" s="63"/>
      <c r="U14" s="63"/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0.55000000000000004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1</v>
      </c>
      <c r="AF14" s="70">
        <f>IF(ISBLANK(#REF!),"",0.25*(S14*12+T14+ROUND(U14/30,0)))</f>
        <v>0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1.55</v>
      </c>
      <c r="AL14" s="72" t="s">
        <v>336</v>
      </c>
    </row>
    <row r="15" spans="1:38" x14ac:dyDescent="0.25">
      <c r="A15" s="82">
        <f>IF(ISBLANK(#REF!),"",IF(ISNUMBER(A14),A14+1,1))</f>
        <v>5</v>
      </c>
      <c r="B15" s="63" t="s">
        <v>334</v>
      </c>
      <c r="C15" s="63" t="s">
        <v>154</v>
      </c>
      <c r="D15" s="63" t="s">
        <v>107</v>
      </c>
      <c r="E15" s="63" t="s">
        <v>43</v>
      </c>
      <c r="F15" s="63" t="s">
        <v>89</v>
      </c>
      <c r="G15" s="63" t="s">
        <v>61</v>
      </c>
      <c r="H15" s="63" t="s">
        <v>14</v>
      </c>
      <c r="I15" s="63" t="s">
        <v>13</v>
      </c>
      <c r="J15" s="64">
        <v>39617</v>
      </c>
      <c r="K15" s="65">
        <v>7.47</v>
      </c>
      <c r="L15" s="66" t="s">
        <v>14</v>
      </c>
      <c r="M15" s="66" t="s">
        <v>14</v>
      </c>
      <c r="N15" s="66" t="s">
        <v>14</v>
      </c>
      <c r="O15" s="66" t="s">
        <v>14</v>
      </c>
      <c r="P15" s="63"/>
      <c r="Q15" s="63"/>
      <c r="R15" s="63"/>
      <c r="S15" s="63"/>
      <c r="T15" s="63"/>
      <c r="U15" s="63"/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1.24</v>
      </c>
      <c r="AB15" s="70">
        <f>IF(ISBLANK(#REF!),"",IF(L15="ΝΑΙ",6,(IF(M15="ΝΑΙ",4,0))))</f>
        <v>0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0</v>
      </c>
      <c r="AE15" s="70">
        <f>IF(ISBLANK(#REF!),"",MIN(3,0.5*INT((P15*12+Q15+ROUND(R15/30,0))/6)))</f>
        <v>0</v>
      </c>
      <c r="AF15" s="70">
        <f>IF(ISBLANK(#REF!),"",0.25*(S15*12+T15+ROUND(U15/30,0)))</f>
        <v>0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1.24</v>
      </c>
      <c r="AL15" s="72">
        <v>2</v>
      </c>
    </row>
    <row r="16" spans="1:38" x14ac:dyDescent="0.25">
      <c r="A16" s="82">
        <f>IF(ISBLANK(#REF!),"",IF(ISNUMBER(A15),A15+1,1))</f>
        <v>6</v>
      </c>
      <c r="B16" s="63" t="s">
        <v>339</v>
      </c>
      <c r="C16" s="63" t="s">
        <v>340</v>
      </c>
      <c r="D16" s="63" t="s">
        <v>127</v>
      </c>
      <c r="E16" s="63" t="s">
        <v>43</v>
      </c>
      <c r="F16" s="63" t="s">
        <v>89</v>
      </c>
      <c r="G16" s="63" t="s">
        <v>61</v>
      </c>
      <c r="H16" s="63" t="s">
        <v>14</v>
      </c>
      <c r="I16" s="63" t="s">
        <v>13</v>
      </c>
      <c r="J16" s="64">
        <v>42478</v>
      </c>
      <c r="K16" s="65">
        <v>7.02</v>
      </c>
      <c r="L16" s="66" t="s">
        <v>14</v>
      </c>
      <c r="M16" s="66" t="s">
        <v>14</v>
      </c>
      <c r="N16" s="66" t="s">
        <v>14</v>
      </c>
      <c r="O16" s="66" t="s">
        <v>14</v>
      </c>
      <c r="P16" s="63"/>
      <c r="Q16" s="63"/>
      <c r="R16" s="63"/>
      <c r="S16" s="63"/>
      <c r="T16" s="63"/>
      <c r="U16" s="63"/>
      <c r="V16" s="75"/>
      <c r="W16" s="76"/>
      <c r="X16" s="66"/>
      <c r="Y16" s="66" t="s">
        <v>14</v>
      </c>
      <c r="Z16" s="66" t="s">
        <v>14</v>
      </c>
      <c r="AA16" s="70">
        <f>IF(ISBLANK(#REF!),"",IF(K16&gt;5,ROUND(0.5*(K16-5),2),0))</f>
        <v>1.01</v>
      </c>
      <c r="AB16" s="70">
        <f>IF(ISBLANK(#REF!),"",IF(L16="ΝΑΙ",6,(IF(M16="ΝΑΙ",4,0))))</f>
        <v>0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0</v>
      </c>
      <c r="AE16" s="70">
        <f>IF(ISBLANK(#REF!),"",MIN(3,0.5*INT((P16*12+Q16+ROUND(R16/30,0))/6)))</f>
        <v>0</v>
      </c>
      <c r="AF16" s="70">
        <f>IF(ISBLANK(#REF!),"",0.25*(S16*12+T16+ROUND(U16/30,0)))</f>
        <v>0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1.01</v>
      </c>
      <c r="AL16" s="72" t="s">
        <v>341</v>
      </c>
    </row>
  </sheetData>
  <mergeCells count="11">
    <mergeCell ref="K9:O9"/>
    <mergeCell ref="P9:U9"/>
    <mergeCell ref="V9:X9"/>
    <mergeCell ref="Y9:Z9"/>
    <mergeCell ref="AA9:AJ9"/>
    <mergeCell ref="E9:J9"/>
    <mergeCell ref="B4:D4"/>
    <mergeCell ref="B5:D5"/>
    <mergeCell ref="B6:D6"/>
    <mergeCell ref="B7:D7"/>
    <mergeCell ref="B9:D9"/>
  </mergeCells>
  <conditionalFormatting sqref="E1:I1 E3:I3 E5:I10 E4 G4:I4">
    <cfRule type="expression" dxfId="79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78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77" priority="9">
      <formula>AND($E1="ΠΕ23",$H1="ΌΧΙ")</formula>
    </cfRule>
  </conditionalFormatting>
  <conditionalFormatting sqref="G1 E1 G3:G10 E3:E10">
    <cfRule type="expression" dxfId="76" priority="10">
      <formula>OR(AND($E1="ΠΕ23",$G1="ΑΠΑΙΤΕΙΤΑΙ"),AND($E1="ΠΕ25",$G1="ΔΕΝ ΑΠΑΙΤΕΙΤΑΙ"))</formula>
    </cfRule>
  </conditionalFormatting>
  <conditionalFormatting sqref="G1:H1 G3:H10">
    <cfRule type="expression" dxfId="75" priority="8">
      <formula>AND($G1="ΔΕΝ ΑΠΑΙΤΕΙΤΑΙ",$H1="ΌΧΙ")</formula>
    </cfRule>
  </conditionalFormatting>
  <conditionalFormatting sqref="E1:F1 E3:F3 E5:F10">
    <cfRule type="expression" dxfId="7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73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72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71" priority="15">
      <formula>AND($L2="ΠΕ23",$O2="ΌΧΙ")</formula>
    </cfRule>
  </conditionalFormatting>
  <conditionalFormatting sqref="N2 L2">
    <cfRule type="expression" dxfId="70" priority="16">
      <formula>OR(AND($L2="ΠΕ23",$N2="ΑΠΑΙΤΕΙΤΑΙ"),AND($L2="ΠΕ25",$N2="ΔΕΝ ΑΠΑΙΤΕΙΤΑΙ"))</formula>
    </cfRule>
  </conditionalFormatting>
  <conditionalFormatting sqref="N2:O2">
    <cfRule type="expression" dxfId="69" priority="17">
      <formula>AND($N2="ΔΕΝ ΑΠΑΙΤΕΙΤΑΙ",$O2="ΌΧΙ")</formula>
    </cfRule>
  </conditionalFormatting>
  <conditionalFormatting sqref="L2:M2">
    <cfRule type="expression" dxfId="68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67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66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16">
    <cfRule type="expression" dxfId="65" priority="6">
      <formula>OR(AND($E11&lt;&gt;"ΠΕ23",$H11="ΝΑΙ",$I11="ΕΠΙΚΟΥΡΙΚΟΣ"),AND($E11&lt;&gt;"ΠΕ23",$H11="ΌΧΙ",$I11="ΚΥΡΙΟΣ"))</formula>
    </cfRule>
  </conditionalFormatting>
  <conditionalFormatting sqref="E11:G16">
    <cfRule type="expression" dxfId="64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6 E11:E16">
    <cfRule type="expression" dxfId="63" priority="3">
      <formula>AND($E11="ΠΕ23",$H11="ΌΧΙ")</formula>
    </cfRule>
  </conditionalFormatting>
  <conditionalFormatting sqref="G11:G16 E11:E16">
    <cfRule type="expression" dxfId="62" priority="4">
      <formula>OR(AND($E11="ΠΕ23",$G11="ΑΠΑΙΤΕΙΤΑΙ"),AND($E11="ΠΕ25",$G11="ΔΕΝ ΑΠΑΙΤΕΙΤΑΙ"))</formula>
    </cfRule>
  </conditionalFormatting>
  <conditionalFormatting sqref="G11:H16">
    <cfRule type="expression" dxfId="61" priority="2">
      <formula>AND($G11="ΔΕΝ ΑΠΑΙΤΕΙΤΑΙ",$H11="ΌΧΙ")</formula>
    </cfRule>
  </conditionalFormatting>
  <conditionalFormatting sqref="E11:F16">
    <cfRule type="expression" dxfId="60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16">
      <formula1>0</formula1>
    </dataValidation>
    <dataValidation type="list" allowBlank="1" showInputMessage="1" showErrorMessage="1" sqref="F11:F16">
      <formula1>ΑΕΙ_ΤΕΙ</formula1>
    </dataValidation>
    <dataValidation type="list" allowBlank="1" showInputMessage="1" showErrorMessage="1" sqref="G11:G16">
      <formula1>ΑΠΑΙΤΕΙΤΑΙ_ΔΕΝ_ΑΠΑΙΤΕΙΤΑΙ</formula1>
    </dataValidation>
    <dataValidation type="list" allowBlank="1" showInputMessage="1" showErrorMessage="1" sqref="E11:E16">
      <formula1>ΚΛΑΔΟΣ_ΕΕΠ</formula1>
    </dataValidation>
    <dataValidation type="list" allowBlank="1" showInputMessage="1" showErrorMessage="1" sqref="I11:I16">
      <formula1>ΚΑΤΗΓΟΡΙΑ_ΠΙΝΑΚΑ</formula1>
    </dataValidation>
    <dataValidation type="decimal" allowBlank="1" showInputMessage="1" showErrorMessage="1" sqref="K11:K16">
      <formula1>0</formula1>
      <formula2>10</formula2>
    </dataValidation>
    <dataValidation type="list" allowBlank="1" showInputMessage="1" showErrorMessage="1" sqref="X11:X16">
      <formula1>ΠΟΛΥΤΕΚΝΟΣ_ΤΡΙΤΕΚΝΟΣ</formula1>
    </dataValidation>
    <dataValidation type="decimal" allowBlank="1" showInputMessage="1" showErrorMessage="1" sqref="V11:V16">
      <formula1>0</formula1>
      <formula2>1</formula2>
    </dataValidation>
    <dataValidation type="whole" allowBlank="1" showInputMessage="1" showErrorMessage="1" sqref="U11:U16 R11:R16">
      <formula1>0</formula1>
      <formula2>29</formula2>
    </dataValidation>
    <dataValidation type="whole" allowBlank="1" showInputMessage="1" showErrorMessage="1" sqref="T11:T16 Q11:Q16">
      <formula1>0</formula1>
      <formula2>11</formula2>
    </dataValidation>
    <dataValidation type="whole" allowBlank="1" showInputMessage="1" showErrorMessage="1" sqref="S11:S16 P11:P16">
      <formula1>0</formula1>
      <formula2>40</formula2>
    </dataValidation>
    <dataValidation type="list" allowBlank="1" showInputMessage="1" showErrorMessage="1" sqref="Y11:Z16 H11:H16 L11:O16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zoomScale="70" zoomScaleNormal="70" workbookViewId="0">
      <selection activeCell="A11" sqref="A11"/>
    </sheetView>
  </sheetViews>
  <sheetFormatPr defaultRowHeight="15" x14ac:dyDescent="0.25"/>
  <cols>
    <col min="1" max="1" width="5.7109375" customWidth="1"/>
    <col min="2" max="2" width="12" customWidth="1"/>
    <col min="3" max="3" width="11.5703125" customWidth="1"/>
    <col min="4" max="4" width="12.42578125" customWidth="1"/>
    <col min="7" max="7" width="15" customWidth="1"/>
    <col min="9" max="9" width="10.5703125" customWidth="1"/>
    <col min="10" max="10" width="10.7109375" customWidth="1"/>
    <col min="24" max="24" width="10.28515625" customWidth="1"/>
    <col min="38" max="38" width="14.710937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594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6" customHeight="1" x14ac:dyDescent="0.25">
      <c r="A10" s="83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415</v>
      </c>
      <c r="C11" s="63" t="s">
        <v>96</v>
      </c>
      <c r="D11" s="63" t="s">
        <v>192</v>
      </c>
      <c r="E11" s="63" t="s">
        <v>44</v>
      </c>
      <c r="F11" s="63" t="s">
        <v>88</v>
      </c>
      <c r="G11" s="63" t="s">
        <v>15</v>
      </c>
      <c r="H11" s="63" t="s">
        <v>12</v>
      </c>
      <c r="I11" s="63" t="s">
        <v>11</v>
      </c>
      <c r="J11" s="64">
        <v>37713</v>
      </c>
      <c r="K11" s="65">
        <v>5.8570000000000002</v>
      </c>
      <c r="L11" s="66" t="s">
        <v>14</v>
      </c>
      <c r="M11" s="66" t="s">
        <v>14</v>
      </c>
      <c r="N11" s="66" t="s">
        <v>14</v>
      </c>
      <c r="O11" s="66" t="s">
        <v>14</v>
      </c>
      <c r="P11" s="63">
        <v>4</v>
      </c>
      <c r="Q11" s="63">
        <v>11</v>
      </c>
      <c r="R11" s="63">
        <v>24</v>
      </c>
      <c r="S11" s="63">
        <v>6</v>
      </c>
      <c r="T11" s="63">
        <v>4</v>
      </c>
      <c r="U11" s="63">
        <v>6</v>
      </c>
      <c r="V11" s="75"/>
      <c r="W11" s="76"/>
      <c r="X11" s="66"/>
      <c r="Y11" s="66" t="s">
        <v>14</v>
      </c>
      <c r="Z11" s="66" t="s">
        <v>14</v>
      </c>
      <c r="AA11" s="70">
        <f>IF(ISBLANK(#REF!),"",IF(K11&gt;5,ROUND(0.5*(K11-5),2),0))</f>
        <v>0.43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3</v>
      </c>
      <c r="AF11" s="70">
        <f>IF(ISBLANK(#REF!),"",0.25*(S11*12+T11+ROUND(U11/30,0)))</f>
        <v>19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0</v>
      </c>
      <c r="AJ11" s="71">
        <f>IF(ISBLANK(#REF!),"",MAX(AG11:AI11))</f>
        <v>0</v>
      </c>
      <c r="AK11" s="71">
        <f>IF(ISBLANK(#REF!),"",AA11+SUM(AD11:AF11,AJ11))</f>
        <v>22.43</v>
      </c>
      <c r="AL11" s="72">
        <v>2</v>
      </c>
    </row>
    <row r="12" spans="1:38" x14ac:dyDescent="0.25">
      <c r="A12" s="82">
        <f>IF(ISBLANK(#REF!),"",IF(ISNUMBER(A11),A11+1,1))</f>
        <v>2</v>
      </c>
      <c r="B12" s="63" t="s">
        <v>393</v>
      </c>
      <c r="C12" s="63" t="s">
        <v>394</v>
      </c>
      <c r="D12" s="63" t="s">
        <v>133</v>
      </c>
      <c r="E12" s="63" t="s">
        <v>44</v>
      </c>
      <c r="F12" s="63" t="s">
        <v>89</v>
      </c>
      <c r="G12" s="63" t="s">
        <v>61</v>
      </c>
      <c r="H12" s="63" t="s">
        <v>12</v>
      </c>
      <c r="I12" s="63" t="s">
        <v>11</v>
      </c>
      <c r="J12" s="64">
        <v>36074</v>
      </c>
      <c r="K12" s="65">
        <v>7.7</v>
      </c>
      <c r="L12" s="66" t="s">
        <v>14</v>
      </c>
      <c r="M12" s="66" t="s">
        <v>14</v>
      </c>
      <c r="N12" s="66" t="s">
        <v>14</v>
      </c>
      <c r="O12" s="66" t="s">
        <v>14</v>
      </c>
      <c r="P12" s="63">
        <v>6</v>
      </c>
      <c r="Q12" s="63">
        <v>3</v>
      </c>
      <c r="R12" s="63">
        <v>27</v>
      </c>
      <c r="S12" s="63">
        <v>5</v>
      </c>
      <c r="T12" s="63">
        <v>7</v>
      </c>
      <c r="U12" s="63">
        <v>23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1.35</v>
      </c>
      <c r="AB12" s="70">
        <f>IF(ISBLANK(#REF!),"",IF(L12="ΝΑΙ",6,(IF(M12="ΝΑΙ",4,0))))</f>
        <v>0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0</v>
      </c>
      <c r="AE12" s="70">
        <f>IF(ISBLANK(#REF!),"",MIN(3,0.5*INT((P12*12+Q12+ROUND(R12/30,0))/6)))</f>
        <v>3</v>
      </c>
      <c r="AF12" s="70">
        <f>IF(ISBLANK(#REF!),"",0.25*(S12*12+T12+ROUND(U12/30,0)))</f>
        <v>17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21.35</v>
      </c>
      <c r="AL12" s="72">
        <v>4</v>
      </c>
    </row>
    <row r="13" spans="1:38" x14ac:dyDescent="0.25">
      <c r="A13" s="82">
        <f>IF(ISBLANK(#REF!),"",IF(ISNUMBER(A12),A12+1,1))</f>
        <v>3</v>
      </c>
      <c r="B13" s="63" t="s">
        <v>377</v>
      </c>
      <c r="C13" s="63" t="s">
        <v>378</v>
      </c>
      <c r="D13" s="63" t="s">
        <v>127</v>
      </c>
      <c r="E13" s="63" t="s">
        <v>44</v>
      </c>
      <c r="F13" s="63" t="s">
        <v>88</v>
      </c>
      <c r="G13" s="63" t="s">
        <v>15</v>
      </c>
      <c r="H13" s="63" t="s">
        <v>12</v>
      </c>
      <c r="I13" s="63" t="s">
        <v>11</v>
      </c>
      <c r="J13" s="64">
        <v>39785</v>
      </c>
      <c r="K13" s="65">
        <v>5.8360000000000003</v>
      </c>
      <c r="L13" s="66" t="s">
        <v>14</v>
      </c>
      <c r="M13" s="66" t="s">
        <v>14</v>
      </c>
      <c r="N13" s="66" t="s">
        <v>14</v>
      </c>
      <c r="O13" s="66" t="s">
        <v>14</v>
      </c>
      <c r="P13" s="63">
        <v>1</v>
      </c>
      <c r="Q13" s="63">
        <v>2</v>
      </c>
      <c r="R13" s="63">
        <v>5</v>
      </c>
      <c r="S13" s="63">
        <v>4</v>
      </c>
      <c r="T13" s="63">
        <v>9</v>
      </c>
      <c r="U13" s="63">
        <v>22</v>
      </c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0.42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1</v>
      </c>
      <c r="AF13" s="70">
        <f>IF(ISBLANK(#REF!),"",0.25*(S13*12+T13+ROUND(U13/30,0)))</f>
        <v>14.5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15.92</v>
      </c>
      <c r="AL13" s="72" t="s">
        <v>379</v>
      </c>
    </row>
    <row r="14" spans="1:38" x14ac:dyDescent="0.25">
      <c r="A14" s="82">
        <f>IF(ISBLANK(#REF!),"",IF(ISNUMBER(A13),A13+1,1))</f>
        <v>4</v>
      </c>
      <c r="B14" s="63" t="s">
        <v>429</v>
      </c>
      <c r="C14" s="63" t="s">
        <v>184</v>
      </c>
      <c r="D14" s="63" t="s">
        <v>127</v>
      </c>
      <c r="E14" s="63" t="s">
        <v>44</v>
      </c>
      <c r="F14" s="63" t="s">
        <v>89</v>
      </c>
      <c r="G14" s="63" t="s">
        <v>61</v>
      </c>
      <c r="H14" s="63" t="s">
        <v>12</v>
      </c>
      <c r="I14" s="63" t="s">
        <v>11</v>
      </c>
      <c r="J14" s="64">
        <v>34604</v>
      </c>
      <c r="K14" s="65">
        <v>7.5</v>
      </c>
      <c r="L14" s="66" t="s">
        <v>14</v>
      </c>
      <c r="M14" s="66" t="s">
        <v>14</v>
      </c>
      <c r="N14" s="66" t="s">
        <v>14</v>
      </c>
      <c r="O14" s="66" t="s">
        <v>14</v>
      </c>
      <c r="P14" s="63"/>
      <c r="Q14" s="63"/>
      <c r="R14" s="63"/>
      <c r="S14" s="63">
        <v>2</v>
      </c>
      <c r="T14" s="63">
        <v>5</v>
      </c>
      <c r="U14" s="63">
        <v>17</v>
      </c>
      <c r="V14" s="75"/>
      <c r="W14" s="76">
        <v>1</v>
      </c>
      <c r="X14" s="66"/>
      <c r="Y14" s="66" t="s">
        <v>14</v>
      </c>
      <c r="Z14" s="66" t="s">
        <v>14</v>
      </c>
      <c r="AA14" s="70">
        <f>IF(ISBLANK(#REF!),"",IF(K14&gt;5,ROUND(0.5*(K14-5),2),0))</f>
        <v>1.25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0</v>
      </c>
      <c r="AF14" s="70">
        <f>IF(ISBLANK(#REF!),"",0.25*(S14*12+T14+ROUND(U14/30,0)))</f>
        <v>7.5</v>
      </c>
      <c r="AG14" s="71">
        <f>IF(ISBLANK(#REF!),"",IF(V14&gt;=67%,7,0))</f>
        <v>0</v>
      </c>
      <c r="AH14" s="71">
        <v>7</v>
      </c>
      <c r="AI14" s="71">
        <f>IF(ISBLANK(#REF!),"",IF(X14="ΠΟΛΥΤΕΚΝΟΣ",7,IF(X14="ΤΡΙΤΕΚΝΟΣ",3,0)))</f>
        <v>0</v>
      </c>
      <c r="AJ14" s="71">
        <f>IF(ISBLANK(#REF!),"",MAX(AG14:AI14))</f>
        <v>7</v>
      </c>
      <c r="AK14" s="71">
        <f>IF(ISBLANK(#REF!),"",AA14+SUM(AD14:AF14,AJ14))</f>
        <v>15.75</v>
      </c>
      <c r="AL14" s="72">
        <v>2.1</v>
      </c>
    </row>
    <row r="15" spans="1:38" x14ac:dyDescent="0.25">
      <c r="A15" s="82">
        <f>IF(ISBLANK(#REF!),"",IF(ISNUMBER(A14),A14+1,1))</f>
        <v>5</v>
      </c>
      <c r="B15" s="63" t="s">
        <v>450</v>
      </c>
      <c r="C15" s="63" t="s">
        <v>411</v>
      </c>
      <c r="D15" s="63" t="s">
        <v>407</v>
      </c>
      <c r="E15" s="63" t="s">
        <v>44</v>
      </c>
      <c r="F15" s="63" t="s">
        <v>88</v>
      </c>
      <c r="G15" s="63" t="s">
        <v>15</v>
      </c>
      <c r="H15" s="63" t="s">
        <v>12</v>
      </c>
      <c r="I15" s="63" t="s">
        <v>11</v>
      </c>
      <c r="J15" s="64">
        <v>40303</v>
      </c>
      <c r="K15" s="65">
        <v>7.0469999999999997</v>
      </c>
      <c r="L15" s="66" t="s">
        <v>14</v>
      </c>
      <c r="M15" s="66" t="s">
        <v>14</v>
      </c>
      <c r="N15" s="66" t="s">
        <v>14</v>
      </c>
      <c r="O15" s="66" t="s">
        <v>14</v>
      </c>
      <c r="P15" s="63"/>
      <c r="Q15" s="63"/>
      <c r="R15" s="63"/>
      <c r="S15" s="63">
        <v>4</v>
      </c>
      <c r="T15" s="63">
        <v>7</v>
      </c>
      <c r="U15" s="63">
        <v>21</v>
      </c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1.02</v>
      </c>
      <c r="AB15" s="70">
        <f>IF(ISBLANK(#REF!),"",IF(L15="ΝΑΙ",6,(IF(M15="ΝΑΙ",4,0))))</f>
        <v>0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0</v>
      </c>
      <c r="AE15" s="70">
        <f>IF(ISBLANK(#REF!),"",MIN(3,0.5*INT((P15*12+Q15+ROUND(R15/30,0))/6)))</f>
        <v>0</v>
      </c>
      <c r="AF15" s="70">
        <f>IF(ISBLANK(#REF!),"",0.25*(S15*12+T15+ROUND(U15/30,0)))</f>
        <v>14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15.02</v>
      </c>
      <c r="AL15" s="72" t="s">
        <v>435</v>
      </c>
    </row>
    <row r="16" spans="1:38" x14ac:dyDescent="0.25">
      <c r="A16" s="82">
        <f>IF(ISBLANK(#REF!),"",IF(ISNUMBER(A15),A15+1,1))</f>
        <v>6</v>
      </c>
      <c r="B16" s="63" t="s">
        <v>447</v>
      </c>
      <c r="C16" s="63" t="s">
        <v>152</v>
      </c>
      <c r="D16" s="63" t="s">
        <v>133</v>
      </c>
      <c r="E16" s="63" t="s">
        <v>44</v>
      </c>
      <c r="F16" s="63" t="s">
        <v>88</v>
      </c>
      <c r="G16" s="63" t="s">
        <v>15</v>
      </c>
      <c r="H16" s="63" t="s">
        <v>12</v>
      </c>
      <c r="I16" s="63" t="s">
        <v>11</v>
      </c>
      <c r="J16" s="64">
        <v>40141</v>
      </c>
      <c r="K16" s="65">
        <v>7.4619999999999997</v>
      </c>
      <c r="L16" s="66" t="s">
        <v>14</v>
      </c>
      <c r="M16" s="66" t="s">
        <v>14</v>
      </c>
      <c r="N16" s="66" t="s">
        <v>14</v>
      </c>
      <c r="O16" s="66" t="s">
        <v>12</v>
      </c>
      <c r="P16" s="63"/>
      <c r="Q16" s="63"/>
      <c r="R16" s="63"/>
      <c r="S16" s="63">
        <v>3</v>
      </c>
      <c r="T16" s="63">
        <v>11</v>
      </c>
      <c r="U16" s="63">
        <v>14</v>
      </c>
      <c r="V16" s="75"/>
      <c r="W16" s="76"/>
      <c r="X16" s="66"/>
      <c r="Y16" s="66" t="s">
        <v>12</v>
      </c>
      <c r="Z16" s="66" t="s">
        <v>14</v>
      </c>
      <c r="AA16" s="70">
        <f>IF(ISBLANK(#REF!),"",IF(K16&gt;5,ROUND(0.5*(K16-5),2),0))</f>
        <v>1.23</v>
      </c>
      <c r="AB16" s="70">
        <f>IF(ISBLANK(#REF!),"",IF(L16="ΝΑΙ",6,(IF(M16="ΝΑΙ",4,0))))</f>
        <v>0</v>
      </c>
      <c r="AC16" s="70">
        <f>IF(ISBLANK(#REF!),"",IF(E16="ΠΕ23",IF(N16="ΝΑΙ",3,(IF(O16="ΝΑΙ",2,0))),IF(N16="ΝΑΙ",3,(IF(O16="ΝΑΙ",2,0)))))</f>
        <v>2</v>
      </c>
      <c r="AD16" s="70">
        <f>IF(ISBLANK(#REF!),"",MAX(AB16:AC16))</f>
        <v>2</v>
      </c>
      <c r="AE16" s="70">
        <f>IF(ISBLANK(#REF!),"",MIN(3,0.5*INT((P16*12+Q16+ROUND(R16/30,0))/6)))</f>
        <v>0</v>
      </c>
      <c r="AF16" s="70">
        <f>IF(ISBLANK(#REF!),"",0.25*(S16*12+T16+ROUND(U16/30,0)))</f>
        <v>11.75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14.98</v>
      </c>
      <c r="AL16" s="72" t="s">
        <v>448</v>
      </c>
    </row>
    <row r="17" spans="1:38" x14ac:dyDescent="0.25">
      <c r="A17" s="82">
        <f>IF(ISBLANK(#REF!),"",IF(ISNUMBER(A16),A16+1,1))</f>
        <v>7</v>
      </c>
      <c r="B17" s="63" t="s">
        <v>399</v>
      </c>
      <c r="C17" s="63" t="s">
        <v>239</v>
      </c>
      <c r="D17" s="63" t="s">
        <v>136</v>
      </c>
      <c r="E17" s="63" t="s">
        <v>44</v>
      </c>
      <c r="F17" s="63" t="s">
        <v>89</v>
      </c>
      <c r="G17" s="63" t="s">
        <v>61</v>
      </c>
      <c r="H17" s="63" t="s">
        <v>12</v>
      </c>
      <c r="I17" s="63" t="s">
        <v>11</v>
      </c>
      <c r="J17" s="64">
        <v>34645</v>
      </c>
      <c r="K17" s="65">
        <v>8</v>
      </c>
      <c r="L17" s="66" t="s">
        <v>14</v>
      </c>
      <c r="M17" s="66" t="s">
        <v>14</v>
      </c>
      <c r="N17" s="66" t="s">
        <v>14</v>
      </c>
      <c r="O17" s="66" t="s">
        <v>14</v>
      </c>
      <c r="P17" s="63">
        <v>2</v>
      </c>
      <c r="Q17" s="63">
        <v>3</v>
      </c>
      <c r="R17" s="63">
        <v>18</v>
      </c>
      <c r="S17" s="63">
        <v>2</v>
      </c>
      <c r="T17" s="63">
        <v>3</v>
      </c>
      <c r="U17" s="63">
        <v>16</v>
      </c>
      <c r="V17" s="75"/>
      <c r="W17" s="76"/>
      <c r="X17" s="66" t="s">
        <v>31</v>
      </c>
      <c r="Y17" s="66" t="s">
        <v>14</v>
      </c>
      <c r="Z17" s="66" t="s">
        <v>14</v>
      </c>
      <c r="AA17" s="70">
        <f>IF(ISBLANK(#REF!),"",IF(K17&gt;5,ROUND(0.5*(K17-5),2),0))</f>
        <v>1.5</v>
      </c>
      <c r="AB17" s="70">
        <f>IF(ISBLANK(#REF!),"",IF(L17="ΝΑΙ",6,(IF(M17="ΝΑΙ",4,0))))</f>
        <v>0</v>
      </c>
      <c r="AC17" s="70">
        <f>IF(ISBLANK(#REF!),"",IF(E17="ΠΕ23",IF(N17="ΝΑΙ",3,(IF(O17="ΝΑΙ",2,0))),IF(N17="ΝΑΙ",3,(IF(O17="ΝΑΙ",2,0)))))</f>
        <v>0</v>
      </c>
      <c r="AD17" s="70">
        <f>IF(ISBLANK(#REF!),"",MAX(AB17:AC17))</f>
        <v>0</v>
      </c>
      <c r="AE17" s="70">
        <f>IF(ISBLANK(#REF!),"",MIN(3,0.5*INT((P17*12+Q17+ROUND(R17/30,0))/6)))</f>
        <v>2</v>
      </c>
      <c r="AF17" s="70">
        <f>IF(ISBLANK(#REF!),"",0.25*(S17*12+T17+ROUND(U17/30,0)))</f>
        <v>7</v>
      </c>
      <c r="AG17" s="71">
        <f>IF(ISBLANK(#REF!),"",IF(V17&gt;=67%,7,0))</f>
        <v>0</v>
      </c>
      <c r="AH17" s="71">
        <f>IF(ISBLANK(#REF!),"",IF(W17&gt;=1,7,0))</f>
        <v>0</v>
      </c>
      <c r="AI17" s="71">
        <f>IF(ISBLANK(#REF!),"",IF(X17="ΠΟΛΥΤΕΚΝΟΣ",7,IF(X17="ΤΡΙΤΕΚΝΟΣ",3,0)))</f>
        <v>3</v>
      </c>
      <c r="AJ17" s="71">
        <f>IF(ISBLANK(#REF!),"",MAX(AG17:AI17))</f>
        <v>3</v>
      </c>
      <c r="AK17" s="71">
        <f>IF(ISBLANK(#REF!),"",AA17+SUM(AD17:AF17,AJ17))</f>
        <v>13.5</v>
      </c>
      <c r="AL17" s="72">
        <v>2.1</v>
      </c>
    </row>
    <row r="18" spans="1:38" x14ac:dyDescent="0.25">
      <c r="A18" s="82">
        <f>IF(ISBLANK(#REF!),"",IF(ISNUMBER(A17),A17+1,1))</f>
        <v>8</v>
      </c>
      <c r="B18" s="63" t="s">
        <v>349</v>
      </c>
      <c r="C18" s="63" t="s">
        <v>350</v>
      </c>
      <c r="D18" s="63" t="s">
        <v>147</v>
      </c>
      <c r="E18" s="63" t="s">
        <v>44</v>
      </c>
      <c r="F18" s="63" t="s">
        <v>89</v>
      </c>
      <c r="G18" s="63" t="s">
        <v>61</v>
      </c>
      <c r="H18" s="63" t="s">
        <v>12</v>
      </c>
      <c r="I18" s="63" t="s">
        <v>11</v>
      </c>
      <c r="J18" s="64">
        <v>37588</v>
      </c>
      <c r="K18" s="65">
        <v>7.15</v>
      </c>
      <c r="L18" s="66" t="s">
        <v>14</v>
      </c>
      <c r="M18" s="66" t="s">
        <v>14</v>
      </c>
      <c r="N18" s="66" t="s">
        <v>14</v>
      </c>
      <c r="O18" s="66" t="s">
        <v>14</v>
      </c>
      <c r="P18" s="63">
        <v>2</v>
      </c>
      <c r="Q18" s="63">
        <v>6</v>
      </c>
      <c r="R18" s="63">
        <v>17</v>
      </c>
      <c r="S18" s="63">
        <v>2</v>
      </c>
      <c r="T18" s="63">
        <v>1</v>
      </c>
      <c r="U18" s="63">
        <v>12</v>
      </c>
      <c r="V18" s="75"/>
      <c r="W18" s="76"/>
      <c r="X18" s="66"/>
      <c r="Y18" s="66" t="s">
        <v>12</v>
      </c>
      <c r="Z18" s="66" t="s">
        <v>14</v>
      </c>
      <c r="AA18" s="70">
        <f>IF(ISBLANK(#REF!),"",IF(K18&gt;5,ROUND(0.5*(K18-5),2),0))</f>
        <v>1.08</v>
      </c>
      <c r="AB18" s="70">
        <f>IF(ISBLANK(#REF!),"",IF(L18="ΝΑΙ",6,(IF(M18="ΝΑΙ",4,0))))</f>
        <v>0</v>
      </c>
      <c r="AC18" s="70">
        <f>IF(ISBLANK(#REF!),"",IF(E18="ΠΕ23",IF(N18="ΝΑΙ",3,(IF(O18="ΝΑΙ",2,0))),IF(N18="ΝΑΙ",3,(IF(O18="ΝΑΙ",2,0)))))</f>
        <v>0</v>
      </c>
      <c r="AD18" s="70">
        <f>IF(ISBLANK(#REF!),"",MAX(AB18:AC18))</f>
        <v>0</v>
      </c>
      <c r="AE18" s="70">
        <f>IF(ISBLANK(#REF!),"",MIN(3,0.5*INT((P18*12+Q18+ROUND(R18/30,0))/6)))</f>
        <v>2.5</v>
      </c>
      <c r="AF18" s="70">
        <f>IF(ISBLANK(#REF!),"",0.25*(S18*12+T18+ROUND(U18/30,0)))</f>
        <v>6.25</v>
      </c>
      <c r="AG18" s="71">
        <f>IF(ISBLANK(#REF!),"",IF(V18&gt;=67%,7,0))</f>
        <v>0</v>
      </c>
      <c r="AH18" s="71">
        <f>IF(ISBLANK(#REF!),"",IF(W18&gt;=1,7,0))</f>
        <v>0</v>
      </c>
      <c r="AI18" s="71">
        <f>IF(ISBLANK(#REF!),"",IF(X18="ΠΟΛΥΤΕΚΝΟΣ",7,IF(X18="ΤΡΙΤΕΚΝΟΣ",3,0)))</f>
        <v>0</v>
      </c>
      <c r="AJ18" s="71">
        <f>IF(ISBLANK(#REF!),"",MAX(AG18:AI18))</f>
        <v>0</v>
      </c>
      <c r="AK18" s="71">
        <f>IF(ISBLANK(#REF!),"",AA18+SUM(AD18:AF18,AJ18))</f>
        <v>9.83</v>
      </c>
      <c r="AL18" s="72" t="s">
        <v>351</v>
      </c>
    </row>
    <row r="19" spans="1:38" x14ac:dyDescent="0.25">
      <c r="A19" s="82">
        <f>IF(ISBLANK(#REF!),"",IF(ISNUMBER(A18),A18+1,1))</f>
        <v>9</v>
      </c>
      <c r="B19" s="63" t="s">
        <v>438</v>
      </c>
      <c r="C19" s="63" t="s">
        <v>307</v>
      </c>
      <c r="D19" s="63" t="s">
        <v>133</v>
      </c>
      <c r="E19" s="63" t="s">
        <v>44</v>
      </c>
      <c r="F19" s="63" t="s">
        <v>89</v>
      </c>
      <c r="G19" s="63" t="s">
        <v>61</v>
      </c>
      <c r="H19" s="63" t="s">
        <v>12</v>
      </c>
      <c r="I19" s="63" t="s">
        <v>11</v>
      </c>
      <c r="J19" s="64">
        <v>41514</v>
      </c>
      <c r="K19" s="65">
        <v>8.75</v>
      </c>
      <c r="L19" s="66" t="s">
        <v>14</v>
      </c>
      <c r="M19" s="66" t="s">
        <v>14</v>
      </c>
      <c r="N19" s="66" t="s">
        <v>14</v>
      </c>
      <c r="O19" s="66" t="s">
        <v>14</v>
      </c>
      <c r="P19" s="63"/>
      <c r="Q19" s="63">
        <v>5</v>
      </c>
      <c r="R19" s="63"/>
      <c r="S19" s="63">
        <v>1</v>
      </c>
      <c r="T19" s="63">
        <v>11</v>
      </c>
      <c r="U19" s="63">
        <v>0</v>
      </c>
      <c r="V19" s="75"/>
      <c r="W19" s="76"/>
      <c r="X19" s="66"/>
      <c r="Y19" s="66" t="s">
        <v>14</v>
      </c>
      <c r="Z19" s="66" t="s">
        <v>14</v>
      </c>
      <c r="AA19" s="70">
        <f>IF(ISBLANK(#REF!),"",IF(K19&gt;5,ROUND(0.5*(K19-5),2),0))</f>
        <v>1.88</v>
      </c>
      <c r="AB19" s="70">
        <f>IF(ISBLANK(#REF!),"",IF(L19="ΝΑΙ",6,(IF(M19="ΝΑΙ",4,0))))</f>
        <v>0</v>
      </c>
      <c r="AC19" s="70">
        <f>IF(ISBLANK(#REF!),"",IF(E19="ΠΕ23",IF(N19="ΝΑΙ",3,(IF(O19="ΝΑΙ",2,0))),IF(N19="ΝΑΙ",3,(IF(O19="ΝΑΙ",2,0)))))</f>
        <v>0</v>
      </c>
      <c r="AD19" s="70">
        <f>IF(ISBLANK(#REF!),"",MAX(AB19:AC19))</f>
        <v>0</v>
      </c>
      <c r="AE19" s="70">
        <f>IF(ISBLANK(#REF!),"",MIN(3,0.5*INT((P19*12+Q19+ROUND(R19/30,0))/6)))</f>
        <v>0</v>
      </c>
      <c r="AF19" s="70">
        <f>IF(ISBLANK(#REF!),"",0.25*(S19*12+T19+ROUND(U19/30,0)))</f>
        <v>5.75</v>
      </c>
      <c r="AG19" s="71">
        <f>IF(ISBLANK(#REF!),"",IF(V19&gt;=67%,7,0))</f>
        <v>0</v>
      </c>
      <c r="AH19" s="71">
        <f>IF(ISBLANK(#REF!),"",IF(W19&gt;=1,7,0))</f>
        <v>0</v>
      </c>
      <c r="AI19" s="71">
        <f>IF(ISBLANK(#REF!),"",IF(X19="ΠΟΛΥΤΕΚΝΟΣ",7,IF(X19="ΤΡΙΤΕΚΝΟΣ",3,0)))</f>
        <v>0</v>
      </c>
      <c r="AJ19" s="71">
        <f>IF(ISBLANK(#REF!),"",MAX(AG19:AI19))</f>
        <v>0</v>
      </c>
      <c r="AK19" s="71">
        <f>IF(ISBLANK(#REF!),"",AA19+SUM(AD19:AF19,AJ19))</f>
        <v>7.63</v>
      </c>
      <c r="AL19" s="72" t="s">
        <v>439</v>
      </c>
    </row>
    <row r="20" spans="1:38" x14ac:dyDescent="0.25">
      <c r="A20" s="82">
        <f>IF(ISBLANK(#REF!),"",IF(ISNUMBER(A19),A19+1,1))</f>
        <v>10</v>
      </c>
      <c r="B20" s="63" t="s">
        <v>371</v>
      </c>
      <c r="C20" s="63" t="s">
        <v>122</v>
      </c>
      <c r="D20" s="63" t="s">
        <v>173</v>
      </c>
      <c r="E20" s="63" t="s">
        <v>44</v>
      </c>
      <c r="F20" s="63" t="s">
        <v>88</v>
      </c>
      <c r="G20" s="63" t="s">
        <v>15</v>
      </c>
      <c r="H20" s="63" t="s">
        <v>12</v>
      </c>
      <c r="I20" s="63" t="s">
        <v>11</v>
      </c>
      <c r="J20" s="64">
        <v>41415</v>
      </c>
      <c r="K20" s="65">
        <v>6.18</v>
      </c>
      <c r="L20" s="66" t="s">
        <v>14</v>
      </c>
      <c r="M20" s="66" t="s">
        <v>14</v>
      </c>
      <c r="N20" s="66" t="s">
        <v>14</v>
      </c>
      <c r="O20" s="66" t="s">
        <v>14</v>
      </c>
      <c r="P20" s="63"/>
      <c r="Q20" s="63"/>
      <c r="R20" s="63"/>
      <c r="S20" s="63">
        <v>2</v>
      </c>
      <c r="T20" s="63">
        <v>2</v>
      </c>
      <c r="U20" s="63">
        <v>21</v>
      </c>
      <c r="V20" s="75"/>
      <c r="W20" s="76"/>
      <c r="X20" s="66"/>
      <c r="Y20" s="66" t="s">
        <v>14</v>
      </c>
      <c r="Z20" s="66" t="s">
        <v>14</v>
      </c>
      <c r="AA20" s="70">
        <f>IF(ISBLANK(#REF!),"",IF(K20&gt;5,ROUND(0.5*(K20-5),2),0))</f>
        <v>0.59</v>
      </c>
      <c r="AB20" s="70">
        <f>IF(ISBLANK(#REF!),"",IF(L20="ΝΑΙ",6,(IF(M20="ΝΑΙ",4,0))))</f>
        <v>0</v>
      </c>
      <c r="AC20" s="70">
        <f>IF(ISBLANK(#REF!),"",IF(E20="ΠΕ23",IF(N20="ΝΑΙ",3,(IF(O20="ΝΑΙ",2,0))),IF(N20="ΝΑΙ",3,(IF(O20="ΝΑΙ",2,0)))))</f>
        <v>0</v>
      </c>
      <c r="AD20" s="70">
        <f>IF(ISBLANK(#REF!),"",MAX(AB20:AC20))</f>
        <v>0</v>
      </c>
      <c r="AE20" s="70">
        <f>IF(ISBLANK(#REF!),"",MIN(3,0.5*INT((P20*12+Q20+ROUND(R20/30,0))/6)))</f>
        <v>0</v>
      </c>
      <c r="AF20" s="70">
        <f>IF(ISBLANK(#REF!),"",0.25*(S20*12+T20+ROUND(U20/30,0)))</f>
        <v>6.75</v>
      </c>
      <c r="AG20" s="71">
        <f>IF(ISBLANK(#REF!),"",IF(V20&gt;=67%,7,0))</f>
        <v>0</v>
      </c>
      <c r="AH20" s="71">
        <f>IF(ISBLANK(#REF!),"",IF(W20&gt;=1,7,0))</f>
        <v>0</v>
      </c>
      <c r="AI20" s="71">
        <f>IF(ISBLANK(#REF!),"",IF(X20="ΠΟΛΥΤΕΚΝΟΣ",7,IF(X20="ΤΡΙΤΕΚΝΟΣ",3,0)))</f>
        <v>0</v>
      </c>
      <c r="AJ20" s="71">
        <f>IF(ISBLANK(#REF!),"",MAX(AG20:AI20))</f>
        <v>0</v>
      </c>
      <c r="AK20" s="71">
        <f>IF(ISBLANK(#REF!),"",AA20+SUM(AD20:AF20,AJ20))</f>
        <v>7.34</v>
      </c>
      <c r="AL20" s="72" t="s">
        <v>373</v>
      </c>
    </row>
    <row r="21" spans="1:38" x14ac:dyDescent="0.25">
      <c r="A21" s="82">
        <f>IF(ISBLANK(#REF!),"",IF(ISNUMBER(A20),A20+1,1))</f>
        <v>11</v>
      </c>
      <c r="B21" s="63" t="s">
        <v>426</v>
      </c>
      <c r="C21" s="63" t="s">
        <v>155</v>
      </c>
      <c r="D21" s="63" t="s">
        <v>192</v>
      </c>
      <c r="E21" s="63" t="s">
        <v>44</v>
      </c>
      <c r="F21" s="63" t="s">
        <v>88</v>
      </c>
      <c r="G21" s="63" t="s">
        <v>15</v>
      </c>
      <c r="H21" s="63" t="s">
        <v>12</v>
      </c>
      <c r="I21" s="63" t="s">
        <v>11</v>
      </c>
      <c r="J21" s="64">
        <v>41116</v>
      </c>
      <c r="K21" s="65">
        <v>6.1420000000000003</v>
      </c>
      <c r="L21" s="66" t="s">
        <v>14</v>
      </c>
      <c r="M21" s="66" t="s">
        <v>14</v>
      </c>
      <c r="N21" s="66" t="s">
        <v>14</v>
      </c>
      <c r="O21" s="66" t="s">
        <v>12</v>
      </c>
      <c r="P21" s="63"/>
      <c r="Q21" s="63">
        <v>6</v>
      </c>
      <c r="R21" s="63">
        <v>27</v>
      </c>
      <c r="S21" s="63">
        <v>1</v>
      </c>
      <c r="T21" s="63">
        <v>4</v>
      </c>
      <c r="U21" s="63">
        <v>28</v>
      </c>
      <c r="V21" s="75"/>
      <c r="W21" s="76"/>
      <c r="X21" s="66"/>
      <c r="Y21" s="66" t="s">
        <v>14</v>
      </c>
      <c r="Z21" s="66" t="s">
        <v>14</v>
      </c>
      <c r="AA21" s="70">
        <f>IF(ISBLANK(#REF!),"",IF(K21&gt;5,ROUND(0.5*(K21-5),2),0))</f>
        <v>0.56999999999999995</v>
      </c>
      <c r="AB21" s="70">
        <f>IF(ISBLANK(#REF!),"",IF(L21="ΝΑΙ",6,(IF(M21="ΝΑΙ",4,0))))</f>
        <v>0</v>
      </c>
      <c r="AC21" s="70">
        <f>IF(ISBLANK(#REF!),"",IF(E21="ΠΕ23",IF(N21="ΝΑΙ",3,(IF(O21="ΝΑΙ",2,0))),IF(N21="ΝΑΙ",3,(IF(O21="ΝΑΙ",2,0)))))</f>
        <v>2</v>
      </c>
      <c r="AD21" s="70">
        <f>IF(ISBLANK(#REF!),"",MAX(AB21:AC21))</f>
        <v>2</v>
      </c>
      <c r="AE21" s="70">
        <f>IF(ISBLANK(#REF!),"",MIN(3,0.5*INT((P21*12+Q21+ROUND(R21/30,0))/6)))</f>
        <v>0.5</v>
      </c>
      <c r="AF21" s="70">
        <f>IF(ISBLANK(#REF!),"",0.25*(S21*12+T21+ROUND(U21/30,0)))</f>
        <v>4.25</v>
      </c>
      <c r="AG21" s="71">
        <f>IF(ISBLANK(#REF!),"",IF(V21&gt;=67%,7,0))</f>
        <v>0</v>
      </c>
      <c r="AH21" s="71">
        <f>IF(ISBLANK(#REF!),"",IF(W21&gt;=1,7,0))</f>
        <v>0</v>
      </c>
      <c r="AI21" s="71">
        <f>IF(ISBLANK(#REF!),"",IF(X21="ΠΟΛΥΤΕΚΝΟΣ",7,IF(X21="ΤΡΙΤΕΚΝΟΣ",3,0)))</f>
        <v>0</v>
      </c>
      <c r="AJ21" s="71">
        <f>IF(ISBLANK(#REF!),"",MAX(AG21:AI21))</f>
        <v>0</v>
      </c>
      <c r="AK21" s="71">
        <f>IF(ISBLANK(#REF!),"",AA21+SUM(AD21:AF21,AJ21))</f>
        <v>7.32</v>
      </c>
      <c r="AL21" s="72" t="s">
        <v>428</v>
      </c>
    </row>
    <row r="22" spans="1:38" x14ac:dyDescent="0.25">
      <c r="A22" s="82">
        <f>IF(ISBLANK(#REF!),"",IF(ISNUMBER(A21),A21+1,1))</f>
        <v>12</v>
      </c>
      <c r="B22" s="63" t="s">
        <v>375</v>
      </c>
      <c r="C22" s="63" t="s">
        <v>259</v>
      </c>
      <c r="D22" s="63" t="s">
        <v>133</v>
      </c>
      <c r="E22" s="63" t="s">
        <v>44</v>
      </c>
      <c r="F22" s="63" t="s">
        <v>88</v>
      </c>
      <c r="G22" s="63" t="s">
        <v>15</v>
      </c>
      <c r="H22" s="63" t="s">
        <v>12</v>
      </c>
      <c r="I22" s="63" t="s">
        <v>11</v>
      </c>
      <c r="J22" s="64">
        <v>41415</v>
      </c>
      <c r="K22" s="65">
        <v>6.4249999999999998</v>
      </c>
      <c r="L22" s="66" t="s">
        <v>14</v>
      </c>
      <c r="M22" s="66" t="s">
        <v>14</v>
      </c>
      <c r="N22" s="66" t="s">
        <v>14</v>
      </c>
      <c r="O22" s="66" t="s">
        <v>12</v>
      </c>
      <c r="P22" s="63"/>
      <c r="Q22" s="63">
        <v>1</v>
      </c>
      <c r="R22" s="63">
        <v>18</v>
      </c>
      <c r="S22" s="63">
        <v>1</v>
      </c>
      <c r="T22" s="63">
        <v>5</v>
      </c>
      <c r="U22" s="63">
        <v>25</v>
      </c>
      <c r="V22" s="75"/>
      <c r="W22" s="76"/>
      <c r="X22" s="66"/>
      <c r="Y22" s="66" t="s">
        <v>14</v>
      </c>
      <c r="Z22" s="66" t="s">
        <v>14</v>
      </c>
      <c r="AA22" s="70">
        <f>IF(ISBLANK(#REF!),"",IF(K22&gt;5,ROUND(0.5*(K22-5),2),0))</f>
        <v>0.71</v>
      </c>
      <c r="AB22" s="70">
        <f>IF(ISBLANK(#REF!),"",IF(L22="ΝΑΙ",6,(IF(M22="ΝΑΙ",4,0))))</f>
        <v>0</v>
      </c>
      <c r="AC22" s="70">
        <f>IF(ISBLANK(#REF!),"",IF(E22="ΠΕ23",IF(N22="ΝΑΙ",3,(IF(O22="ΝΑΙ",2,0))),IF(N22="ΝΑΙ",3,(IF(O22="ΝΑΙ",2,0)))))</f>
        <v>2</v>
      </c>
      <c r="AD22" s="70">
        <f>IF(ISBLANK(#REF!),"",MAX(AB22:AC22))</f>
        <v>2</v>
      </c>
      <c r="AE22" s="70">
        <f>IF(ISBLANK(#REF!),"",MIN(3,0.5*INT((P22*12+Q22+ROUND(R22/30,0))/6)))</f>
        <v>0</v>
      </c>
      <c r="AF22" s="70">
        <f>IF(ISBLANK(#REF!),"",0.25*(S22*12+T22+ROUND(U22/30,0)))</f>
        <v>4.5</v>
      </c>
      <c r="AG22" s="71">
        <f>IF(ISBLANK(#REF!),"",IF(V22&gt;=67%,7,0))</f>
        <v>0</v>
      </c>
      <c r="AH22" s="71">
        <f>IF(ISBLANK(#REF!),"",IF(W22&gt;=1,7,0))</f>
        <v>0</v>
      </c>
      <c r="AI22" s="71">
        <f>IF(ISBLANK(#REF!),"",IF(X22="ΠΟΛΥΤΕΚΝΟΣ",7,IF(X22="ΤΡΙΤΕΚΝΟΣ",3,0)))</f>
        <v>0</v>
      </c>
      <c r="AJ22" s="71">
        <f>IF(ISBLANK(#REF!),"",MAX(AG22:AI22))</f>
        <v>0</v>
      </c>
      <c r="AK22" s="71">
        <f>IF(ISBLANK(#REF!),"",AA22+SUM(AD22:AF22,AJ22))</f>
        <v>7.21</v>
      </c>
      <c r="AL22" s="72" t="s">
        <v>341</v>
      </c>
    </row>
    <row r="23" spans="1:38" x14ac:dyDescent="0.25">
      <c r="A23" s="82">
        <f>IF(ISBLANK(#REF!),"",IF(ISNUMBER(A22),A22+1,1))</f>
        <v>13</v>
      </c>
      <c r="B23" s="63" t="s">
        <v>380</v>
      </c>
      <c r="C23" s="63" t="s">
        <v>300</v>
      </c>
      <c r="D23" s="63" t="s">
        <v>133</v>
      </c>
      <c r="E23" s="63" t="s">
        <v>44</v>
      </c>
      <c r="F23" s="63" t="s">
        <v>88</v>
      </c>
      <c r="G23" s="63" t="s">
        <v>15</v>
      </c>
      <c r="H23" s="63" t="s">
        <v>12</v>
      </c>
      <c r="I23" s="63" t="s">
        <v>11</v>
      </c>
      <c r="J23" s="64">
        <v>41415</v>
      </c>
      <c r="K23" s="65">
        <v>5.7549999999999999</v>
      </c>
      <c r="L23" s="66" t="s">
        <v>14</v>
      </c>
      <c r="M23" s="66" t="s">
        <v>14</v>
      </c>
      <c r="N23" s="66" t="s">
        <v>14</v>
      </c>
      <c r="O23" s="66" t="s">
        <v>14</v>
      </c>
      <c r="P23" s="63"/>
      <c r="Q23" s="63"/>
      <c r="R23" s="63"/>
      <c r="S23" s="63">
        <v>2</v>
      </c>
      <c r="T23" s="63">
        <v>2</v>
      </c>
      <c r="U23" s="63">
        <v>11</v>
      </c>
      <c r="V23" s="75"/>
      <c r="W23" s="76"/>
      <c r="X23" s="66"/>
      <c r="Y23" s="66" t="s">
        <v>14</v>
      </c>
      <c r="Z23" s="66" t="s">
        <v>14</v>
      </c>
      <c r="AA23" s="70">
        <f>IF(ISBLANK(#REF!),"",IF(K23&gt;5,ROUND(0.5*(K23-5),2),0))</f>
        <v>0.38</v>
      </c>
      <c r="AB23" s="70">
        <f>IF(ISBLANK(#REF!),"",IF(L23="ΝΑΙ",6,(IF(M23="ΝΑΙ",4,0))))</f>
        <v>0</v>
      </c>
      <c r="AC23" s="70">
        <f>IF(ISBLANK(#REF!),"",IF(E23="ΠΕ23",IF(N23="ΝΑΙ",3,(IF(O23="ΝΑΙ",2,0))),IF(N23="ΝΑΙ",3,(IF(O23="ΝΑΙ",2,0)))))</f>
        <v>0</v>
      </c>
      <c r="AD23" s="70">
        <f>IF(ISBLANK(#REF!),"",MAX(AB23:AC23))</f>
        <v>0</v>
      </c>
      <c r="AE23" s="70">
        <f>IF(ISBLANK(#REF!),"",MIN(3,0.5*INT((P23*12+Q23+ROUND(R23/30,0))/6)))</f>
        <v>0</v>
      </c>
      <c r="AF23" s="70">
        <f>IF(ISBLANK(#REF!),"",0.25*(S23*12+T23+ROUND(U23/30,0)))</f>
        <v>6.5</v>
      </c>
      <c r="AG23" s="71">
        <f>IF(ISBLANK(#REF!),"",IF(V23&gt;=67%,7,0))</f>
        <v>0</v>
      </c>
      <c r="AH23" s="71">
        <f>IF(ISBLANK(#REF!),"",IF(W23&gt;=1,7,0))</f>
        <v>0</v>
      </c>
      <c r="AI23" s="71">
        <f>IF(ISBLANK(#REF!),"",IF(X23="ΠΟΛΥΤΕΚΝΟΣ",7,IF(X23="ΤΡΙΤΕΚΝΟΣ",3,0)))</f>
        <v>0</v>
      </c>
      <c r="AJ23" s="71">
        <f>IF(ISBLANK(#REF!),"",MAX(AG23:AI23))</f>
        <v>0</v>
      </c>
      <c r="AK23" s="71">
        <f>IF(ISBLANK(#REF!),"",AA23+SUM(AD23:AF23,AJ23))</f>
        <v>6.88</v>
      </c>
      <c r="AL23" s="72">
        <v>1</v>
      </c>
    </row>
    <row r="24" spans="1:38" x14ac:dyDescent="0.25">
      <c r="A24" s="82">
        <f>IF(ISBLANK(#REF!),"",IF(ISNUMBER(A23),A23+1,1))</f>
        <v>14</v>
      </c>
      <c r="B24" s="63" t="s">
        <v>406</v>
      </c>
      <c r="C24" s="63" t="s">
        <v>109</v>
      </c>
      <c r="D24" s="63" t="s">
        <v>407</v>
      </c>
      <c r="E24" s="63" t="s">
        <v>44</v>
      </c>
      <c r="F24" s="63" t="s">
        <v>88</v>
      </c>
      <c r="G24" s="63" t="s">
        <v>15</v>
      </c>
      <c r="H24" s="63" t="s">
        <v>12</v>
      </c>
      <c r="I24" s="63" t="s">
        <v>11</v>
      </c>
      <c r="J24" s="64">
        <v>40641</v>
      </c>
      <c r="K24" s="65">
        <v>6.0659999999999998</v>
      </c>
      <c r="L24" s="66" t="s">
        <v>14</v>
      </c>
      <c r="M24" s="66" t="s">
        <v>14</v>
      </c>
      <c r="N24" s="66" t="s">
        <v>14</v>
      </c>
      <c r="O24" s="66" t="s">
        <v>14</v>
      </c>
      <c r="P24" s="63"/>
      <c r="Q24" s="63">
        <v>1</v>
      </c>
      <c r="R24" s="63">
        <v>24</v>
      </c>
      <c r="S24" s="63">
        <v>1</v>
      </c>
      <c r="T24" s="63">
        <v>9</v>
      </c>
      <c r="U24" s="63">
        <v>16</v>
      </c>
      <c r="V24" s="75"/>
      <c r="W24" s="76"/>
      <c r="X24" s="66"/>
      <c r="Y24" s="66" t="s">
        <v>12</v>
      </c>
      <c r="Z24" s="66" t="s">
        <v>14</v>
      </c>
      <c r="AA24" s="70">
        <f>IF(ISBLANK(#REF!),"",IF(K24&gt;5,ROUND(0.5*(K24-5),2),0))</f>
        <v>0.53</v>
      </c>
      <c r="AB24" s="70">
        <f>IF(ISBLANK(#REF!),"",IF(L24="ΝΑΙ",6,(IF(M24="ΝΑΙ",4,0))))</f>
        <v>0</v>
      </c>
      <c r="AC24" s="70">
        <f>IF(ISBLANK(#REF!),"",IF(E24="ΠΕ23",IF(N24="ΝΑΙ",3,(IF(O24="ΝΑΙ",2,0))),IF(N24="ΝΑΙ",3,(IF(O24="ΝΑΙ",2,0)))))</f>
        <v>0</v>
      </c>
      <c r="AD24" s="70">
        <f>IF(ISBLANK(#REF!),"",MAX(AB24:AC24))</f>
        <v>0</v>
      </c>
      <c r="AE24" s="70">
        <f>IF(ISBLANK(#REF!),"",MIN(3,0.5*INT((P24*12+Q24+ROUND(R24/30,0))/6)))</f>
        <v>0</v>
      </c>
      <c r="AF24" s="70">
        <f>IF(ISBLANK(#REF!),"",0.25*(S24*12+T24+ROUND(U24/30,0)))</f>
        <v>5.5</v>
      </c>
      <c r="AG24" s="71">
        <f>IF(ISBLANK(#REF!),"",IF(V24&gt;=67%,7,0))</f>
        <v>0</v>
      </c>
      <c r="AH24" s="71">
        <f>IF(ISBLANK(#REF!),"",IF(W24&gt;=1,7,0))</f>
        <v>0</v>
      </c>
      <c r="AI24" s="71">
        <f>IF(ISBLANK(#REF!),"",IF(X24="ΠΟΛΥΤΕΚΝΟΣ",7,IF(X24="ΤΡΙΤΕΚΝΟΣ",3,0)))</f>
        <v>0</v>
      </c>
      <c r="AJ24" s="71">
        <f>IF(ISBLANK(#REF!),"",MAX(AG24:AI24))</f>
        <v>0</v>
      </c>
      <c r="AK24" s="71">
        <f>IF(ISBLANK(#REF!),"",AA24+SUM(AD24:AF24,AJ24))</f>
        <v>6.03</v>
      </c>
      <c r="AL24" s="72" t="s">
        <v>408</v>
      </c>
    </row>
    <row r="25" spans="1:38" x14ac:dyDescent="0.25">
      <c r="A25" s="82">
        <f>IF(ISBLANK(#REF!),"",IF(ISNUMBER(A24),A24+1,1))</f>
        <v>15</v>
      </c>
      <c r="B25" s="63" t="s">
        <v>357</v>
      </c>
      <c r="C25" s="63" t="s">
        <v>358</v>
      </c>
      <c r="D25" s="63" t="s">
        <v>107</v>
      </c>
      <c r="E25" s="63" t="s">
        <v>44</v>
      </c>
      <c r="F25" s="63" t="s">
        <v>88</v>
      </c>
      <c r="G25" s="63" t="s">
        <v>15</v>
      </c>
      <c r="H25" s="63" t="s">
        <v>12</v>
      </c>
      <c r="I25" s="63" t="s">
        <v>11</v>
      </c>
      <c r="J25" s="64">
        <v>39729</v>
      </c>
      <c r="K25" s="65">
        <v>6.1420000000000003</v>
      </c>
      <c r="L25" s="66" t="s">
        <v>14</v>
      </c>
      <c r="M25" s="66" t="s">
        <v>14</v>
      </c>
      <c r="N25" s="66" t="s">
        <v>14</v>
      </c>
      <c r="O25" s="66" t="s">
        <v>14</v>
      </c>
      <c r="P25" s="63"/>
      <c r="Q25" s="63"/>
      <c r="R25" s="63"/>
      <c r="S25" s="63">
        <v>1</v>
      </c>
      <c r="T25" s="63">
        <v>8</v>
      </c>
      <c r="U25" s="63">
        <v>18</v>
      </c>
      <c r="V25" s="75"/>
      <c r="W25" s="76"/>
      <c r="X25" s="66"/>
      <c r="Y25" s="66" t="s">
        <v>14</v>
      </c>
      <c r="Z25" s="66" t="s">
        <v>14</v>
      </c>
      <c r="AA25" s="70">
        <f>IF(ISBLANK(#REF!),"",IF(K25&gt;5,ROUND(0.5*(K25-5),2),0))</f>
        <v>0.56999999999999995</v>
      </c>
      <c r="AB25" s="70">
        <f>IF(ISBLANK(#REF!),"",IF(L25="ΝΑΙ",6,(IF(M25="ΝΑΙ",4,0))))</f>
        <v>0</v>
      </c>
      <c r="AC25" s="70">
        <f>IF(ISBLANK(#REF!),"",IF(E25="ΠΕ23",IF(N25="ΝΑΙ",3,(IF(O25="ΝΑΙ",2,0))),IF(N25="ΝΑΙ",3,(IF(O25="ΝΑΙ",2,0)))))</f>
        <v>0</v>
      </c>
      <c r="AD25" s="70">
        <f>IF(ISBLANK(#REF!),"",MAX(AB25:AC25))</f>
        <v>0</v>
      </c>
      <c r="AE25" s="70">
        <f>IF(ISBLANK(#REF!),"",MIN(3,0.5*INT((P25*12+Q25+ROUND(R25/30,0))/6)))</f>
        <v>0</v>
      </c>
      <c r="AF25" s="70">
        <f>IF(ISBLANK(#REF!),"",0.25*(S25*12+T25+ROUND(U25/30,0)))</f>
        <v>5.25</v>
      </c>
      <c r="AG25" s="71">
        <f>IF(ISBLANK(#REF!),"",IF(V25&gt;=67%,7,0))</f>
        <v>0</v>
      </c>
      <c r="AH25" s="71">
        <f>IF(ISBLANK(#REF!),"",IF(W25&gt;=1,7,0))</f>
        <v>0</v>
      </c>
      <c r="AI25" s="71">
        <f>IF(ISBLANK(#REF!),"",IF(X25="ΠΟΛΥΤΕΚΝΟΣ",7,IF(X25="ΤΡΙΤΕΚΝΟΣ",3,0)))</f>
        <v>0</v>
      </c>
      <c r="AJ25" s="71">
        <f>IF(ISBLANK(#REF!),"",MAX(AG25:AI25))</f>
        <v>0</v>
      </c>
      <c r="AK25" s="71">
        <f>IF(ISBLANK(#REF!),"",AA25+SUM(AD25:AF25,AJ25))</f>
        <v>5.82</v>
      </c>
      <c r="AL25" s="72">
        <v>4</v>
      </c>
    </row>
    <row r="26" spans="1:38" x14ac:dyDescent="0.25">
      <c r="A26" s="82">
        <f>IF(ISBLANK(#REF!),"",IF(ISNUMBER(A25),A25+1,1))</f>
        <v>16</v>
      </c>
      <c r="B26" s="63" t="s">
        <v>386</v>
      </c>
      <c r="C26" s="63" t="s">
        <v>107</v>
      </c>
      <c r="D26" s="63" t="s">
        <v>363</v>
      </c>
      <c r="E26" s="63" t="s">
        <v>44</v>
      </c>
      <c r="F26" s="63" t="s">
        <v>88</v>
      </c>
      <c r="G26" s="63" t="s">
        <v>15</v>
      </c>
      <c r="H26" s="63" t="s">
        <v>12</v>
      </c>
      <c r="I26" s="63" t="s">
        <v>11</v>
      </c>
      <c r="J26" s="64">
        <v>40513</v>
      </c>
      <c r="K26" s="65">
        <v>6.9059999999999997</v>
      </c>
      <c r="L26" s="66" t="s">
        <v>14</v>
      </c>
      <c r="M26" s="66" t="s">
        <v>14</v>
      </c>
      <c r="N26" s="66" t="s">
        <v>14</v>
      </c>
      <c r="O26" s="66" t="s">
        <v>14</v>
      </c>
      <c r="P26" s="63"/>
      <c r="Q26" s="63">
        <v>10</v>
      </c>
      <c r="R26" s="63">
        <v>1</v>
      </c>
      <c r="S26" s="63">
        <v>1</v>
      </c>
      <c r="T26" s="63">
        <v>5</v>
      </c>
      <c r="U26" s="63">
        <v>12</v>
      </c>
      <c r="V26" s="75"/>
      <c r="W26" s="76"/>
      <c r="X26" s="66"/>
      <c r="Y26" s="66" t="s">
        <v>14</v>
      </c>
      <c r="Z26" s="66" t="s">
        <v>14</v>
      </c>
      <c r="AA26" s="70">
        <f>IF(ISBLANK(#REF!),"",IF(K26&gt;5,ROUND(0.5*(K26-5),2),0))</f>
        <v>0.95</v>
      </c>
      <c r="AB26" s="70">
        <f>IF(ISBLANK(#REF!),"",IF(L26="ΝΑΙ",6,(IF(M26="ΝΑΙ",4,0))))</f>
        <v>0</v>
      </c>
      <c r="AC26" s="70">
        <f>IF(ISBLANK(#REF!),"",IF(E26="ΠΕ23",IF(N26="ΝΑΙ",3,(IF(O26="ΝΑΙ",2,0))),IF(N26="ΝΑΙ",3,(IF(O26="ΝΑΙ",2,0)))))</f>
        <v>0</v>
      </c>
      <c r="AD26" s="70">
        <f>IF(ISBLANK(#REF!),"",MAX(AB26:AC26))</f>
        <v>0</v>
      </c>
      <c r="AE26" s="70">
        <f>IF(ISBLANK(#REF!),"",MIN(3,0.5*INT((P26*12+Q26+ROUND(R26/30,0))/6)))</f>
        <v>0.5</v>
      </c>
      <c r="AF26" s="70">
        <f>IF(ISBLANK(#REF!),"",0.25*(S26*12+T26+ROUND(U26/30,0)))</f>
        <v>4.25</v>
      </c>
      <c r="AG26" s="71">
        <f>IF(ISBLANK(#REF!),"",IF(V26&gt;=67%,7,0))</f>
        <v>0</v>
      </c>
      <c r="AH26" s="71">
        <f>IF(ISBLANK(#REF!),"",IF(W26&gt;=1,7,0))</f>
        <v>0</v>
      </c>
      <c r="AI26" s="71">
        <f>IF(ISBLANK(#REF!),"",IF(X26="ΠΟΛΥΤΕΚΝΟΣ",7,IF(X26="ΤΡΙΤΕΚΝΟΣ",3,0)))</f>
        <v>0</v>
      </c>
      <c r="AJ26" s="71">
        <f>IF(ISBLANK(#REF!),"",MAX(AG26:AI26))</f>
        <v>0</v>
      </c>
      <c r="AK26" s="71">
        <f>IF(ISBLANK(#REF!),"",AA26+SUM(AD26:AF26,AJ26))</f>
        <v>5.7</v>
      </c>
      <c r="AL26" s="72" t="s">
        <v>308</v>
      </c>
    </row>
    <row r="27" spans="1:38" x14ac:dyDescent="0.25">
      <c r="A27" s="82">
        <f>IF(ISBLANK(#REF!),"",IF(ISNUMBER(A26),A26+1,1))</f>
        <v>17</v>
      </c>
      <c r="B27" s="63" t="s">
        <v>387</v>
      </c>
      <c r="C27" s="63" t="s">
        <v>109</v>
      </c>
      <c r="D27" s="63" t="s">
        <v>100</v>
      </c>
      <c r="E27" s="63" t="s">
        <v>44</v>
      </c>
      <c r="F27" s="63" t="s">
        <v>89</v>
      </c>
      <c r="G27" s="63" t="s">
        <v>61</v>
      </c>
      <c r="H27" s="63" t="s">
        <v>12</v>
      </c>
      <c r="I27" s="63" t="s">
        <v>11</v>
      </c>
      <c r="J27" s="64">
        <v>38796</v>
      </c>
      <c r="K27" s="65">
        <v>7.01</v>
      </c>
      <c r="L27" s="66" t="s">
        <v>14</v>
      </c>
      <c r="M27" s="66" t="s">
        <v>14</v>
      </c>
      <c r="N27" s="66" t="s">
        <v>14</v>
      </c>
      <c r="O27" s="66" t="s">
        <v>14</v>
      </c>
      <c r="P27" s="63"/>
      <c r="Q27" s="63">
        <v>3</v>
      </c>
      <c r="R27" s="63">
        <v>14</v>
      </c>
      <c r="S27" s="63">
        <v>1</v>
      </c>
      <c r="T27" s="63">
        <v>6</v>
      </c>
      <c r="U27" s="63">
        <v>13</v>
      </c>
      <c r="V27" s="75"/>
      <c r="W27" s="76"/>
      <c r="X27" s="66"/>
      <c r="Y27" s="66" t="s">
        <v>14</v>
      </c>
      <c r="Z27" s="66" t="s">
        <v>14</v>
      </c>
      <c r="AA27" s="70">
        <f>IF(ISBLANK(#REF!),"",IF(K27&gt;5,ROUND(0.5*(K27-5),2),0))</f>
        <v>1.01</v>
      </c>
      <c r="AB27" s="70">
        <f>IF(ISBLANK(#REF!),"",IF(L27="ΝΑΙ",6,(IF(M27="ΝΑΙ",4,0))))</f>
        <v>0</v>
      </c>
      <c r="AC27" s="70">
        <f>IF(ISBLANK(#REF!),"",IF(E27="ΠΕ23",IF(N27="ΝΑΙ",3,(IF(O27="ΝΑΙ",2,0))),IF(N27="ΝΑΙ",3,(IF(O27="ΝΑΙ",2,0)))))</f>
        <v>0</v>
      </c>
      <c r="AD27" s="70">
        <f>IF(ISBLANK(#REF!),"",MAX(AB27:AC27))</f>
        <v>0</v>
      </c>
      <c r="AE27" s="70">
        <f>IF(ISBLANK(#REF!),"",MIN(3,0.5*INT((P27*12+Q27+ROUND(R27/30,0))/6)))</f>
        <v>0</v>
      </c>
      <c r="AF27" s="70">
        <f>IF(ISBLANK(#REF!),"",0.25*(S27*12+T27+ROUND(U27/30,0)))</f>
        <v>4.5</v>
      </c>
      <c r="AG27" s="71">
        <f>IF(ISBLANK(#REF!),"",IF(V27&gt;=67%,7,0))</f>
        <v>0</v>
      </c>
      <c r="AH27" s="71">
        <f>IF(ISBLANK(#REF!),"",IF(W27&gt;=1,7,0))</f>
        <v>0</v>
      </c>
      <c r="AI27" s="71">
        <f>IF(ISBLANK(#REF!),"",IF(X27="ΠΟΛΥΤΕΚΝΟΣ",7,IF(X27="ΤΡΙΤΕΚΝΟΣ",3,0)))</f>
        <v>0</v>
      </c>
      <c r="AJ27" s="71">
        <f>IF(ISBLANK(#REF!),"",MAX(AG27:AI27))</f>
        <v>0</v>
      </c>
      <c r="AK27" s="71">
        <f>IF(ISBLANK(#REF!),"",AA27+SUM(AD27:AF27,AJ27))</f>
        <v>5.51</v>
      </c>
      <c r="AL27" s="72">
        <v>2</v>
      </c>
    </row>
    <row r="28" spans="1:38" x14ac:dyDescent="0.25">
      <c r="A28" s="82">
        <f>IF(ISBLANK(#REF!),"",IF(ISNUMBER(A27),A27+1,1))</f>
        <v>18</v>
      </c>
      <c r="B28" s="63" t="s">
        <v>360</v>
      </c>
      <c r="C28" s="63" t="s">
        <v>257</v>
      </c>
      <c r="D28" s="63" t="s">
        <v>127</v>
      </c>
      <c r="E28" s="63" t="s">
        <v>44</v>
      </c>
      <c r="F28" s="63" t="s">
        <v>88</v>
      </c>
      <c r="G28" s="63" t="s">
        <v>15</v>
      </c>
      <c r="H28" s="63" t="s">
        <v>12</v>
      </c>
      <c r="I28" s="63" t="s">
        <v>11</v>
      </c>
      <c r="J28" s="64">
        <v>40141</v>
      </c>
      <c r="K28" s="65">
        <v>6.1020000000000003</v>
      </c>
      <c r="L28" s="66" t="s">
        <v>14</v>
      </c>
      <c r="M28" s="66" t="s">
        <v>14</v>
      </c>
      <c r="N28" s="66" t="s">
        <v>14</v>
      </c>
      <c r="O28" s="66" t="s">
        <v>14</v>
      </c>
      <c r="P28" s="63"/>
      <c r="Q28" s="63">
        <v>5</v>
      </c>
      <c r="R28" s="63">
        <v>20</v>
      </c>
      <c r="S28" s="63">
        <v>1</v>
      </c>
      <c r="T28" s="63">
        <v>4</v>
      </c>
      <c r="U28" s="63">
        <v>13</v>
      </c>
      <c r="V28" s="75"/>
      <c r="W28" s="76"/>
      <c r="X28" s="66"/>
      <c r="Y28" s="66" t="s">
        <v>14</v>
      </c>
      <c r="Z28" s="66" t="s">
        <v>14</v>
      </c>
      <c r="AA28" s="70">
        <f>IF(ISBLANK(#REF!),"",IF(K28&gt;5,ROUND(0.5*(K28-5),2),0))</f>
        <v>0.55000000000000004</v>
      </c>
      <c r="AB28" s="70">
        <f>IF(ISBLANK(#REF!),"",IF(L28="ΝΑΙ",6,(IF(M28="ΝΑΙ",4,0))))</f>
        <v>0</v>
      </c>
      <c r="AC28" s="70">
        <f>IF(ISBLANK(#REF!),"",IF(E28="ΠΕ23",IF(N28="ΝΑΙ",3,(IF(O28="ΝΑΙ",2,0))),IF(N28="ΝΑΙ",3,(IF(O28="ΝΑΙ",2,0)))))</f>
        <v>0</v>
      </c>
      <c r="AD28" s="70">
        <f>IF(ISBLANK(#REF!),"",MAX(AB28:AC28))</f>
        <v>0</v>
      </c>
      <c r="AE28" s="70">
        <f>IF(ISBLANK(#REF!),"",MIN(3,0.5*INT((P28*12+Q28+ROUND(R28/30,0))/6)))</f>
        <v>0.5</v>
      </c>
      <c r="AF28" s="70">
        <f>IF(ISBLANK(#REF!),"",0.25*(S28*12+T28+ROUND(U28/30,0)))</f>
        <v>4</v>
      </c>
      <c r="AG28" s="71">
        <f>IF(ISBLANK(#REF!),"",IF(V28&gt;=67%,7,0))</f>
        <v>0</v>
      </c>
      <c r="AH28" s="71">
        <f>IF(ISBLANK(#REF!),"",IF(W28&gt;=1,7,0))</f>
        <v>0</v>
      </c>
      <c r="AI28" s="71">
        <f>IF(ISBLANK(#REF!),"",IF(X28="ΠΟΛΥΤΕΚΝΟΣ",7,IF(X28="ΤΡΙΤΕΚΝΟΣ",3,0)))</f>
        <v>0</v>
      </c>
      <c r="AJ28" s="71">
        <f>IF(ISBLANK(#REF!),"",MAX(AG28:AI28))</f>
        <v>0</v>
      </c>
      <c r="AK28" s="71">
        <f>IF(ISBLANK(#REF!),"",AA28+SUM(AD28:AF28,AJ28))</f>
        <v>5.05</v>
      </c>
      <c r="AL28" s="72">
        <v>4</v>
      </c>
    </row>
    <row r="29" spans="1:38" x14ac:dyDescent="0.25">
      <c r="A29" s="82">
        <f>IF(ISBLANK(#REF!),"",IF(ISNUMBER(A28),A28+1,1))</f>
        <v>19</v>
      </c>
      <c r="B29" s="63" t="s">
        <v>348</v>
      </c>
      <c r="C29" s="63" t="s">
        <v>154</v>
      </c>
      <c r="D29" s="63" t="s">
        <v>147</v>
      </c>
      <c r="E29" s="63" t="s">
        <v>44</v>
      </c>
      <c r="F29" s="63" t="s">
        <v>89</v>
      </c>
      <c r="G29" s="63" t="s">
        <v>61</v>
      </c>
      <c r="H29" s="63" t="s">
        <v>12</v>
      </c>
      <c r="I29" s="63" t="s">
        <v>11</v>
      </c>
      <c r="J29" s="64">
        <v>40952</v>
      </c>
      <c r="K29" s="65">
        <v>7.31</v>
      </c>
      <c r="L29" s="66" t="s">
        <v>14</v>
      </c>
      <c r="M29" s="66" t="s">
        <v>14</v>
      </c>
      <c r="N29" s="66" t="s">
        <v>14</v>
      </c>
      <c r="O29" s="66" t="s">
        <v>14</v>
      </c>
      <c r="P29" s="63"/>
      <c r="Q29" s="63">
        <v>5</v>
      </c>
      <c r="R29" s="63">
        <v>17</v>
      </c>
      <c r="S29" s="63">
        <v>1</v>
      </c>
      <c r="T29" s="63">
        <v>0</v>
      </c>
      <c r="U29" s="63">
        <v>0</v>
      </c>
      <c r="V29" s="75"/>
      <c r="W29" s="76"/>
      <c r="X29" s="66"/>
      <c r="Y29" s="66" t="s">
        <v>14</v>
      </c>
      <c r="Z29" s="66" t="s">
        <v>14</v>
      </c>
      <c r="AA29" s="70">
        <f>IF(ISBLANK(#REF!),"",IF(K29&gt;5,ROUND(0.5*(K29-5),2),0))</f>
        <v>1.1599999999999999</v>
      </c>
      <c r="AB29" s="70">
        <f>IF(ISBLANK(#REF!),"",IF(L29="ΝΑΙ",6,(IF(M29="ΝΑΙ",4,0))))</f>
        <v>0</v>
      </c>
      <c r="AC29" s="70">
        <f>IF(ISBLANK(#REF!),"",IF(E29="ΠΕ23",IF(N29="ΝΑΙ",3,(IF(O29="ΝΑΙ",2,0))),IF(N29="ΝΑΙ",3,(IF(O29="ΝΑΙ",2,0)))))</f>
        <v>0</v>
      </c>
      <c r="AD29" s="70">
        <f>IF(ISBLANK(#REF!),"",MAX(AB29:AC29))</f>
        <v>0</v>
      </c>
      <c r="AE29" s="70">
        <f>IF(ISBLANK(#REF!),"",MIN(3,0.5*INT((P29*12+Q29+ROUND(R29/30,0))/6)))</f>
        <v>0.5</v>
      </c>
      <c r="AF29" s="70">
        <f>IF(ISBLANK(#REF!),"",0.25*(S29*12+T29+ROUND(U29/30,0)))</f>
        <v>3</v>
      </c>
      <c r="AG29" s="71">
        <f>IF(ISBLANK(#REF!),"",IF(V29&gt;=67%,7,0))</f>
        <v>0</v>
      </c>
      <c r="AH29" s="71">
        <f>IF(ISBLANK(#REF!),"",IF(W29&gt;=1,7,0))</f>
        <v>0</v>
      </c>
      <c r="AI29" s="71">
        <f>IF(ISBLANK(#REF!),"",IF(X29="ΠΟΛΥΤΕΚΝΟΣ",7,IF(X29="ΤΡΙΤΕΚΝΟΣ",3,0)))</f>
        <v>0</v>
      </c>
      <c r="AJ29" s="71">
        <f>IF(ISBLANK(#REF!),"",MAX(AG29:AI29))</f>
        <v>0</v>
      </c>
      <c r="AK29" s="71">
        <f>IF(ISBLANK(#REF!),"",AA29+SUM(AD29:AF29,AJ29))</f>
        <v>4.66</v>
      </c>
      <c r="AL29" s="72" t="s">
        <v>265</v>
      </c>
    </row>
    <row r="30" spans="1:38" x14ac:dyDescent="0.25">
      <c r="A30" s="82">
        <f>IF(ISBLANK(#REF!),"",IF(ISNUMBER(A29),A29+1,1))</f>
        <v>20</v>
      </c>
      <c r="B30" s="63" t="s">
        <v>440</v>
      </c>
      <c r="C30" s="63" t="s">
        <v>338</v>
      </c>
      <c r="D30" s="63" t="s">
        <v>127</v>
      </c>
      <c r="E30" s="63" t="s">
        <v>44</v>
      </c>
      <c r="F30" s="63" t="s">
        <v>89</v>
      </c>
      <c r="G30" s="63" t="s">
        <v>61</v>
      </c>
      <c r="H30" s="63" t="s">
        <v>12</v>
      </c>
      <c r="I30" s="63" t="s">
        <v>11</v>
      </c>
      <c r="J30" s="64">
        <v>41215</v>
      </c>
      <c r="K30" s="65">
        <v>7.13</v>
      </c>
      <c r="L30" s="66" t="s">
        <v>14</v>
      </c>
      <c r="M30" s="66" t="s">
        <v>14</v>
      </c>
      <c r="N30" s="66" t="s">
        <v>14</v>
      </c>
      <c r="O30" s="66" t="s">
        <v>12</v>
      </c>
      <c r="P30" s="63"/>
      <c r="Q30" s="63"/>
      <c r="R30" s="63"/>
      <c r="S30" s="63"/>
      <c r="T30" s="63">
        <v>4</v>
      </c>
      <c r="U30" s="63">
        <v>20</v>
      </c>
      <c r="V30" s="75"/>
      <c r="W30" s="76"/>
      <c r="X30" s="66"/>
      <c r="Y30" s="66" t="s">
        <v>14</v>
      </c>
      <c r="Z30" s="66" t="s">
        <v>14</v>
      </c>
      <c r="AA30" s="70">
        <f>IF(ISBLANK(#REF!),"",IF(K30&gt;5,ROUND(0.5*(K30-5),2),0))</f>
        <v>1.07</v>
      </c>
      <c r="AB30" s="70">
        <f>IF(ISBLANK(#REF!),"",IF(L30="ΝΑΙ",6,(IF(M30="ΝΑΙ",4,0))))</f>
        <v>0</v>
      </c>
      <c r="AC30" s="70">
        <f>IF(ISBLANK(#REF!),"",IF(E30="ΠΕ23",IF(N30="ΝΑΙ",3,(IF(O30="ΝΑΙ",2,0))),IF(N30="ΝΑΙ",3,(IF(O30="ΝΑΙ",2,0)))))</f>
        <v>2</v>
      </c>
      <c r="AD30" s="70">
        <f>IF(ISBLANK(#REF!),"",MAX(AB30:AC30))</f>
        <v>2</v>
      </c>
      <c r="AE30" s="70">
        <f>IF(ISBLANK(#REF!),"",MIN(3,0.5*INT((P30*12+Q30+ROUND(R30/30,0))/6)))</f>
        <v>0</v>
      </c>
      <c r="AF30" s="70">
        <f>IF(ISBLANK(#REF!),"",0.25*(S30*12+T30+ROUND(U30/30,0)))</f>
        <v>1.25</v>
      </c>
      <c r="AG30" s="71">
        <f>IF(ISBLANK(#REF!),"",IF(V30&gt;=67%,7,0))</f>
        <v>0</v>
      </c>
      <c r="AH30" s="71">
        <f>IF(ISBLANK(#REF!),"",IF(W30&gt;=1,7,0))</f>
        <v>0</v>
      </c>
      <c r="AI30" s="71">
        <f>IF(ISBLANK(#REF!),"",IF(X30="ΠΟΛΥΤΕΚΝΟΣ",7,IF(X30="ΤΡΙΤΕΚΝΟΣ",3,0)))</f>
        <v>0</v>
      </c>
      <c r="AJ30" s="71">
        <f>IF(ISBLANK(#REF!),"",MAX(AG30:AI30))</f>
        <v>0</v>
      </c>
      <c r="AK30" s="71">
        <f>IF(ISBLANK(#REF!),"",AA30+SUM(AD30:AF30,AJ30))</f>
        <v>4.32</v>
      </c>
      <c r="AL30" s="72">
        <v>3.4</v>
      </c>
    </row>
    <row r="31" spans="1:38" x14ac:dyDescent="0.25">
      <c r="A31" s="82">
        <f>IF(ISBLANK(#REF!),"",IF(ISNUMBER(A30),A30+1,1))</f>
        <v>21</v>
      </c>
      <c r="B31" s="63" t="s">
        <v>356</v>
      </c>
      <c r="C31" s="63" t="s">
        <v>145</v>
      </c>
      <c r="D31" s="63" t="s">
        <v>147</v>
      </c>
      <c r="E31" s="63" t="s">
        <v>44</v>
      </c>
      <c r="F31" s="63" t="s">
        <v>88</v>
      </c>
      <c r="G31" s="63" t="s">
        <v>15</v>
      </c>
      <c r="H31" s="63" t="s">
        <v>12</v>
      </c>
      <c r="I31" s="63" t="s">
        <v>11</v>
      </c>
      <c r="J31" s="64">
        <v>41415</v>
      </c>
      <c r="K31" s="65">
        <v>6.2359999999999998</v>
      </c>
      <c r="L31" s="66" t="s">
        <v>14</v>
      </c>
      <c r="M31" s="66" t="s">
        <v>14</v>
      </c>
      <c r="N31" s="66" t="s">
        <v>14</v>
      </c>
      <c r="O31" s="66" t="s">
        <v>14</v>
      </c>
      <c r="P31" s="63"/>
      <c r="Q31" s="63">
        <v>11</v>
      </c>
      <c r="R31" s="63">
        <v>25</v>
      </c>
      <c r="S31" s="63"/>
      <c r="T31" s="63">
        <v>10</v>
      </c>
      <c r="U31" s="63">
        <v>5</v>
      </c>
      <c r="V31" s="75"/>
      <c r="W31" s="76"/>
      <c r="X31" s="66"/>
      <c r="Y31" s="66" t="s">
        <v>12</v>
      </c>
      <c r="Z31" s="66" t="s">
        <v>14</v>
      </c>
      <c r="AA31" s="70">
        <f>IF(ISBLANK(#REF!),"",IF(K31&gt;5,ROUND(0.5*(K31-5),2),0))</f>
        <v>0.62</v>
      </c>
      <c r="AB31" s="70">
        <f>IF(ISBLANK(#REF!),"",IF(L31="ΝΑΙ",6,(IF(M31="ΝΑΙ",4,0))))</f>
        <v>0</v>
      </c>
      <c r="AC31" s="70">
        <f>IF(ISBLANK(#REF!),"",IF(E31="ΠΕ23",IF(N31="ΝΑΙ",3,(IF(O31="ΝΑΙ",2,0))),IF(N31="ΝΑΙ",3,(IF(O31="ΝΑΙ",2,0)))))</f>
        <v>0</v>
      </c>
      <c r="AD31" s="70">
        <f>IF(ISBLANK(#REF!),"",MAX(AB31:AC31))</f>
        <v>0</v>
      </c>
      <c r="AE31" s="70">
        <f>IF(ISBLANK(#REF!),"",MIN(3,0.5*INT((P31*12+Q31+ROUND(R31/30,0))/6)))</f>
        <v>1</v>
      </c>
      <c r="AF31" s="70">
        <f>IF(ISBLANK(#REF!),"",0.25*(S31*12+T31+ROUND(U31/30,0)))</f>
        <v>2.5</v>
      </c>
      <c r="AG31" s="71">
        <f>IF(ISBLANK(#REF!),"",IF(V31&gt;=67%,7,0))</f>
        <v>0</v>
      </c>
      <c r="AH31" s="71">
        <f>IF(ISBLANK(#REF!),"",IF(W31&gt;=1,7,0))</f>
        <v>0</v>
      </c>
      <c r="AI31" s="71">
        <f>IF(ISBLANK(#REF!),"",IF(X31="ΠΟΛΥΤΕΚΝΟΣ",7,IF(X31="ΤΡΙΤΕΚΝΟΣ",3,0)))</f>
        <v>0</v>
      </c>
      <c r="AJ31" s="71">
        <f>IF(ISBLANK(#REF!),"",MAX(AG31:AI31))</f>
        <v>0</v>
      </c>
      <c r="AK31" s="71">
        <f>IF(ISBLANK(#REF!),"",AA31+SUM(AD31:AF31,AJ31))</f>
        <v>4.12</v>
      </c>
      <c r="AL31" s="72" t="s">
        <v>286</v>
      </c>
    </row>
    <row r="32" spans="1:38" x14ac:dyDescent="0.25">
      <c r="A32" s="82">
        <f>IF(ISBLANK(#REF!),"",IF(ISNUMBER(A31),A31+1,1))</f>
        <v>22</v>
      </c>
      <c r="B32" s="63" t="s">
        <v>419</v>
      </c>
      <c r="C32" s="63" t="s">
        <v>259</v>
      </c>
      <c r="D32" s="63" t="s">
        <v>100</v>
      </c>
      <c r="E32" s="63" t="s">
        <v>44</v>
      </c>
      <c r="F32" s="63" t="s">
        <v>88</v>
      </c>
      <c r="G32" s="63" t="s">
        <v>15</v>
      </c>
      <c r="H32" s="63" t="s">
        <v>12</v>
      </c>
      <c r="I32" s="63" t="s">
        <v>11</v>
      </c>
      <c r="J32" s="64">
        <v>41592</v>
      </c>
      <c r="K32" s="65">
        <v>6.4249999999999998</v>
      </c>
      <c r="L32" s="66" t="s">
        <v>14</v>
      </c>
      <c r="M32" s="66" t="s">
        <v>14</v>
      </c>
      <c r="N32" s="66" t="s">
        <v>14</v>
      </c>
      <c r="O32" s="66" t="s">
        <v>14</v>
      </c>
      <c r="P32" s="63"/>
      <c r="Q32" s="63">
        <v>7</v>
      </c>
      <c r="R32" s="63">
        <v>22</v>
      </c>
      <c r="S32" s="63"/>
      <c r="T32" s="63">
        <v>10</v>
      </c>
      <c r="U32" s="63">
        <v>8</v>
      </c>
      <c r="V32" s="75"/>
      <c r="W32" s="76"/>
      <c r="X32" s="66"/>
      <c r="Y32" s="66" t="s">
        <v>14</v>
      </c>
      <c r="Z32" s="66" t="s">
        <v>14</v>
      </c>
      <c r="AA32" s="70">
        <f>IF(ISBLANK(#REF!),"",IF(K32&gt;5,ROUND(0.5*(K32-5),2),0))</f>
        <v>0.71</v>
      </c>
      <c r="AB32" s="70">
        <f>IF(ISBLANK(#REF!),"",IF(L32="ΝΑΙ",6,(IF(M32="ΝΑΙ",4,0))))</f>
        <v>0</v>
      </c>
      <c r="AC32" s="70">
        <f>IF(ISBLANK(#REF!),"",IF(E32="ΠΕ23",IF(N32="ΝΑΙ",3,(IF(O32="ΝΑΙ",2,0))),IF(N32="ΝΑΙ",3,(IF(O32="ΝΑΙ",2,0)))))</f>
        <v>0</v>
      </c>
      <c r="AD32" s="70">
        <f>IF(ISBLANK(#REF!),"",MAX(AB32:AC32))</f>
        <v>0</v>
      </c>
      <c r="AE32" s="70">
        <f>IF(ISBLANK(#REF!),"",MIN(3,0.5*INT((P32*12+Q32+ROUND(R32/30,0))/6)))</f>
        <v>0.5</v>
      </c>
      <c r="AF32" s="70">
        <f>IF(ISBLANK(#REF!),"",0.25*(S32*12+T32+ROUND(U32/30,0)))</f>
        <v>2.5</v>
      </c>
      <c r="AG32" s="71">
        <f>IF(ISBLANK(#REF!),"",IF(V32&gt;=67%,7,0))</f>
        <v>0</v>
      </c>
      <c r="AH32" s="71">
        <f>IF(ISBLANK(#REF!),"",IF(W32&gt;=1,7,0))</f>
        <v>0</v>
      </c>
      <c r="AI32" s="71">
        <f>IF(ISBLANK(#REF!),"",IF(X32="ΠΟΛΥΤΕΚΝΟΣ",7,IF(X32="ΤΡΙΤΕΚΝΟΣ",3,0)))</f>
        <v>0</v>
      </c>
      <c r="AJ32" s="71">
        <f>IF(ISBLANK(#REF!),"",MAX(AG32:AI32))</f>
        <v>0</v>
      </c>
      <c r="AK32" s="71">
        <f>IF(ISBLANK(#REF!),"",AA32+SUM(AD32:AF32,AJ32))</f>
        <v>3.71</v>
      </c>
      <c r="AL32" s="72" t="s">
        <v>412</v>
      </c>
    </row>
    <row r="33" spans="1:38" x14ac:dyDescent="0.25">
      <c r="A33" s="82">
        <f>IF(ISBLANK(#REF!),"",IF(ISNUMBER(A32),A32+1,1))</f>
        <v>23</v>
      </c>
      <c r="B33" s="63" t="s">
        <v>352</v>
      </c>
      <c r="C33" s="63" t="s">
        <v>353</v>
      </c>
      <c r="D33" s="63" t="s">
        <v>354</v>
      </c>
      <c r="E33" s="63" t="s">
        <v>44</v>
      </c>
      <c r="F33" s="63" t="s">
        <v>89</v>
      </c>
      <c r="G33" s="63" t="s">
        <v>61</v>
      </c>
      <c r="H33" s="63" t="s">
        <v>12</v>
      </c>
      <c r="I33" s="63" t="s">
        <v>11</v>
      </c>
      <c r="J33" s="64">
        <v>40472</v>
      </c>
      <c r="K33" s="65">
        <v>7.7</v>
      </c>
      <c r="L33" s="66" t="s">
        <v>14</v>
      </c>
      <c r="M33" s="66" t="s">
        <v>14</v>
      </c>
      <c r="N33" s="66" t="s">
        <v>14</v>
      </c>
      <c r="O33" s="66" t="s">
        <v>14</v>
      </c>
      <c r="P33" s="63">
        <v>1</v>
      </c>
      <c r="Q33" s="63">
        <v>3</v>
      </c>
      <c r="R33" s="63">
        <v>12</v>
      </c>
      <c r="S33" s="63"/>
      <c r="T33" s="63">
        <v>4</v>
      </c>
      <c r="U33" s="63">
        <v>20</v>
      </c>
      <c r="V33" s="75"/>
      <c r="W33" s="76"/>
      <c r="X33" s="66"/>
      <c r="Y33" s="66" t="s">
        <v>14</v>
      </c>
      <c r="Z33" s="66" t="s">
        <v>14</v>
      </c>
      <c r="AA33" s="70">
        <f>IF(ISBLANK(#REF!),"",IF(K33&gt;5,ROUND(0.5*(K33-5),2),0))</f>
        <v>1.35</v>
      </c>
      <c r="AB33" s="70">
        <f>IF(ISBLANK(#REF!),"",IF(L33="ΝΑΙ",6,(IF(M33="ΝΑΙ",4,0))))</f>
        <v>0</v>
      </c>
      <c r="AC33" s="70">
        <f>IF(ISBLANK(#REF!),"",IF(E33="ΠΕ23",IF(N33="ΝΑΙ",3,(IF(O33="ΝΑΙ",2,0))),IF(N33="ΝΑΙ",3,(IF(O33="ΝΑΙ",2,0)))))</f>
        <v>0</v>
      </c>
      <c r="AD33" s="70">
        <f>IF(ISBLANK(#REF!),"",MAX(AB33:AC33))</f>
        <v>0</v>
      </c>
      <c r="AE33" s="70">
        <f>IF(ISBLANK(#REF!),"",MIN(3,0.5*INT((P33*12+Q33+ROUND(R33/30,0))/6)))</f>
        <v>1</v>
      </c>
      <c r="AF33" s="70">
        <f>IF(ISBLANK(#REF!),"",0.25*(S33*12+T33+ROUND(U33/30,0)))</f>
        <v>1.25</v>
      </c>
      <c r="AG33" s="71">
        <f>IF(ISBLANK(#REF!),"",IF(V33&gt;=67%,7,0))</f>
        <v>0</v>
      </c>
      <c r="AH33" s="71">
        <f>IF(ISBLANK(#REF!),"",IF(W33&gt;=1,7,0))</f>
        <v>0</v>
      </c>
      <c r="AI33" s="71">
        <f>IF(ISBLANK(#REF!),"",IF(X33="ΠΟΛΥΤΕΚΝΟΣ",7,IF(X33="ΤΡΙΤΕΚΝΟΣ",3,0)))</f>
        <v>0</v>
      </c>
      <c r="AJ33" s="71">
        <f>IF(ISBLANK(#REF!),"",MAX(AG33:AI33))</f>
        <v>0</v>
      </c>
      <c r="AK33" s="71">
        <f>IF(ISBLANK(#REF!),"",AA33+SUM(AD33:AF33,AJ33))</f>
        <v>3.6</v>
      </c>
      <c r="AL33" s="72" t="s">
        <v>355</v>
      </c>
    </row>
    <row r="34" spans="1:38" x14ac:dyDescent="0.25">
      <c r="A34" s="82">
        <f>IF(ISBLANK(#REF!),"",IF(ISNUMBER(A33),A33+1,1))</f>
        <v>24</v>
      </c>
      <c r="B34" s="63" t="s">
        <v>395</v>
      </c>
      <c r="C34" s="63" t="s">
        <v>396</v>
      </c>
      <c r="D34" s="63" t="s">
        <v>136</v>
      </c>
      <c r="E34" s="63" t="s">
        <v>44</v>
      </c>
      <c r="F34" s="63" t="s">
        <v>89</v>
      </c>
      <c r="G34" s="63" t="s">
        <v>61</v>
      </c>
      <c r="H34" s="63" t="s">
        <v>12</v>
      </c>
      <c r="I34" s="63" t="s">
        <v>11</v>
      </c>
      <c r="J34" s="64">
        <v>32891</v>
      </c>
      <c r="K34" s="65">
        <v>7.1</v>
      </c>
      <c r="L34" s="66" t="s">
        <v>14</v>
      </c>
      <c r="M34" s="66" t="s">
        <v>14</v>
      </c>
      <c r="N34" s="66" t="s">
        <v>14</v>
      </c>
      <c r="O34" s="66" t="s">
        <v>14</v>
      </c>
      <c r="P34" s="63"/>
      <c r="Q34" s="63">
        <v>11</v>
      </c>
      <c r="R34" s="63">
        <v>28</v>
      </c>
      <c r="S34" s="63"/>
      <c r="T34" s="63">
        <v>5</v>
      </c>
      <c r="U34" s="63">
        <v>20</v>
      </c>
      <c r="V34" s="75"/>
      <c r="W34" s="76"/>
      <c r="X34" s="66"/>
      <c r="Y34" s="66" t="s">
        <v>14</v>
      </c>
      <c r="Z34" s="66" t="s">
        <v>14</v>
      </c>
      <c r="AA34" s="70">
        <f>IF(ISBLANK(#REF!),"",IF(K34&gt;5,ROUND(0.5*(K34-5),2),0))</f>
        <v>1.05</v>
      </c>
      <c r="AB34" s="70">
        <f>IF(ISBLANK(#REF!),"",IF(L34="ΝΑΙ",6,(IF(M34="ΝΑΙ",4,0))))</f>
        <v>0</v>
      </c>
      <c r="AC34" s="70">
        <f>IF(ISBLANK(#REF!),"",IF(E34="ΠΕ23",IF(N34="ΝΑΙ",3,(IF(O34="ΝΑΙ",2,0))),IF(N34="ΝΑΙ",3,(IF(O34="ΝΑΙ",2,0)))))</f>
        <v>0</v>
      </c>
      <c r="AD34" s="70">
        <f>IF(ISBLANK(#REF!),"",MAX(AB34:AC34))</f>
        <v>0</v>
      </c>
      <c r="AE34" s="70">
        <f>IF(ISBLANK(#REF!),"",MIN(3,0.5*INT((P34*12+Q34+ROUND(R34/30,0))/6)))</f>
        <v>1</v>
      </c>
      <c r="AF34" s="70">
        <f>IF(ISBLANK(#REF!),"",0.25*(S34*12+T34+ROUND(U34/30,0)))</f>
        <v>1.5</v>
      </c>
      <c r="AG34" s="71">
        <f>IF(ISBLANK(#REF!),"",IF(V34&gt;=67%,7,0))</f>
        <v>0</v>
      </c>
      <c r="AH34" s="71">
        <f>IF(ISBLANK(#REF!),"",IF(W34&gt;=1,7,0))</f>
        <v>0</v>
      </c>
      <c r="AI34" s="71">
        <f>IF(ISBLANK(#REF!),"",IF(X34="ΠΟΛΥΤΕΚΝΟΣ",7,IF(X34="ΤΡΙΤΕΚΝΟΣ",3,0)))</f>
        <v>0</v>
      </c>
      <c r="AJ34" s="71">
        <f>IF(ISBLANK(#REF!),"",MAX(AG34:AI34))</f>
        <v>0</v>
      </c>
      <c r="AK34" s="71">
        <f>IF(ISBLANK(#REF!),"",AA34+SUM(AD34:AF34,AJ34))</f>
        <v>3.55</v>
      </c>
      <c r="AL34" s="72" t="s">
        <v>278</v>
      </c>
    </row>
    <row r="35" spans="1:38" x14ac:dyDescent="0.25">
      <c r="A35" s="82">
        <f>IF(ISBLANK(#REF!),"",IF(ISNUMBER(A34),A34+1,1))</f>
        <v>25</v>
      </c>
      <c r="B35" s="63" t="s">
        <v>451</v>
      </c>
      <c r="C35" s="63" t="s">
        <v>452</v>
      </c>
      <c r="D35" s="63" t="s">
        <v>113</v>
      </c>
      <c r="E35" s="63" t="s">
        <v>44</v>
      </c>
      <c r="F35" s="63" t="s">
        <v>88</v>
      </c>
      <c r="G35" s="63" t="s">
        <v>15</v>
      </c>
      <c r="H35" s="63" t="s">
        <v>12</v>
      </c>
      <c r="I35" s="63" t="s">
        <v>11</v>
      </c>
      <c r="J35" s="64">
        <v>40795</v>
      </c>
      <c r="K35" s="65">
        <v>6.86</v>
      </c>
      <c r="L35" s="66" t="s">
        <v>14</v>
      </c>
      <c r="M35" s="66" t="s">
        <v>14</v>
      </c>
      <c r="N35" s="66" t="s">
        <v>14</v>
      </c>
      <c r="O35" s="66" t="s">
        <v>14</v>
      </c>
      <c r="P35" s="63"/>
      <c r="Q35" s="63">
        <v>10</v>
      </c>
      <c r="R35" s="63">
        <v>9</v>
      </c>
      <c r="S35" s="63"/>
      <c r="T35" s="63">
        <v>4</v>
      </c>
      <c r="U35" s="63">
        <v>21</v>
      </c>
      <c r="V35" s="75"/>
      <c r="W35" s="76"/>
      <c r="X35" s="66"/>
      <c r="Y35" s="66" t="s">
        <v>14</v>
      </c>
      <c r="Z35" s="66" t="s">
        <v>14</v>
      </c>
      <c r="AA35" s="70">
        <f>IF(ISBLANK(#REF!),"",IF(K35&gt;5,ROUND(0.5*(K35-5),2),0))</f>
        <v>0.93</v>
      </c>
      <c r="AB35" s="70">
        <f>IF(ISBLANK(#REF!),"",IF(L35="ΝΑΙ",6,(IF(M35="ΝΑΙ",4,0))))</f>
        <v>0</v>
      </c>
      <c r="AC35" s="70">
        <f>IF(ISBLANK(#REF!),"",IF(E35="ΠΕ23",IF(N35="ΝΑΙ",3,(IF(O35="ΝΑΙ",2,0))),IF(N35="ΝΑΙ",3,(IF(O35="ΝΑΙ",2,0)))))</f>
        <v>0</v>
      </c>
      <c r="AD35" s="70">
        <f>IF(ISBLANK(#REF!),"",MAX(AB35:AC35))</f>
        <v>0</v>
      </c>
      <c r="AE35" s="70">
        <f>IF(ISBLANK(#REF!),"",MIN(3,0.5*INT((P35*12+Q35+ROUND(R35/30,0))/6)))</f>
        <v>0.5</v>
      </c>
      <c r="AF35" s="70">
        <f>IF(ISBLANK(#REF!),"",0.25*(S35*12+T35+ROUND(U35/30,0)))</f>
        <v>1.25</v>
      </c>
      <c r="AG35" s="71">
        <f>IF(ISBLANK(#REF!),"",IF(V35&gt;=67%,7,0))</f>
        <v>0</v>
      </c>
      <c r="AH35" s="71">
        <f>IF(ISBLANK(#REF!),"",IF(W35&gt;=1,7,0))</f>
        <v>0</v>
      </c>
      <c r="AI35" s="71">
        <f>IF(ISBLANK(#REF!),"",IF(X35="ΠΟΛΥΤΕΚΝΟΣ",7,IF(X35="ΤΡΙΤΕΚΝΟΣ",3,0)))</f>
        <v>0</v>
      </c>
      <c r="AJ35" s="71">
        <f>IF(ISBLANK(#REF!),"",MAX(AG35:AI35))</f>
        <v>0</v>
      </c>
      <c r="AK35" s="71">
        <f>IF(ISBLANK(#REF!),"",AA35+SUM(AD35:AF35,AJ35))</f>
        <v>2.68</v>
      </c>
      <c r="AL35" s="72" t="s">
        <v>297</v>
      </c>
    </row>
    <row r="36" spans="1:38" x14ac:dyDescent="0.25">
      <c r="A36" s="82">
        <f>IF(ISBLANK(#REF!),"",IF(ISNUMBER(A35),A35+1,1))</f>
        <v>26</v>
      </c>
      <c r="B36" s="63" t="s">
        <v>442</v>
      </c>
      <c r="C36" s="63" t="s">
        <v>443</v>
      </c>
      <c r="D36" s="63" t="s">
        <v>192</v>
      </c>
      <c r="E36" s="63" t="s">
        <v>44</v>
      </c>
      <c r="F36" s="63" t="s">
        <v>88</v>
      </c>
      <c r="G36" s="63" t="s">
        <v>15</v>
      </c>
      <c r="H36" s="63" t="s">
        <v>12</v>
      </c>
      <c r="I36" s="63" t="s">
        <v>11</v>
      </c>
      <c r="J36" s="64">
        <v>40795</v>
      </c>
      <c r="K36" s="65">
        <v>5.7830000000000004</v>
      </c>
      <c r="L36" s="66" t="s">
        <v>14</v>
      </c>
      <c r="M36" s="66" t="s">
        <v>14</v>
      </c>
      <c r="N36" s="66" t="s">
        <v>14</v>
      </c>
      <c r="O36" s="66" t="s">
        <v>14</v>
      </c>
      <c r="P36" s="63"/>
      <c r="Q36" s="63">
        <v>10</v>
      </c>
      <c r="R36" s="63">
        <v>1</v>
      </c>
      <c r="S36" s="63"/>
      <c r="T36" s="63">
        <v>4</v>
      </c>
      <c r="U36" s="63">
        <v>21</v>
      </c>
      <c r="V36" s="75"/>
      <c r="W36" s="76"/>
      <c r="X36" s="66"/>
      <c r="Y36" s="66" t="s">
        <v>14</v>
      </c>
      <c r="Z36" s="66" t="s">
        <v>14</v>
      </c>
      <c r="AA36" s="70">
        <f>IF(ISBLANK(#REF!),"",IF(K36&gt;5,ROUND(0.5*(K36-5),2),0))</f>
        <v>0.39</v>
      </c>
      <c r="AB36" s="70">
        <f>IF(ISBLANK(#REF!),"",IF(L36="ΝΑΙ",6,(IF(M36="ΝΑΙ",4,0))))</f>
        <v>0</v>
      </c>
      <c r="AC36" s="70">
        <f>IF(ISBLANK(#REF!),"",IF(E36="ΠΕ23",IF(N36="ΝΑΙ",3,(IF(O36="ΝΑΙ",2,0))),IF(N36="ΝΑΙ",3,(IF(O36="ΝΑΙ",2,0)))))</f>
        <v>0</v>
      </c>
      <c r="AD36" s="70">
        <f>IF(ISBLANK(#REF!),"",MAX(AB36:AC36))</f>
        <v>0</v>
      </c>
      <c r="AE36" s="70">
        <f>IF(ISBLANK(#REF!),"",MIN(3,0.5*INT((P36*12+Q36+ROUND(R36/30,0))/6)))</f>
        <v>0.5</v>
      </c>
      <c r="AF36" s="70">
        <f>IF(ISBLANK(#REF!),"",0.25*(S36*12+T36+ROUND(U36/30,0)))</f>
        <v>1.25</v>
      </c>
      <c r="AG36" s="71">
        <f>IF(ISBLANK(#REF!),"",IF(V36&gt;=67%,7,0))</f>
        <v>0</v>
      </c>
      <c r="AH36" s="71">
        <f>IF(ISBLANK(#REF!),"",IF(W36&gt;=1,7,0))</f>
        <v>0</v>
      </c>
      <c r="AI36" s="71">
        <f>IF(ISBLANK(#REF!),"",IF(X36="ΠΟΛΥΤΕΚΝΟΣ",7,IF(X36="ΤΡΙΤΕΚΝΟΣ",3,0)))</f>
        <v>0</v>
      </c>
      <c r="AJ36" s="71">
        <f>IF(ISBLANK(#REF!),"",MAX(AG36:AI36))</f>
        <v>0</v>
      </c>
      <c r="AK36" s="71">
        <f>IF(ISBLANK(#REF!),"",AA36+SUM(AD36:AF36,AJ36))</f>
        <v>2.14</v>
      </c>
      <c r="AL36" s="72">
        <v>4</v>
      </c>
    </row>
    <row r="37" spans="1:38" x14ac:dyDescent="0.25">
      <c r="A37" s="82">
        <f>IF(ISBLANK(#REF!),"",IF(ISNUMBER(A36),A36+1,1))</f>
        <v>27</v>
      </c>
      <c r="B37" s="63" t="s">
        <v>158</v>
      </c>
      <c r="C37" s="63" t="s">
        <v>154</v>
      </c>
      <c r="D37" s="63" t="s">
        <v>107</v>
      </c>
      <c r="E37" s="63" t="s">
        <v>44</v>
      </c>
      <c r="F37" s="63" t="s">
        <v>89</v>
      </c>
      <c r="G37" s="63" t="s">
        <v>61</v>
      </c>
      <c r="H37" s="63" t="s">
        <v>12</v>
      </c>
      <c r="I37" s="63" t="s">
        <v>11</v>
      </c>
      <c r="J37" s="64">
        <v>42664</v>
      </c>
      <c r="K37" s="65">
        <v>9.17</v>
      </c>
      <c r="L37" s="66" t="s">
        <v>14</v>
      </c>
      <c r="M37" s="66" t="s">
        <v>14</v>
      </c>
      <c r="N37" s="66" t="s">
        <v>14</v>
      </c>
      <c r="O37" s="66" t="s">
        <v>14</v>
      </c>
      <c r="P37" s="63"/>
      <c r="Q37" s="63"/>
      <c r="R37" s="63"/>
      <c r="S37" s="63"/>
      <c r="T37" s="63"/>
      <c r="U37" s="63"/>
      <c r="V37" s="75"/>
      <c r="W37" s="76"/>
      <c r="X37" s="66"/>
      <c r="Y37" s="66" t="s">
        <v>14</v>
      </c>
      <c r="Z37" s="66" t="s">
        <v>14</v>
      </c>
      <c r="AA37" s="70">
        <f>IF(ISBLANK(#REF!),"",IF(K37&gt;5,ROUND(0.5*(K37-5),2),0))</f>
        <v>2.09</v>
      </c>
      <c r="AB37" s="70">
        <f>IF(ISBLANK(#REF!),"",IF(L37="ΝΑΙ",6,(IF(M37="ΝΑΙ",4,0))))</f>
        <v>0</v>
      </c>
      <c r="AC37" s="70">
        <f>IF(ISBLANK(#REF!),"",IF(E37="ΠΕ23",IF(N37="ΝΑΙ",3,(IF(O37="ΝΑΙ",2,0))),IF(N37="ΝΑΙ",3,(IF(O37="ΝΑΙ",2,0)))))</f>
        <v>0</v>
      </c>
      <c r="AD37" s="70">
        <f>IF(ISBLANK(#REF!),"",MAX(AB37:AC37))</f>
        <v>0</v>
      </c>
      <c r="AE37" s="70">
        <f>IF(ISBLANK(#REF!),"",MIN(3,0.5*INT((P37*12+Q37+ROUND(R37/30,0))/6)))</f>
        <v>0</v>
      </c>
      <c r="AF37" s="70">
        <f>IF(ISBLANK(#REF!),"",0.25*(S37*12+T37+ROUND(U37/30,0)))</f>
        <v>0</v>
      </c>
      <c r="AG37" s="71">
        <f>IF(ISBLANK(#REF!),"",IF(V37&gt;=67%,7,0))</f>
        <v>0</v>
      </c>
      <c r="AH37" s="71">
        <f>IF(ISBLANK(#REF!),"",IF(W37&gt;=1,7,0))</f>
        <v>0</v>
      </c>
      <c r="AI37" s="71">
        <f>IF(ISBLANK(#REF!),"",IF(X37="ΠΟΛΥΤΕΚΝΟΣ",7,IF(X37="ΤΡΙΤΕΚΝΟΣ",3,0)))</f>
        <v>0</v>
      </c>
      <c r="AJ37" s="71">
        <f>IF(ISBLANK(#REF!),"",MAX(AG37:AI37))</f>
        <v>0</v>
      </c>
      <c r="AK37" s="71">
        <f>IF(ISBLANK(#REF!),"",AA37+SUM(AD37:AF37,AJ37))</f>
        <v>2.09</v>
      </c>
      <c r="AL37" s="72" t="s">
        <v>372</v>
      </c>
    </row>
    <row r="38" spans="1:38" x14ac:dyDescent="0.25">
      <c r="A38" s="82">
        <f>IF(ISBLANK(#REF!),"",IF(ISNUMBER(A37),A37+1,1))</f>
        <v>28</v>
      </c>
      <c r="B38" s="63" t="s">
        <v>420</v>
      </c>
      <c r="C38" s="63" t="s">
        <v>115</v>
      </c>
      <c r="D38" s="63" t="s">
        <v>107</v>
      </c>
      <c r="E38" s="63" t="s">
        <v>44</v>
      </c>
      <c r="F38" s="63" t="s">
        <v>88</v>
      </c>
      <c r="G38" s="63" t="s">
        <v>15</v>
      </c>
      <c r="H38" s="63" t="s">
        <v>12</v>
      </c>
      <c r="I38" s="63" t="s">
        <v>11</v>
      </c>
      <c r="J38" s="64">
        <v>41592</v>
      </c>
      <c r="K38" s="65">
        <v>6.8769999999999998</v>
      </c>
      <c r="L38" s="66" t="s">
        <v>14</v>
      </c>
      <c r="M38" s="66" t="s">
        <v>14</v>
      </c>
      <c r="N38" s="66" t="s">
        <v>14</v>
      </c>
      <c r="O38" s="66" t="s">
        <v>14</v>
      </c>
      <c r="P38" s="63"/>
      <c r="Q38" s="63">
        <v>11</v>
      </c>
      <c r="R38" s="63">
        <v>23</v>
      </c>
      <c r="S38" s="63"/>
      <c r="T38" s="63"/>
      <c r="U38" s="63"/>
      <c r="V38" s="75"/>
      <c r="W38" s="76"/>
      <c r="X38" s="66"/>
      <c r="Y38" s="66" t="s">
        <v>14</v>
      </c>
      <c r="Z38" s="66" t="s">
        <v>14</v>
      </c>
      <c r="AA38" s="70">
        <f>IF(ISBLANK(#REF!),"",IF(K38&gt;5,ROUND(0.5*(K38-5),2),0))</f>
        <v>0.94</v>
      </c>
      <c r="AB38" s="70">
        <f>IF(ISBLANK(#REF!),"",IF(L38="ΝΑΙ",6,(IF(M38="ΝΑΙ",4,0))))</f>
        <v>0</v>
      </c>
      <c r="AC38" s="70">
        <f>IF(ISBLANK(#REF!),"",IF(E38="ΠΕ23",IF(N38="ΝΑΙ",3,(IF(O38="ΝΑΙ",2,0))),IF(N38="ΝΑΙ",3,(IF(O38="ΝΑΙ",2,0)))))</f>
        <v>0</v>
      </c>
      <c r="AD38" s="70">
        <f>IF(ISBLANK(#REF!),"",MAX(AB38:AC38))</f>
        <v>0</v>
      </c>
      <c r="AE38" s="70">
        <f>IF(ISBLANK(#REF!),"",MIN(3,0.5*INT((P38*12+Q38+ROUND(R38/30,0))/6)))</f>
        <v>1</v>
      </c>
      <c r="AF38" s="70">
        <f>IF(ISBLANK(#REF!),"",0.25*(S38*12+T38+ROUND(U38/30,0)))</f>
        <v>0</v>
      </c>
      <c r="AG38" s="71">
        <f>IF(ISBLANK(#REF!),"",IF(V38&gt;=67%,7,0))</f>
        <v>0</v>
      </c>
      <c r="AH38" s="71">
        <f>IF(ISBLANK(#REF!),"",IF(W38&gt;=1,7,0))</f>
        <v>0</v>
      </c>
      <c r="AI38" s="71">
        <f>IF(ISBLANK(#REF!),"",IF(X38="ΠΟΛΥΤΕΚΝΟΣ",7,IF(X38="ΤΡΙΤΕΚΝΟΣ",3,0)))</f>
        <v>0</v>
      </c>
      <c r="AJ38" s="71">
        <f>IF(ISBLANK(#REF!),"",MAX(AG38:AI38))</f>
        <v>0</v>
      </c>
      <c r="AK38" s="71">
        <f>IF(ISBLANK(#REF!),"",AA38+SUM(AD38:AF38,AJ38))</f>
        <v>1.94</v>
      </c>
      <c r="AL38" s="72">
        <v>4</v>
      </c>
    </row>
    <row r="39" spans="1:38" x14ac:dyDescent="0.25">
      <c r="A39" s="82">
        <f>IF(ISBLANK(#REF!),"",IF(ISNUMBER(A38),A38+1,1))</f>
        <v>29</v>
      </c>
      <c r="B39" s="63" t="s">
        <v>413</v>
      </c>
      <c r="C39" s="63" t="s">
        <v>414</v>
      </c>
      <c r="D39" s="63" t="s">
        <v>100</v>
      </c>
      <c r="E39" s="63" t="s">
        <v>44</v>
      </c>
      <c r="F39" s="63" t="s">
        <v>88</v>
      </c>
      <c r="G39" s="63" t="s">
        <v>15</v>
      </c>
      <c r="H39" s="63" t="s">
        <v>12</v>
      </c>
      <c r="I39" s="63" t="s">
        <v>11</v>
      </c>
      <c r="J39" s="64">
        <v>41592</v>
      </c>
      <c r="K39" s="65">
        <v>6.17</v>
      </c>
      <c r="L39" s="66" t="s">
        <v>14</v>
      </c>
      <c r="M39" s="66" t="s">
        <v>14</v>
      </c>
      <c r="N39" s="66" t="s">
        <v>14</v>
      </c>
      <c r="O39" s="66" t="s">
        <v>14</v>
      </c>
      <c r="P39" s="63"/>
      <c r="Q39" s="63"/>
      <c r="R39" s="63"/>
      <c r="S39" s="63"/>
      <c r="T39" s="63">
        <v>4</v>
      </c>
      <c r="U39" s="63">
        <v>21</v>
      </c>
      <c r="V39" s="75"/>
      <c r="W39" s="76"/>
      <c r="X39" s="66"/>
      <c r="Y39" s="66" t="s">
        <v>14</v>
      </c>
      <c r="Z39" s="66" t="s">
        <v>14</v>
      </c>
      <c r="AA39" s="70">
        <f>IF(ISBLANK(#REF!),"",IF(K39&gt;5,ROUND(0.5*(K39-5),2),0))</f>
        <v>0.59</v>
      </c>
      <c r="AB39" s="70">
        <f>IF(ISBLANK(#REF!),"",IF(L39="ΝΑΙ",6,(IF(M39="ΝΑΙ",4,0))))</f>
        <v>0</v>
      </c>
      <c r="AC39" s="70">
        <f>IF(ISBLANK(#REF!),"",IF(E39="ΠΕ23",IF(N39="ΝΑΙ",3,(IF(O39="ΝΑΙ",2,0))),IF(N39="ΝΑΙ",3,(IF(O39="ΝΑΙ",2,0)))))</f>
        <v>0</v>
      </c>
      <c r="AD39" s="70">
        <f>IF(ISBLANK(#REF!),"",MAX(AB39:AC39))</f>
        <v>0</v>
      </c>
      <c r="AE39" s="70">
        <f>IF(ISBLANK(#REF!),"",MIN(3,0.5*INT((P39*12+Q39+ROUND(R39/30,0))/6)))</f>
        <v>0</v>
      </c>
      <c r="AF39" s="70">
        <f>IF(ISBLANK(#REF!),"",0.25*(S39*12+T39+ROUND(U39/30,0)))</f>
        <v>1.25</v>
      </c>
      <c r="AG39" s="71">
        <f>IF(ISBLANK(#REF!),"",IF(V39&gt;=67%,7,0))</f>
        <v>0</v>
      </c>
      <c r="AH39" s="71">
        <f>IF(ISBLANK(#REF!),"",IF(W39&gt;=1,7,0))</f>
        <v>0</v>
      </c>
      <c r="AI39" s="71">
        <f>IF(ISBLANK(#REF!),"",IF(X39="ΠΟΛΥΤΕΚΝΟΣ",7,IF(X39="ΤΡΙΤΕΚΝΟΣ",3,0)))</f>
        <v>0</v>
      </c>
      <c r="AJ39" s="71">
        <f>IF(ISBLANK(#REF!),"",MAX(AG39:AI39))</f>
        <v>0</v>
      </c>
      <c r="AK39" s="71">
        <f>IF(ISBLANK(#REF!),"",AA39+SUM(AD39:AF39,AJ39))</f>
        <v>1.8399999999999999</v>
      </c>
      <c r="AL39" s="72" t="s">
        <v>323</v>
      </c>
    </row>
    <row r="40" spans="1:38" x14ac:dyDescent="0.25">
      <c r="A40" s="82">
        <f>IF(ISBLANK(#REF!),"",IF(ISNUMBER(A39),A39+1,1))</f>
        <v>30</v>
      </c>
      <c r="B40" s="63" t="s">
        <v>401</v>
      </c>
      <c r="C40" s="63" t="s">
        <v>253</v>
      </c>
      <c r="D40" s="63" t="s">
        <v>155</v>
      </c>
      <c r="E40" s="63" t="s">
        <v>44</v>
      </c>
      <c r="F40" s="63" t="s">
        <v>88</v>
      </c>
      <c r="G40" s="63" t="s">
        <v>15</v>
      </c>
      <c r="H40" s="63" t="s">
        <v>12</v>
      </c>
      <c r="I40" s="63" t="s">
        <v>11</v>
      </c>
      <c r="J40" s="64">
        <v>41969</v>
      </c>
      <c r="K40" s="65">
        <v>6.1130000000000004</v>
      </c>
      <c r="L40" s="66" t="s">
        <v>14</v>
      </c>
      <c r="M40" s="66" t="s">
        <v>14</v>
      </c>
      <c r="N40" s="66" t="s">
        <v>14</v>
      </c>
      <c r="O40" s="66" t="s">
        <v>14</v>
      </c>
      <c r="P40" s="63"/>
      <c r="Q40" s="63"/>
      <c r="R40" s="63"/>
      <c r="S40" s="63"/>
      <c r="T40" s="63">
        <v>4</v>
      </c>
      <c r="U40" s="63">
        <v>21</v>
      </c>
      <c r="V40" s="75"/>
      <c r="W40" s="76"/>
      <c r="X40" s="66"/>
      <c r="Y40" s="66" t="s">
        <v>14</v>
      </c>
      <c r="Z40" s="66" t="s">
        <v>14</v>
      </c>
      <c r="AA40" s="70">
        <f>IF(ISBLANK(#REF!),"",IF(K40&gt;5,ROUND(0.5*(K40-5),2),0))</f>
        <v>0.56000000000000005</v>
      </c>
      <c r="AB40" s="70">
        <f>IF(ISBLANK(#REF!),"",IF(L40="ΝΑΙ",6,(IF(M40="ΝΑΙ",4,0))))</f>
        <v>0</v>
      </c>
      <c r="AC40" s="70">
        <f>IF(ISBLANK(#REF!),"",IF(E40="ΠΕ23",IF(N40="ΝΑΙ",3,(IF(O40="ΝΑΙ",2,0))),IF(N40="ΝΑΙ",3,(IF(O40="ΝΑΙ",2,0)))))</f>
        <v>0</v>
      </c>
      <c r="AD40" s="70">
        <f>IF(ISBLANK(#REF!),"",MAX(AB40:AC40))</f>
        <v>0</v>
      </c>
      <c r="AE40" s="70">
        <f>IF(ISBLANK(#REF!),"",MIN(3,0.5*INT((P40*12+Q40+ROUND(R40/30,0))/6)))</f>
        <v>0</v>
      </c>
      <c r="AF40" s="70">
        <f>IF(ISBLANK(#REF!),"",0.25*(S40*12+T40+ROUND(U40/30,0)))</f>
        <v>1.25</v>
      </c>
      <c r="AG40" s="71">
        <f>IF(ISBLANK(#REF!),"",IF(V40&gt;=67%,7,0))</f>
        <v>0</v>
      </c>
      <c r="AH40" s="71">
        <f>IF(ISBLANK(#REF!),"",IF(W40&gt;=1,7,0))</f>
        <v>0</v>
      </c>
      <c r="AI40" s="71">
        <f>IF(ISBLANK(#REF!),"",IF(X40="ΠΟΛΥΤΕΚΝΟΣ",7,IF(X40="ΤΡΙΤΕΚΝΟΣ",3,0)))</f>
        <v>0</v>
      </c>
      <c r="AJ40" s="71">
        <f>IF(ISBLANK(#REF!),"",MAX(AG40:AI40))</f>
        <v>0</v>
      </c>
      <c r="AK40" s="71">
        <f>IF(ISBLANK(#REF!),"",AA40+SUM(AD40:AF40,AJ40))</f>
        <v>1.81</v>
      </c>
      <c r="AL40" s="72">
        <v>4</v>
      </c>
    </row>
    <row r="41" spans="1:38" x14ac:dyDescent="0.25">
      <c r="A41" s="82">
        <f>IF(ISBLANK(#REF!),"",IF(ISNUMBER(A40),A40+1,1))</f>
        <v>31</v>
      </c>
      <c r="B41" s="63" t="s">
        <v>441</v>
      </c>
      <c r="C41" s="63" t="s">
        <v>219</v>
      </c>
      <c r="D41" s="63" t="s">
        <v>100</v>
      </c>
      <c r="E41" s="63" t="s">
        <v>44</v>
      </c>
      <c r="F41" s="63" t="s">
        <v>88</v>
      </c>
      <c r="G41" s="63" t="s">
        <v>15</v>
      </c>
      <c r="H41" s="63" t="s">
        <v>12</v>
      </c>
      <c r="I41" s="63" t="s">
        <v>11</v>
      </c>
      <c r="J41" s="64">
        <v>40795</v>
      </c>
      <c r="K41" s="65">
        <v>6.0659999999999998</v>
      </c>
      <c r="L41" s="66" t="s">
        <v>14</v>
      </c>
      <c r="M41" s="66" t="s">
        <v>14</v>
      </c>
      <c r="N41" s="66" t="s">
        <v>14</v>
      </c>
      <c r="O41" s="66" t="s">
        <v>14</v>
      </c>
      <c r="P41" s="63"/>
      <c r="Q41" s="63">
        <v>11</v>
      </c>
      <c r="R41" s="63">
        <v>16</v>
      </c>
      <c r="S41" s="63"/>
      <c r="T41" s="63"/>
      <c r="U41" s="63"/>
      <c r="V41" s="75"/>
      <c r="W41" s="76"/>
      <c r="X41" s="66"/>
      <c r="Y41" s="66" t="s">
        <v>14</v>
      </c>
      <c r="Z41" s="66" t="s">
        <v>14</v>
      </c>
      <c r="AA41" s="70">
        <f>IF(ISBLANK(#REF!),"",IF(K41&gt;5,ROUND(0.5*(K41-5),2),0))</f>
        <v>0.53</v>
      </c>
      <c r="AB41" s="70">
        <f>IF(ISBLANK(#REF!),"",IF(L41="ΝΑΙ",6,(IF(M41="ΝΑΙ",4,0))))</f>
        <v>0</v>
      </c>
      <c r="AC41" s="70">
        <f>IF(ISBLANK(#REF!),"",IF(E41="ΠΕ23",IF(N41="ΝΑΙ",3,(IF(O41="ΝΑΙ",2,0))),IF(N41="ΝΑΙ",3,(IF(O41="ΝΑΙ",2,0)))))</f>
        <v>0</v>
      </c>
      <c r="AD41" s="70">
        <f>IF(ISBLANK(#REF!),"",MAX(AB41:AC41))</f>
        <v>0</v>
      </c>
      <c r="AE41" s="70">
        <f>IF(ISBLANK(#REF!),"",MIN(3,0.5*INT((P41*12+Q41+ROUND(R41/30,0))/6)))</f>
        <v>1</v>
      </c>
      <c r="AF41" s="70">
        <f>IF(ISBLANK(#REF!),"",0.25*(S41*12+T41+ROUND(U41/30,0)))</f>
        <v>0</v>
      </c>
      <c r="AG41" s="71">
        <f>IF(ISBLANK(#REF!),"",IF(V41&gt;=67%,7,0))</f>
        <v>0</v>
      </c>
      <c r="AH41" s="71">
        <f>IF(ISBLANK(#REF!),"",IF(W41&gt;=1,7,0))</f>
        <v>0</v>
      </c>
      <c r="AI41" s="71">
        <f>IF(ISBLANK(#REF!),"",IF(X41="ΠΟΛΥΤΕΚΝΟΣ",7,IF(X41="ΤΡΙΤΕΚΝΟΣ",3,0)))</f>
        <v>0</v>
      </c>
      <c r="AJ41" s="71">
        <f>IF(ISBLANK(#REF!),"",MAX(AG41:AI41))</f>
        <v>0</v>
      </c>
      <c r="AK41" s="71">
        <f>IF(ISBLANK(#REF!),"",AA41+SUM(AD41:AF41,AJ41))</f>
        <v>1.53</v>
      </c>
      <c r="AL41" s="72" t="s">
        <v>347</v>
      </c>
    </row>
    <row r="42" spans="1:38" x14ac:dyDescent="0.25">
      <c r="A42" s="82">
        <f>IF(ISBLANK(#REF!),"",IF(ISNUMBER(A41),A41+1,1))</f>
        <v>32</v>
      </c>
      <c r="B42" s="63" t="s">
        <v>365</v>
      </c>
      <c r="C42" s="63" t="s">
        <v>205</v>
      </c>
      <c r="D42" s="63" t="s">
        <v>107</v>
      </c>
      <c r="E42" s="63" t="s">
        <v>44</v>
      </c>
      <c r="F42" s="63" t="s">
        <v>88</v>
      </c>
      <c r="G42" s="63" t="s">
        <v>15</v>
      </c>
      <c r="H42" s="63" t="s">
        <v>12</v>
      </c>
      <c r="I42" s="63" t="s">
        <v>11</v>
      </c>
      <c r="J42" s="64">
        <v>40795</v>
      </c>
      <c r="K42" s="65">
        <v>6.6790000000000003</v>
      </c>
      <c r="L42" s="66" t="s">
        <v>14</v>
      </c>
      <c r="M42" s="66" t="s">
        <v>14</v>
      </c>
      <c r="N42" s="66" t="s">
        <v>14</v>
      </c>
      <c r="O42" s="66" t="s">
        <v>14</v>
      </c>
      <c r="P42" s="63"/>
      <c r="Q42" s="63">
        <v>9</v>
      </c>
      <c r="R42" s="63">
        <v>29</v>
      </c>
      <c r="S42" s="63"/>
      <c r="T42" s="63"/>
      <c r="U42" s="63"/>
      <c r="V42" s="75"/>
      <c r="W42" s="76"/>
      <c r="X42" s="66"/>
      <c r="Y42" s="66" t="s">
        <v>14</v>
      </c>
      <c r="Z42" s="66" t="s">
        <v>14</v>
      </c>
      <c r="AA42" s="70">
        <f>IF(ISBLANK(#REF!),"",IF(K42&gt;5,ROUND(0.5*(K42-5),2),0))</f>
        <v>0.84</v>
      </c>
      <c r="AB42" s="70">
        <f>IF(ISBLANK(#REF!),"",IF(L42="ΝΑΙ",6,(IF(M42="ΝΑΙ",4,0))))</f>
        <v>0</v>
      </c>
      <c r="AC42" s="70">
        <f>IF(ISBLANK(#REF!),"",IF(E42="ΠΕ23",IF(N42="ΝΑΙ",3,(IF(O42="ΝΑΙ",2,0))),IF(N42="ΝΑΙ",3,(IF(O42="ΝΑΙ",2,0)))))</f>
        <v>0</v>
      </c>
      <c r="AD42" s="70">
        <f>IF(ISBLANK(#REF!),"",MAX(AB42:AC42))</f>
        <v>0</v>
      </c>
      <c r="AE42" s="70">
        <f>IF(ISBLANK(#REF!),"",MIN(3,0.5*INT((P42*12+Q42+ROUND(R42/30,0))/6)))</f>
        <v>0.5</v>
      </c>
      <c r="AF42" s="70">
        <f>IF(ISBLANK(#REF!),"",0.25*(S42*12+T42+ROUND(U42/30,0)))</f>
        <v>0</v>
      </c>
      <c r="AG42" s="71">
        <f>IF(ISBLANK(#REF!),"",IF(V42&gt;=67%,7,0))</f>
        <v>0</v>
      </c>
      <c r="AH42" s="71">
        <f>IF(ISBLANK(#REF!),"",IF(W42&gt;=1,7,0))</f>
        <v>0</v>
      </c>
      <c r="AI42" s="71">
        <f>IF(ISBLANK(#REF!),"",IF(X42="ΠΟΛΥΤΕΚΝΟΣ",7,IF(X42="ΤΡΙΤΕΚΝΟΣ",3,0)))</f>
        <v>0</v>
      </c>
      <c r="AJ42" s="71">
        <f>IF(ISBLANK(#REF!),"",MAX(AG42:AI42))</f>
        <v>0</v>
      </c>
      <c r="AK42" s="71">
        <f>IF(ISBLANK(#REF!),"",AA42+SUM(AD42:AF42,AJ42))</f>
        <v>1.3399999999999999</v>
      </c>
      <c r="AL42" s="72" t="s">
        <v>347</v>
      </c>
    </row>
    <row r="43" spans="1:38" x14ac:dyDescent="0.25">
      <c r="A43" s="82">
        <f>IF(ISBLANK(#REF!),"",IF(ISNUMBER(A42),A42+1,1))</f>
        <v>33</v>
      </c>
      <c r="B43" s="63" t="s">
        <v>344</v>
      </c>
      <c r="C43" s="63" t="s">
        <v>345</v>
      </c>
      <c r="D43" s="63" t="s">
        <v>346</v>
      </c>
      <c r="E43" s="63" t="s">
        <v>44</v>
      </c>
      <c r="F43" s="63" t="s">
        <v>88</v>
      </c>
      <c r="G43" s="63" t="s">
        <v>15</v>
      </c>
      <c r="H43" s="63" t="s">
        <v>12</v>
      </c>
      <c r="I43" s="63" t="s">
        <v>11</v>
      </c>
      <c r="J43" s="64">
        <v>40431</v>
      </c>
      <c r="K43" s="65">
        <v>6.2830000000000004</v>
      </c>
      <c r="L43" s="66" t="s">
        <v>14</v>
      </c>
      <c r="M43" s="66" t="s">
        <v>14</v>
      </c>
      <c r="N43" s="66" t="s">
        <v>14</v>
      </c>
      <c r="O43" s="66" t="s">
        <v>14</v>
      </c>
      <c r="P43" s="63"/>
      <c r="Q43" s="63">
        <v>5</v>
      </c>
      <c r="R43" s="63">
        <v>17</v>
      </c>
      <c r="S43" s="63"/>
      <c r="T43" s="63"/>
      <c r="U43" s="63"/>
      <c r="V43" s="75"/>
      <c r="W43" s="76"/>
      <c r="X43" s="66"/>
      <c r="Y43" s="66" t="s">
        <v>14</v>
      </c>
      <c r="Z43" s="66" t="s">
        <v>14</v>
      </c>
      <c r="AA43" s="70">
        <f>IF(ISBLANK(#REF!),"",IF(K43&gt;5,ROUND(0.5*(K43-5),2),0))</f>
        <v>0.64</v>
      </c>
      <c r="AB43" s="70">
        <f>IF(ISBLANK(#REF!),"",IF(L43="ΝΑΙ",6,(IF(M43="ΝΑΙ",4,0))))</f>
        <v>0</v>
      </c>
      <c r="AC43" s="70">
        <f>IF(ISBLANK(#REF!),"",IF(E43="ΠΕ23",IF(N43="ΝΑΙ",3,(IF(O43="ΝΑΙ",2,0))),IF(N43="ΝΑΙ",3,(IF(O43="ΝΑΙ",2,0)))))</f>
        <v>0</v>
      </c>
      <c r="AD43" s="70">
        <f>IF(ISBLANK(#REF!),"",MAX(AB43:AC43))</f>
        <v>0</v>
      </c>
      <c r="AE43" s="70">
        <f>IF(ISBLANK(#REF!),"",MIN(3,0.5*INT((P43*12+Q43+ROUND(R43/30,0))/6)))</f>
        <v>0.5</v>
      </c>
      <c r="AF43" s="70">
        <f>IF(ISBLANK(#REF!),"",0.25*(S43*12+T43+ROUND(U43/30,0)))</f>
        <v>0</v>
      </c>
      <c r="AG43" s="71">
        <f>IF(ISBLANK(#REF!),"",IF(V43&gt;=67%,7,0))</f>
        <v>0</v>
      </c>
      <c r="AH43" s="71">
        <f>IF(ISBLANK(#REF!),"",IF(W43&gt;=1,7,0))</f>
        <v>0</v>
      </c>
      <c r="AI43" s="71">
        <f>IF(ISBLANK(#REF!),"",IF(X43="ΠΟΛΥΤΕΚΝΟΣ",7,IF(X43="ΤΡΙΤΕΚΝΟΣ",3,0)))</f>
        <v>0</v>
      </c>
      <c r="AJ43" s="71">
        <f>IF(ISBLANK(#REF!),"",MAX(AG43:AI43))</f>
        <v>0</v>
      </c>
      <c r="AK43" s="71">
        <f>IF(ISBLANK(#REF!),"",AA43+SUM(AD43:AF43,AJ43))</f>
        <v>1.1400000000000001</v>
      </c>
      <c r="AL43" s="72" t="s">
        <v>347</v>
      </c>
    </row>
    <row r="44" spans="1:38" x14ac:dyDescent="0.25">
      <c r="A44" s="82">
        <f>IF(ISBLANK(#REF!),"",IF(ISNUMBER(A43),A43+1,1))</f>
        <v>34</v>
      </c>
      <c r="B44" s="63" t="s">
        <v>446</v>
      </c>
      <c r="C44" s="63" t="s">
        <v>270</v>
      </c>
      <c r="D44" s="63" t="s">
        <v>155</v>
      </c>
      <c r="E44" s="63" t="s">
        <v>44</v>
      </c>
      <c r="F44" s="63" t="s">
        <v>88</v>
      </c>
      <c r="G44" s="63" t="s">
        <v>15</v>
      </c>
      <c r="H44" s="63" t="s">
        <v>12</v>
      </c>
      <c r="I44" s="63" t="s">
        <v>11</v>
      </c>
      <c r="J44" s="64">
        <v>42481</v>
      </c>
      <c r="K44" s="65">
        <v>6.0469999999999997</v>
      </c>
      <c r="L44" s="66" t="s">
        <v>14</v>
      </c>
      <c r="M44" s="66" t="s">
        <v>14</v>
      </c>
      <c r="N44" s="66" t="s">
        <v>14</v>
      </c>
      <c r="O44" s="66" t="s">
        <v>14</v>
      </c>
      <c r="P44" s="63"/>
      <c r="Q44" s="63"/>
      <c r="R44" s="63"/>
      <c r="S44" s="63"/>
      <c r="T44" s="63"/>
      <c r="U44" s="63"/>
      <c r="V44" s="75"/>
      <c r="W44" s="76"/>
      <c r="X44" s="66"/>
      <c r="Y44" s="66" t="s">
        <v>14</v>
      </c>
      <c r="Z44" s="66" t="s">
        <v>14</v>
      </c>
      <c r="AA44" s="70">
        <f>IF(ISBLANK(#REF!),"",IF(K44&gt;5,ROUND(0.5*(K44-5),2),0))</f>
        <v>0.52</v>
      </c>
      <c r="AB44" s="70">
        <f>IF(ISBLANK(#REF!),"",IF(L44="ΝΑΙ",6,(IF(M44="ΝΑΙ",4,0))))</f>
        <v>0</v>
      </c>
      <c r="AC44" s="70">
        <f>IF(ISBLANK(#REF!),"",IF(E44="ΠΕ23",IF(N44="ΝΑΙ",3,(IF(O44="ΝΑΙ",2,0))),IF(N44="ΝΑΙ",3,(IF(O44="ΝΑΙ",2,0)))))</f>
        <v>0</v>
      </c>
      <c r="AD44" s="70">
        <f>IF(ISBLANK(#REF!),"",MAX(AB44:AC44))</f>
        <v>0</v>
      </c>
      <c r="AE44" s="70">
        <f>IF(ISBLANK(#REF!),"",MIN(3,0.5*INT((P44*12+Q44+ROUND(R44/30,0))/6)))</f>
        <v>0</v>
      </c>
      <c r="AF44" s="70">
        <f>IF(ISBLANK(#REF!),"",0.25*(S44*12+T44+ROUND(U44/30,0)))</f>
        <v>0</v>
      </c>
      <c r="AG44" s="71">
        <f>IF(ISBLANK(#REF!),"",IF(V44&gt;=67%,7,0))</f>
        <v>0</v>
      </c>
      <c r="AH44" s="71">
        <f>IF(ISBLANK(#REF!),"",IF(W44&gt;=1,7,0))</f>
        <v>0</v>
      </c>
      <c r="AI44" s="71">
        <f>IF(ISBLANK(#REF!),"",IF(X44="ΠΟΛΥΤΕΚΝΟΣ",7,IF(X44="ΤΡΙΤΕΚΝΟΣ",3,0)))</f>
        <v>0</v>
      </c>
      <c r="AJ44" s="71">
        <f>IF(ISBLANK(#REF!),"",MAX(AG44:AI44))</f>
        <v>0</v>
      </c>
      <c r="AK44" s="71">
        <f>IF(ISBLANK(#REF!),"",AA44+SUM(AD44:AF44,AJ44))</f>
        <v>0.52</v>
      </c>
      <c r="AL44" s="72" t="s">
        <v>321</v>
      </c>
    </row>
  </sheetData>
  <mergeCells count="11">
    <mergeCell ref="K9:O9"/>
    <mergeCell ref="P9:U9"/>
    <mergeCell ref="V9:X9"/>
    <mergeCell ref="Y9:Z9"/>
    <mergeCell ref="AA9:AJ9"/>
    <mergeCell ref="E9:J9"/>
    <mergeCell ref="B4:D4"/>
    <mergeCell ref="B5:D5"/>
    <mergeCell ref="B6:D6"/>
    <mergeCell ref="B7:D7"/>
    <mergeCell ref="B9:D9"/>
  </mergeCells>
  <conditionalFormatting sqref="E1:I1 E3:I3 E5:I10 E4 G4:I4">
    <cfRule type="expression" dxfId="59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58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57" priority="9">
      <formula>AND($E1="ΠΕ23",$H1="ΌΧΙ")</formula>
    </cfRule>
  </conditionalFormatting>
  <conditionalFormatting sqref="G1 E1 G3:G10 E3:E10">
    <cfRule type="expression" dxfId="56" priority="10">
      <formula>OR(AND($E1="ΠΕ23",$G1="ΑΠΑΙΤΕΙΤΑΙ"),AND($E1="ΠΕ25",$G1="ΔΕΝ ΑΠΑΙΤΕΙΤΑΙ"))</formula>
    </cfRule>
  </conditionalFormatting>
  <conditionalFormatting sqref="G1:H1 G3:H10">
    <cfRule type="expression" dxfId="55" priority="8">
      <formula>AND($G1="ΔΕΝ ΑΠΑΙΤΕΙΤΑΙ",$H1="ΌΧΙ")</formula>
    </cfRule>
  </conditionalFormatting>
  <conditionalFormatting sqref="E1:F1 E3:F3 E5:F10">
    <cfRule type="expression" dxfId="5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53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52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51" priority="15">
      <formula>AND($L2="ΠΕ23",$O2="ΌΧΙ")</formula>
    </cfRule>
  </conditionalFormatting>
  <conditionalFormatting sqref="N2 L2">
    <cfRule type="expression" dxfId="50" priority="16">
      <formula>OR(AND($L2="ΠΕ23",$N2="ΑΠΑΙΤΕΙΤΑΙ"),AND($L2="ΠΕ25",$N2="ΔΕΝ ΑΠΑΙΤΕΙΤΑΙ"))</formula>
    </cfRule>
  </conditionalFormatting>
  <conditionalFormatting sqref="N2:O2">
    <cfRule type="expression" dxfId="49" priority="17">
      <formula>AND($N2="ΔΕΝ ΑΠΑΙΤΕΙΤΑΙ",$O2="ΌΧΙ")</formula>
    </cfRule>
  </conditionalFormatting>
  <conditionalFormatting sqref="L2:M2">
    <cfRule type="expression" dxfId="48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47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46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44">
    <cfRule type="expression" dxfId="45" priority="6">
      <formula>OR(AND($E11&lt;&gt;"ΠΕ23",$H11="ΝΑΙ",$I11="ΕΠΙΚΟΥΡΙΚΟΣ"),AND($E11&lt;&gt;"ΠΕ23",$H11="ΌΧΙ",$I11="ΚΥΡΙΟΣ"))</formula>
    </cfRule>
  </conditionalFormatting>
  <conditionalFormatting sqref="E11:G44">
    <cfRule type="expression" dxfId="44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44 E11:E44">
    <cfRule type="expression" dxfId="43" priority="3">
      <formula>AND($E11="ΠΕ23",$H11="ΌΧΙ")</formula>
    </cfRule>
  </conditionalFormatting>
  <conditionalFormatting sqref="G11:G44 E11:E44">
    <cfRule type="expression" dxfId="42" priority="4">
      <formula>OR(AND($E11="ΠΕ23",$G11="ΑΠΑΙΤΕΙΤΑΙ"),AND($E11="ΠΕ25",$G11="ΔΕΝ ΑΠΑΙΤΕΙΤΑΙ"))</formula>
    </cfRule>
  </conditionalFormatting>
  <conditionalFormatting sqref="G11:H44">
    <cfRule type="expression" dxfId="41" priority="2">
      <formula>AND($G11="ΔΕΝ ΑΠΑΙΤΕΙΤΑΙ",$H11="ΌΧΙ")</formula>
    </cfRule>
  </conditionalFormatting>
  <conditionalFormatting sqref="E11:F44">
    <cfRule type="expression" dxfId="40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13 W15:W44">
      <formula1>0</formula1>
    </dataValidation>
    <dataValidation type="list" allowBlank="1" showInputMessage="1" showErrorMessage="1" sqref="F11:F44">
      <formula1>ΑΕΙ_ΤΕΙ</formula1>
    </dataValidation>
    <dataValidation type="list" allowBlank="1" showInputMessage="1" showErrorMessage="1" sqref="G11:G44">
      <formula1>ΑΠΑΙΤΕΙΤΑΙ_ΔΕΝ_ΑΠΑΙΤΕΙΤΑΙ</formula1>
    </dataValidation>
    <dataValidation type="list" allowBlank="1" showInputMessage="1" showErrorMessage="1" sqref="E11:E44">
      <formula1>ΚΛΑΔΟΣ_ΕΕΠ</formula1>
    </dataValidation>
    <dataValidation type="list" allowBlank="1" showInputMessage="1" showErrorMessage="1" sqref="I11:I44">
      <formula1>ΚΑΤΗΓΟΡΙΑ_ΠΙΝΑΚΑ</formula1>
    </dataValidation>
    <dataValidation type="decimal" allowBlank="1" showInputMessage="1" showErrorMessage="1" sqref="K11:K44">
      <formula1>0</formula1>
      <formula2>10</formula2>
    </dataValidation>
    <dataValidation type="list" allowBlank="1" showInputMessage="1" showErrorMessage="1" sqref="X11:X44">
      <formula1>ΠΟΛΥΤΕΚΝΟΣ_ΤΡΙΤΕΚΝΟΣ</formula1>
    </dataValidation>
    <dataValidation type="decimal" allowBlank="1" showInputMessage="1" showErrorMessage="1" sqref="V11:V44 W14">
      <formula1>0</formula1>
      <formula2>1</formula2>
    </dataValidation>
    <dataValidation type="whole" allowBlank="1" showInputMessage="1" showErrorMessage="1" sqref="U11:U44 R11:R44">
      <formula1>0</formula1>
      <formula2>29</formula2>
    </dataValidation>
    <dataValidation type="whole" allowBlank="1" showInputMessage="1" showErrorMessage="1" sqref="T11:T44 Q11:Q44">
      <formula1>0</formula1>
      <formula2>11</formula2>
    </dataValidation>
    <dataValidation type="whole" allowBlank="1" showInputMessage="1" showErrorMessage="1" sqref="S11:S44 P11:P44">
      <formula1>0</formula1>
      <formula2>40</formula2>
    </dataValidation>
    <dataValidation type="list" allowBlank="1" showInputMessage="1" showErrorMessage="1" sqref="Y11:Z44 H11:H44 L11:O44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3"/>
  <sheetViews>
    <sheetView zoomScale="70" zoomScaleNormal="70" workbookViewId="0">
      <selection activeCell="A11" sqref="A11"/>
    </sheetView>
  </sheetViews>
  <sheetFormatPr defaultRowHeight="15" x14ac:dyDescent="0.25"/>
  <cols>
    <col min="1" max="1" width="4.7109375" customWidth="1"/>
    <col min="2" max="2" width="14.7109375" customWidth="1"/>
    <col min="3" max="3" width="12.42578125" customWidth="1"/>
    <col min="4" max="4" width="13.42578125" customWidth="1"/>
    <col min="7" max="7" width="13.85546875" customWidth="1"/>
    <col min="9" max="9" width="12.42578125" customWidth="1"/>
    <col min="10" max="10" width="11.85546875" customWidth="1"/>
    <col min="38" max="38" width="13.570312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595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5.25" customHeight="1" x14ac:dyDescent="0.25">
      <c r="A10" s="83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421</v>
      </c>
      <c r="C11" s="63" t="s">
        <v>422</v>
      </c>
      <c r="D11" s="63" t="s">
        <v>423</v>
      </c>
      <c r="E11" s="63" t="s">
        <v>44</v>
      </c>
      <c r="F11" s="63" t="s">
        <v>89</v>
      </c>
      <c r="G11" s="63" t="s">
        <v>61</v>
      </c>
      <c r="H11" s="63" t="s">
        <v>14</v>
      </c>
      <c r="I11" s="63" t="s">
        <v>13</v>
      </c>
      <c r="J11" s="64">
        <v>38531</v>
      </c>
      <c r="K11" s="65">
        <v>7.38</v>
      </c>
      <c r="L11" s="66" t="s">
        <v>14</v>
      </c>
      <c r="M11" s="66" t="s">
        <v>14</v>
      </c>
      <c r="N11" s="66" t="s">
        <v>14</v>
      </c>
      <c r="O11" s="66" t="s">
        <v>14</v>
      </c>
      <c r="P11" s="63"/>
      <c r="Q11" s="63">
        <v>6</v>
      </c>
      <c r="R11" s="63">
        <v>25</v>
      </c>
      <c r="S11" s="63">
        <v>2</v>
      </c>
      <c r="T11" s="63">
        <v>2</v>
      </c>
      <c r="U11" s="63">
        <v>3</v>
      </c>
      <c r="V11" s="75"/>
      <c r="W11" s="76"/>
      <c r="X11" s="66"/>
      <c r="Y11" s="66" t="s">
        <v>14</v>
      </c>
      <c r="Z11" s="66" t="s">
        <v>14</v>
      </c>
      <c r="AA11" s="70">
        <f>IF(ISBLANK(#REF!),"",IF(K11&gt;5,ROUND(0.5*(K11-5),2),0))</f>
        <v>1.19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0.5</v>
      </c>
      <c r="AF11" s="70">
        <f>IF(ISBLANK(#REF!),"",0.25*(S11*12+T11+ROUND(U11/30,0)))</f>
        <v>6.5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0</v>
      </c>
      <c r="AJ11" s="71">
        <f>IF(ISBLANK(#REF!),"",MAX(AG11:AI11))</f>
        <v>0</v>
      </c>
      <c r="AK11" s="71">
        <f>IF(ISBLANK(#REF!),"",AA11+SUM(AD11:AF11,AJ11))</f>
        <v>8.19</v>
      </c>
      <c r="AL11" s="72" t="s">
        <v>424</v>
      </c>
    </row>
    <row r="12" spans="1:38" x14ac:dyDescent="0.25">
      <c r="A12" s="82">
        <f>IF(ISBLANK(#REF!),"",IF(ISNUMBER(A11),A11+1,1))</f>
        <v>2</v>
      </c>
      <c r="B12" s="63" t="s">
        <v>437</v>
      </c>
      <c r="C12" s="63" t="s">
        <v>154</v>
      </c>
      <c r="D12" s="63" t="s">
        <v>223</v>
      </c>
      <c r="E12" s="63" t="s">
        <v>44</v>
      </c>
      <c r="F12" s="63" t="s">
        <v>89</v>
      </c>
      <c r="G12" s="63" t="s">
        <v>61</v>
      </c>
      <c r="H12" s="63" t="s">
        <v>14</v>
      </c>
      <c r="I12" s="63" t="s">
        <v>13</v>
      </c>
      <c r="J12" s="64">
        <v>40294</v>
      </c>
      <c r="K12" s="65">
        <v>7.75</v>
      </c>
      <c r="L12" s="66" t="s">
        <v>14</v>
      </c>
      <c r="M12" s="66" t="s">
        <v>14</v>
      </c>
      <c r="N12" s="66" t="s">
        <v>14</v>
      </c>
      <c r="O12" s="66" t="s">
        <v>14</v>
      </c>
      <c r="P12" s="63"/>
      <c r="Q12" s="63">
        <v>6</v>
      </c>
      <c r="R12" s="63">
        <v>8</v>
      </c>
      <c r="S12" s="63"/>
      <c r="T12" s="63">
        <v>4</v>
      </c>
      <c r="U12" s="63">
        <v>13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1.38</v>
      </c>
      <c r="AB12" s="70">
        <f>IF(ISBLANK(#REF!),"",IF(L12="ΝΑΙ",6,(IF(M12="ΝΑΙ",4,0))))</f>
        <v>0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0</v>
      </c>
      <c r="AE12" s="70">
        <f>IF(ISBLANK(#REF!),"",MIN(3,0.5*INT((P12*12+Q12+ROUND(R12/30,0))/6)))</f>
        <v>0.5</v>
      </c>
      <c r="AF12" s="70">
        <f>IF(ISBLANK(#REF!),"",0.25*(S12*12+T12+ROUND(U12/30,0)))</f>
        <v>1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2.88</v>
      </c>
      <c r="AL12" s="72">
        <v>2.1</v>
      </c>
    </row>
    <row r="13" spans="1:38" x14ac:dyDescent="0.25">
      <c r="A13" s="82">
        <f>IF(ISBLANK(#REF!),"",IF(ISNUMBER(A12),A12+1,1))</f>
        <v>3</v>
      </c>
      <c r="B13" s="63" t="s">
        <v>402</v>
      </c>
      <c r="C13" s="63" t="s">
        <v>96</v>
      </c>
      <c r="D13" s="63" t="s">
        <v>100</v>
      </c>
      <c r="E13" s="63" t="s">
        <v>44</v>
      </c>
      <c r="F13" s="63" t="s">
        <v>89</v>
      </c>
      <c r="G13" s="63" t="s">
        <v>61</v>
      </c>
      <c r="H13" s="63" t="s">
        <v>14</v>
      </c>
      <c r="I13" s="63" t="s">
        <v>13</v>
      </c>
      <c r="J13" s="64">
        <v>41340</v>
      </c>
      <c r="K13" s="65">
        <v>7.22</v>
      </c>
      <c r="L13" s="66" t="s">
        <v>14</v>
      </c>
      <c r="M13" s="66" t="s">
        <v>14</v>
      </c>
      <c r="N13" s="66" t="s">
        <v>14</v>
      </c>
      <c r="O13" s="66" t="s">
        <v>14</v>
      </c>
      <c r="P13" s="63"/>
      <c r="Q13" s="63">
        <v>10</v>
      </c>
      <c r="R13" s="63">
        <v>18</v>
      </c>
      <c r="S13" s="63"/>
      <c r="T13" s="63">
        <v>4</v>
      </c>
      <c r="U13" s="63">
        <v>17</v>
      </c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1.1100000000000001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0.5</v>
      </c>
      <c r="AF13" s="70">
        <f>IF(ISBLANK(#REF!),"",0.25*(S13*12+T13+ROUND(U13/30,0)))</f>
        <v>1.25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2.8600000000000003</v>
      </c>
      <c r="AL13" s="72" t="s">
        <v>403</v>
      </c>
    </row>
    <row r="14" spans="1:38" x14ac:dyDescent="0.25">
      <c r="A14" s="82">
        <f>IF(ISBLANK(#REF!),"",IF(ISNUMBER(A13),A13+1,1))</f>
        <v>4</v>
      </c>
      <c r="B14" s="63" t="s">
        <v>431</v>
      </c>
      <c r="C14" s="63" t="s">
        <v>432</v>
      </c>
      <c r="D14" s="63" t="s">
        <v>147</v>
      </c>
      <c r="E14" s="63" t="s">
        <v>44</v>
      </c>
      <c r="F14" s="63" t="s">
        <v>89</v>
      </c>
      <c r="G14" s="63" t="s">
        <v>61</v>
      </c>
      <c r="H14" s="63" t="s">
        <v>14</v>
      </c>
      <c r="I14" s="63" t="s">
        <v>13</v>
      </c>
      <c r="J14" s="64">
        <v>40533</v>
      </c>
      <c r="K14" s="65">
        <v>7.83</v>
      </c>
      <c r="L14" s="66" t="s">
        <v>14</v>
      </c>
      <c r="M14" s="66" t="s">
        <v>14</v>
      </c>
      <c r="N14" s="66" t="s">
        <v>14</v>
      </c>
      <c r="O14" s="66" t="s">
        <v>14</v>
      </c>
      <c r="P14" s="63"/>
      <c r="Q14" s="63"/>
      <c r="R14" s="63"/>
      <c r="S14" s="63"/>
      <c r="T14" s="63">
        <v>4</v>
      </c>
      <c r="U14" s="63">
        <v>20</v>
      </c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1.42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0</v>
      </c>
      <c r="AF14" s="70">
        <f>IF(ISBLANK(#REF!),"",0.25*(S14*12+T14+ROUND(U14/30,0)))</f>
        <v>1.25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2.67</v>
      </c>
      <c r="AL14" s="72">
        <v>2</v>
      </c>
    </row>
    <row r="15" spans="1:38" x14ac:dyDescent="0.25">
      <c r="A15" s="82">
        <f>IF(ISBLANK(#REF!),"",IF(ISNUMBER(A14),A14+1,1))</f>
        <v>5</v>
      </c>
      <c r="B15" s="63" t="s">
        <v>434</v>
      </c>
      <c r="C15" s="63" t="s">
        <v>143</v>
      </c>
      <c r="D15" s="63" t="s">
        <v>169</v>
      </c>
      <c r="E15" s="63" t="s">
        <v>44</v>
      </c>
      <c r="F15" s="63" t="s">
        <v>89</v>
      </c>
      <c r="G15" s="63" t="s">
        <v>61</v>
      </c>
      <c r="H15" s="63" t="s">
        <v>14</v>
      </c>
      <c r="I15" s="63" t="s">
        <v>13</v>
      </c>
      <c r="J15" s="64">
        <v>39534</v>
      </c>
      <c r="K15" s="65">
        <v>6.68</v>
      </c>
      <c r="L15" s="66" t="s">
        <v>14</v>
      </c>
      <c r="M15" s="66" t="s">
        <v>14</v>
      </c>
      <c r="N15" s="66" t="s">
        <v>14</v>
      </c>
      <c r="O15" s="66" t="s">
        <v>14</v>
      </c>
      <c r="P15" s="63"/>
      <c r="Q15" s="63">
        <v>10</v>
      </c>
      <c r="R15" s="63">
        <v>20</v>
      </c>
      <c r="S15" s="63"/>
      <c r="T15" s="63">
        <v>4</v>
      </c>
      <c r="U15" s="63">
        <v>21</v>
      </c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0.84</v>
      </c>
      <c r="AB15" s="70">
        <f>IF(ISBLANK(#REF!),"",IF(L15="ΝΑΙ",6,(IF(M15="ΝΑΙ",4,0))))</f>
        <v>0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0</v>
      </c>
      <c r="AE15" s="70">
        <f>IF(ISBLANK(#REF!),"",MIN(3,0.5*INT((P15*12+Q15+ROUND(R15/30,0))/6)))</f>
        <v>0.5</v>
      </c>
      <c r="AF15" s="70">
        <f>IF(ISBLANK(#REF!),"",0.25*(S15*12+T15+ROUND(U15/30,0)))</f>
        <v>1.25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2.59</v>
      </c>
      <c r="AL15" s="72" t="s">
        <v>435</v>
      </c>
    </row>
    <row r="16" spans="1:38" x14ac:dyDescent="0.25">
      <c r="A16" s="82">
        <f>IF(ISBLANK(#REF!),"",IF(ISNUMBER(A15),A15+1,1))</f>
        <v>6</v>
      </c>
      <c r="B16" s="63" t="s">
        <v>383</v>
      </c>
      <c r="C16" s="63" t="s">
        <v>384</v>
      </c>
      <c r="D16" s="63" t="s">
        <v>385</v>
      </c>
      <c r="E16" s="63" t="s">
        <v>44</v>
      </c>
      <c r="F16" s="63" t="s">
        <v>89</v>
      </c>
      <c r="G16" s="63" t="s">
        <v>61</v>
      </c>
      <c r="H16" s="63" t="s">
        <v>14</v>
      </c>
      <c r="I16" s="63" t="s">
        <v>13</v>
      </c>
      <c r="J16" s="64">
        <v>38663</v>
      </c>
      <c r="K16" s="65">
        <v>6.85</v>
      </c>
      <c r="L16" s="66" t="s">
        <v>14</v>
      </c>
      <c r="M16" s="66" t="s">
        <v>14</v>
      </c>
      <c r="N16" s="66" t="s">
        <v>14</v>
      </c>
      <c r="O16" s="66" t="s">
        <v>14</v>
      </c>
      <c r="P16" s="63">
        <v>1</v>
      </c>
      <c r="Q16" s="63">
        <v>2</v>
      </c>
      <c r="R16" s="63">
        <v>24</v>
      </c>
      <c r="S16" s="63"/>
      <c r="T16" s="63">
        <v>2</v>
      </c>
      <c r="U16" s="63">
        <v>5</v>
      </c>
      <c r="V16" s="75"/>
      <c r="W16" s="76"/>
      <c r="X16" s="66"/>
      <c r="Y16" s="66" t="s">
        <v>14</v>
      </c>
      <c r="Z16" s="66" t="s">
        <v>14</v>
      </c>
      <c r="AA16" s="70">
        <f>IF(ISBLANK(#REF!),"",IF(K16&gt;5,ROUND(0.5*(K16-5),2),0))</f>
        <v>0.93</v>
      </c>
      <c r="AB16" s="70">
        <f>IF(ISBLANK(#REF!),"",IF(L16="ΝΑΙ",6,(IF(M16="ΝΑΙ",4,0))))</f>
        <v>0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0</v>
      </c>
      <c r="AE16" s="70">
        <f>IF(ISBLANK(#REF!),"",MIN(3,0.5*INT((P16*12+Q16+ROUND(R16/30,0))/6)))</f>
        <v>1</v>
      </c>
      <c r="AF16" s="70">
        <f>IF(ISBLANK(#REF!),"",0.25*(S16*12+T16+ROUND(U16/30,0)))</f>
        <v>0.5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2.4300000000000002</v>
      </c>
      <c r="AL16" s="72">
        <v>4</v>
      </c>
    </row>
    <row r="17" spans="1:38" x14ac:dyDescent="0.25">
      <c r="A17" s="82">
        <f>IF(ISBLANK(#REF!),"",IF(ISNUMBER(A16),A16+1,1))</f>
        <v>7</v>
      </c>
      <c r="B17" s="63" t="s">
        <v>416</v>
      </c>
      <c r="C17" s="63" t="s">
        <v>417</v>
      </c>
      <c r="D17" s="63" t="s">
        <v>197</v>
      </c>
      <c r="E17" s="63" t="s">
        <v>44</v>
      </c>
      <c r="F17" s="63" t="s">
        <v>89</v>
      </c>
      <c r="G17" s="63" t="s">
        <v>61</v>
      </c>
      <c r="H17" s="63" t="s">
        <v>14</v>
      </c>
      <c r="I17" s="63" t="s">
        <v>13</v>
      </c>
      <c r="J17" s="64">
        <v>42500</v>
      </c>
      <c r="K17" s="65">
        <v>7.23</v>
      </c>
      <c r="L17" s="66" t="s">
        <v>14</v>
      </c>
      <c r="M17" s="66" t="s">
        <v>14</v>
      </c>
      <c r="N17" s="66" t="s">
        <v>14</v>
      </c>
      <c r="O17" s="66" t="s">
        <v>14</v>
      </c>
      <c r="P17" s="63"/>
      <c r="Q17" s="63"/>
      <c r="R17" s="63"/>
      <c r="S17" s="63"/>
      <c r="T17" s="63">
        <v>4</v>
      </c>
      <c r="U17" s="63">
        <v>21</v>
      </c>
      <c r="V17" s="75"/>
      <c r="W17" s="76"/>
      <c r="X17" s="66"/>
      <c r="Y17" s="66" t="s">
        <v>14</v>
      </c>
      <c r="Z17" s="66" t="s">
        <v>14</v>
      </c>
      <c r="AA17" s="70">
        <f>IF(ISBLANK(#REF!),"",IF(K17&gt;5,ROUND(0.5*(K17-5),2),0))</f>
        <v>1.1200000000000001</v>
      </c>
      <c r="AB17" s="70">
        <f>IF(ISBLANK(#REF!),"",IF(L17="ΝΑΙ",6,(IF(M17="ΝΑΙ",4,0))))</f>
        <v>0</v>
      </c>
      <c r="AC17" s="70">
        <f>IF(ISBLANK(#REF!),"",IF(E17="ΠΕ23",IF(N17="ΝΑΙ",3,(IF(O17="ΝΑΙ",2,0))),IF(N17="ΝΑΙ",3,(IF(O17="ΝΑΙ",2,0)))))</f>
        <v>0</v>
      </c>
      <c r="AD17" s="70">
        <f>IF(ISBLANK(#REF!),"",MAX(AB17:AC17))</f>
        <v>0</v>
      </c>
      <c r="AE17" s="70">
        <f>IF(ISBLANK(#REF!),"",MIN(3,0.5*INT((P17*12+Q17+ROUND(R17/30,0))/6)))</f>
        <v>0</v>
      </c>
      <c r="AF17" s="70">
        <f>IF(ISBLANK(#REF!),"",0.25*(S17*12+T17+ROUND(U17/30,0)))</f>
        <v>1.25</v>
      </c>
      <c r="AG17" s="71">
        <f>IF(ISBLANK(#REF!),"",IF(V17&gt;=67%,7,0))</f>
        <v>0</v>
      </c>
      <c r="AH17" s="71">
        <f>IF(ISBLANK(#REF!),"",IF(W17&gt;=1,7,0))</f>
        <v>0</v>
      </c>
      <c r="AI17" s="71">
        <f>IF(ISBLANK(#REF!),"",IF(X17="ΠΟΛΥΤΕΚΝΟΣ",7,IF(X17="ΤΡΙΤΕΚΝΟΣ",3,0)))</f>
        <v>0</v>
      </c>
      <c r="AJ17" s="71">
        <f>IF(ISBLANK(#REF!),"",MAX(AG17:AI17))</f>
        <v>0</v>
      </c>
      <c r="AK17" s="71">
        <f>IF(ISBLANK(#REF!),"",AA17+SUM(AD17:AF17,AJ17))</f>
        <v>2.37</v>
      </c>
      <c r="AL17" s="72">
        <v>2</v>
      </c>
    </row>
    <row r="18" spans="1:38" x14ac:dyDescent="0.25">
      <c r="A18" s="82">
        <f>IF(ISBLANK(#REF!),"",IF(ISNUMBER(A17),A17+1,1))</f>
        <v>8</v>
      </c>
      <c r="B18" s="63" t="s">
        <v>400</v>
      </c>
      <c r="C18" s="63" t="s">
        <v>143</v>
      </c>
      <c r="D18" s="63" t="s">
        <v>127</v>
      </c>
      <c r="E18" s="63" t="s">
        <v>44</v>
      </c>
      <c r="F18" s="63" t="s">
        <v>89</v>
      </c>
      <c r="G18" s="63" t="s">
        <v>61</v>
      </c>
      <c r="H18" s="63" t="s">
        <v>14</v>
      </c>
      <c r="I18" s="63" t="s">
        <v>13</v>
      </c>
      <c r="J18" s="64">
        <v>39538</v>
      </c>
      <c r="K18" s="65">
        <v>7.19</v>
      </c>
      <c r="L18" s="66" t="s">
        <v>14</v>
      </c>
      <c r="M18" s="66" t="s">
        <v>14</v>
      </c>
      <c r="N18" s="66" t="s">
        <v>14</v>
      </c>
      <c r="O18" s="66" t="s">
        <v>14</v>
      </c>
      <c r="P18" s="63"/>
      <c r="Q18" s="63"/>
      <c r="R18" s="63"/>
      <c r="S18" s="63"/>
      <c r="T18" s="63">
        <v>4</v>
      </c>
      <c r="U18" s="63">
        <v>20</v>
      </c>
      <c r="V18" s="75"/>
      <c r="W18" s="76"/>
      <c r="X18" s="66"/>
      <c r="Y18" s="66" t="s">
        <v>14</v>
      </c>
      <c r="Z18" s="66" t="s">
        <v>14</v>
      </c>
      <c r="AA18" s="70">
        <f>IF(ISBLANK(#REF!),"",IF(K18&gt;5,ROUND(0.5*(K18-5),2),0))</f>
        <v>1.1000000000000001</v>
      </c>
      <c r="AB18" s="70">
        <f>IF(ISBLANK(#REF!),"",IF(L18="ΝΑΙ",6,(IF(M18="ΝΑΙ",4,0))))</f>
        <v>0</v>
      </c>
      <c r="AC18" s="70">
        <f>IF(ISBLANK(#REF!),"",IF(E18="ΠΕ23",IF(N18="ΝΑΙ",3,(IF(O18="ΝΑΙ",2,0))),IF(N18="ΝΑΙ",3,(IF(O18="ΝΑΙ",2,0)))))</f>
        <v>0</v>
      </c>
      <c r="AD18" s="70">
        <f>IF(ISBLANK(#REF!),"",MAX(AB18:AC18))</f>
        <v>0</v>
      </c>
      <c r="AE18" s="70">
        <f>IF(ISBLANK(#REF!),"",MIN(3,0.5*INT((P18*12+Q18+ROUND(R18/30,0))/6)))</f>
        <v>0</v>
      </c>
      <c r="AF18" s="70">
        <f>IF(ISBLANK(#REF!),"",0.25*(S18*12+T18+ROUND(U18/30,0)))</f>
        <v>1.25</v>
      </c>
      <c r="AG18" s="71">
        <f>IF(ISBLANK(#REF!),"",IF(V18&gt;=67%,7,0))</f>
        <v>0</v>
      </c>
      <c r="AH18" s="71">
        <f>IF(ISBLANK(#REF!),"",IF(W18&gt;=1,7,0))</f>
        <v>0</v>
      </c>
      <c r="AI18" s="71">
        <f>IF(ISBLANK(#REF!),"",IF(X18="ΠΟΛΥΤΕΚΝΟΣ",7,IF(X18="ΤΡΙΤΕΚΝΟΣ",3,0)))</f>
        <v>0</v>
      </c>
      <c r="AJ18" s="71">
        <f>IF(ISBLANK(#REF!),"",MAX(AG18:AI18))</f>
        <v>0</v>
      </c>
      <c r="AK18" s="71">
        <f>IF(ISBLANK(#REF!),"",AA18+SUM(AD18:AF18,AJ18))</f>
        <v>2.35</v>
      </c>
      <c r="AL18" s="72" t="s">
        <v>373</v>
      </c>
    </row>
    <row r="19" spans="1:38" x14ac:dyDescent="0.25">
      <c r="A19" s="82">
        <f>IF(ISBLANK(#REF!),"",IF(ISNUMBER(A18),A18+1,1))</f>
        <v>9</v>
      </c>
      <c r="B19" s="63" t="s">
        <v>374</v>
      </c>
      <c r="C19" s="63" t="s">
        <v>168</v>
      </c>
      <c r="D19" s="63" t="s">
        <v>205</v>
      </c>
      <c r="E19" s="63" t="s">
        <v>44</v>
      </c>
      <c r="F19" s="63" t="s">
        <v>89</v>
      </c>
      <c r="G19" s="63" t="s">
        <v>61</v>
      </c>
      <c r="H19" s="63" t="s">
        <v>14</v>
      </c>
      <c r="I19" s="63" t="s">
        <v>13</v>
      </c>
      <c r="J19" s="64">
        <v>40352</v>
      </c>
      <c r="K19" s="65">
        <v>7.09</v>
      </c>
      <c r="L19" s="66" t="s">
        <v>14</v>
      </c>
      <c r="M19" s="66" t="s">
        <v>14</v>
      </c>
      <c r="N19" s="66" t="s">
        <v>14</v>
      </c>
      <c r="O19" s="66" t="s">
        <v>14</v>
      </c>
      <c r="P19" s="63"/>
      <c r="Q19" s="63">
        <v>5</v>
      </c>
      <c r="R19" s="63"/>
      <c r="S19" s="63"/>
      <c r="T19" s="63">
        <v>4</v>
      </c>
      <c r="U19" s="63">
        <v>13</v>
      </c>
      <c r="V19" s="75"/>
      <c r="W19" s="76"/>
      <c r="X19" s="66"/>
      <c r="Y19" s="66" t="s">
        <v>14</v>
      </c>
      <c r="Z19" s="66" t="s">
        <v>14</v>
      </c>
      <c r="AA19" s="70">
        <f>IF(ISBLANK(#REF!),"",IF(K19&gt;5,ROUND(0.5*(K19-5),2),0))</f>
        <v>1.05</v>
      </c>
      <c r="AB19" s="70">
        <f>IF(ISBLANK(#REF!),"",IF(L19="ΝΑΙ",6,(IF(M19="ΝΑΙ",4,0))))</f>
        <v>0</v>
      </c>
      <c r="AC19" s="70">
        <f>IF(ISBLANK(#REF!),"",IF(E19="ΠΕ23",IF(N19="ΝΑΙ",3,(IF(O19="ΝΑΙ",2,0))),IF(N19="ΝΑΙ",3,(IF(O19="ΝΑΙ",2,0)))))</f>
        <v>0</v>
      </c>
      <c r="AD19" s="70">
        <f>IF(ISBLANK(#REF!),"",MAX(AB19:AC19))</f>
        <v>0</v>
      </c>
      <c r="AE19" s="70">
        <f>IF(ISBLANK(#REF!),"",MIN(3,0.5*INT((P19*12+Q19+ROUND(R19/30,0))/6)))</f>
        <v>0</v>
      </c>
      <c r="AF19" s="70">
        <f>IF(ISBLANK(#REF!),"",0.25*(S19*12+T19+ROUND(U19/30,0)))</f>
        <v>1</v>
      </c>
      <c r="AG19" s="71">
        <f>IF(ISBLANK(#REF!),"",IF(V19&gt;=67%,7,0))</f>
        <v>0</v>
      </c>
      <c r="AH19" s="71">
        <f>IF(ISBLANK(#REF!),"",IF(W19&gt;=1,7,0))</f>
        <v>0</v>
      </c>
      <c r="AI19" s="71">
        <f>IF(ISBLANK(#REF!),"",IF(X19="ΠΟΛΥΤΕΚΝΟΣ",7,IF(X19="ΤΡΙΤΕΚΝΟΣ",3,0)))</f>
        <v>0</v>
      </c>
      <c r="AJ19" s="71">
        <f>IF(ISBLANK(#REF!),"",MAX(AG19:AI19))</f>
        <v>0</v>
      </c>
      <c r="AK19" s="71">
        <f>IF(ISBLANK(#REF!),"",AA19+SUM(AD19:AF19,AJ19))</f>
        <v>2.0499999999999998</v>
      </c>
      <c r="AL19" s="72">
        <v>2.1</v>
      </c>
    </row>
    <row r="20" spans="1:38" x14ac:dyDescent="0.25">
      <c r="A20" s="82">
        <f>IF(ISBLANK(#REF!),"",IF(ISNUMBER(A19),A19+1,1))</f>
        <v>10</v>
      </c>
      <c r="B20" s="63" t="s">
        <v>388</v>
      </c>
      <c r="C20" s="63" t="s">
        <v>345</v>
      </c>
      <c r="D20" s="63" t="s">
        <v>389</v>
      </c>
      <c r="E20" s="63" t="s">
        <v>44</v>
      </c>
      <c r="F20" s="63" t="s">
        <v>89</v>
      </c>
      <c r="G20" s="63" t="s">
        <v>61</v>
      </c>
      <c r="H20" s="63" t="s">
        <v>14</v>
      </c>
      <c r="I20" s="63" t="s">
        <v>13</v>
      </c>
      <c r="J20" s="64">
        <v>36592</v>
      </c>
      <c r="K20" s="65">
        <v>7.7</v>
      </c>
      <c r="L20" s="66" t="s">
        <v>14</v>
      </c>
      <c r="M20" s="66" t="s">
        <v>14</v>
      </c>
      <c r="N20" s="66" t="s">
        <v>14</v>
      </c>
      <c r="O20" s="66" t="s">
        <v>14</v>
      </c>
      <c r="P20" s="63"/>
      <c r="Q20" s="63">
        <v>5</v>
      </c>
      <c r="R20" s="63">
        <v>23</v>
      </c>
      <c r="S20" s="63"/>
      <c r="T20" s="63"/>
      <c r="U20" s="63"/>
      <c r="V20" s="75"/>
      <c r="W20" s="76"/>
      <c r="X20" s="66"/>
      <c r="Y20" s="66" t="s">
        <v>14</v>
      </c>
      <c r="Z20" s="66" t="s">
        <v>14</v>
      </c>
      <c r="AA20" s="70">
        <f>IF(ISBLANK(#REF!),"",IF(K20&gt;5,ROUND(0.5*(K20-5),2),0))</f>
        <v>1.35</v>
      </c>
      <c r="AB20" s="70">
        <f>IF(ISBLANK(#REF!),"",IF(L20="ΝΑΙ",6,(IF(M20="ΝΑΙ",4,0))))</f>
        <v>0</v>
      </c>
      <c r="AC20" s="70">
        <f>IF(ISBLANK(#REF!),"",IF(E20="ΠΕ23",IF(N20="ΝΑΙ",3,(IF(O20="ΝΑΙ",2,0))),IF(N20="ΝΑΙ",3,(IF(O20="ΝΑΙ",2,0)))))</f>
        <v>0</v>
      </c>
      <c r="AD20" s="70">
        <f>IF(ISBLANK(#REF!),"",MAX(AB20:AC20))</f>
        <v>0</v>
      </c>
      <c r="AE20" s="70">
        <f>IF(ISBLANK(#REF!),"",MIN(3,0.5*INT((P20*12+Q20+ROUND(R20/30,0))/6)))</f>
        <v>0.5</v>
      </c>
      <c r="AF20" s="70">
        <f>IF(ISBLANK(#REF!),"",0.25*(S20*12+T20+ROUND(U20/30,0)))</f>
        <v>0</v>
      </c>
      <c r="AG20" s="71">
        <f>IF(ISBLANK(#REF!),"",IF(V20&gt;=67%,7,0))</f>
        <v>0</v>
      </c>
      <c r="AH20" s="71">
        <f>IF(ISBLANK(#REF!),"",IF(W20&gt;=1,7,0))</f>
        <v>0</v>
      </c>
      <c r="AI20" s="71">
        <f>IF(ISBLANK(#REF!),"",IF(X20="ΠΟΛΥΤΕΚΝΟΣ",7,IF(X20="ΤΡΙΤΕΚΝΟΣ",3,0)))</f>
        <v>0</v>
      </c>
      <c r="AJ20" s="71">
        <f>IF(ISBLANK(#REF!),"",MAX(AG20:AI20))</f>
        <v>0</v>
      </c>
      <c r="AK20" s="71">
        <f>IF(ISBLANK(#REF!),"",AA20+SUM(AD20:AF20,AJ20))</f>
        <v>1.85</v>
      </c>
      <c r="AL20" s="72" t="s">
        <v>390</v>
      </c>
    </row>
    <row r="21" spans="1:38" x14ac:dyDescent="0.25">
      <c r="A21" s="82">
        <f>IF(ISBLANK(#REF!),"",IF(ISNUMBER(A20),A20+1,1))</f>
        <v>11</v>
      </c>
      <c r="B21" s="63" t="s">
        <v>426</v>
      </c>
      <c r="C21" s="63" t="s">
        <v>168</v>
      </c>
      <c r="D21" s="63" t="s">
        <v>127</v>
      </c>
      <c r="E21" s="63" t="s">
        <v>44</v>
      </c>
      <c r="F21" s="63" t="s">
        <v>89</v>
      </c>
      <c r="G21" s="63" t="s">
        <v>61</v>
      </c>
      <c r="H21" s="63" t="s">
        <v>14</v>
      </c>
      <c r="I21" s="63" t="s">
        <v>13</v>
      </c>
      <c r="J21" s="64">
        <v>41227</v>
      </c>
      <c r="K21" s="65">
        <v>7.45</v>
      </c>
      <c r="L21" s="66" t="s">
        <v>14</v>
      </c>
      <c r="M21" s="66" t="s">
        <v>14</v>
      </c>
      <c r="N21" s="66" t="s">
        <v>14</v>
      </c>
      <c r="O21" s="66" t="s">
        <v>14</v>
      </c>
      <c r="P21" s="63"/>
      <c r="Q21" s="63">
        <v>7</v>
      </c>
      <c r="R21" s="63"/>
      <c r="S21" s="63"/>
      <c r="T21" s="63"/>
      <c r="U21" s="63"/>
      <c r="V21" s="75"/>
      <c r="W21" s="76"/>
      <c r="X21" s="66"/>
      <c r="Y21" s="66" t="s">
        <v>14</v>
      </c>
      <c r="Z21" s="66" t="s">
        <v>14</v>
      </c>
      <c r="AA21" s="70">
        <f>IF(ISBLANK(#REF!),"",IF(K21&gt;5,ROUND(0.5*(K21-5),2),0))</f>
        <v>1.23</v>
      </c>
      <c r="AB21" s="70">
        <f>IF(ISBLANK(#REF!),"",IF(L21="ΝΑΙ",6,(IF(M21="ΝΑΙ",4,0))))</f>
        <v>0</v>
      </c>
      <c r="AC21" s="70">
        <f>IF(ISBLANK(#REF!),"",IF(E21="ΠΕ23",IF(N21="ΝΑΙ",3,(IF(O21="ΝΑΙ",2,0))),IF(N21="ΝΑΙ",3,(IF(O21="ΝΑΙ",2,0)))))</f>
        <v>0</v>
      </c>
      <c r="AD21" s="70">
        <f>IF(ISBLANK(#REF!),"",MAX(AB21:AC21))</f>
        <v>0</v>
      </c>
      <c r="AE21" s="70">
        <f>IF(ISBLANK(#REF!),"",MIN(3,0.5*INT((P21*12+Q21+ROUND(R21/30,0))/6)))</f>
        <v>0.5</v>
      </c>
      <c r="AF21" s="70">
        <f>IF(ISBLANK(#REF!),"",0.25*(S21*12+T21+ROUND(U21/30,0)))</f>
        <v>0</v>
      </c>
      <c r="AG21" s="71">
        <f>IF(ISBLANK(#REF!),"",IF(V21&gt;=67%,7,0))</f>
        <v>0</v>
      </c>
      <c r="AH21" s="71">
        <f>IF(ISBLANK(#REF!),"",IF(W21&gt;=1,7,0))</f>
        <v>0</v>
      </c>
      <c r="AI21" s="71">
        <f>IF(ISBLANK(#REF!),"",IF(X21="ΠΟΛΥΤΕΚΝΟΣ",7,IF(X21="ΤΡΙΤΕΚΝΟΣ",3,0)))</f>
        <v>0</v>
      </c>
      <c r="AJ21" s="71">
        <f>IF(ISBLANK(#REF!),"",MAX(AG21:AI21))</f>
        <v>0</v>
      </c>
      <c r="AK21" s="71">
        <f>IF(ISBLANK(#REF!),"",AA21+SUM(AD21:AF21,AJ21))</f>
        <v>1.73</v>
      </c>
      <c r="AL21" s="72" t="s">
        <v>427</v>
      </c>
    </row>
    <row r="22" spans="1:38" x14ac:dyDescent="0.25">
      <c r="A22" s="82">
        <f>IF(ISBLANK(#REF!),"",IF(ISNUMBER(A21),A21+1,1))</f>
        <v>12</v>
      </c>
      <c r="B22" s="63" t="s">
        <v>404</v>
      </c>
      <c r="C22" s="63" t="s">
        <v>405</v>
      </c>
      <c r="D22" s="63" t="s">
        <v>149</v>
      </c>
      <c r="E22" s="63" t="s">
        <v>44</v>
      </c>
      <c r="F22" s="63" t="s">
        <v>89</v>
      </c>
      <c r="G22" s="63" t="s">
        <v>61</v>
      </c>
      <c r="H22" s="63" t="s">
        <v>14</v>
      </c>
      <c r="I22" s="63" t="s">
        <v>13</v>
      </c>
      <c r="J22" s="64">
        <v>40855</v>
      </c>
      <c r="K22" s="65">
        <v>7.22</v>
      </c>
      <c r="L22" s="66" t="s">
        <v>14</v>
      </c>
      <c r="M22" s="66" t="s">
        <v>14</v>
      </c>
      <c r="N22" s="66" t="s">
        <v>14</v>
      </c>
      <c r="O22" s="66" t="s">
        <v>14</v>
      </c>
      <c r="P22" s="63"/>
      <c r="Q22" s="63">
        <v>10</v>
      </c>
      <c r="R22" s="63">
        <v>19</v>
      </c>
      <c r="S22" s="63"/>
      <c r="T22" s="63"/>
      <c r="U22" s="63"/>
      <c r="V22" s="75"/>
      <c r="W22" s="76"/>
      <c r="X22" s="66"/>
      <c r="Y22" s="66" t="s">
        <v>14</v>
      </c>
      <c r="Z22" s="66" t="s">
        <v>14</v>
      </c>
      <c r="AA22" s="70">
        <f>IF(ISBLANK(#REF!),"",IF(K22&gt;5,ROUND(0.5*(K22-5),2),0))</f>
        <v>1.1100000000000001</v>
      </c>
      <c r="AB22" s="70">
        <f>IF(ISBLANK(#REF!),"",IF(L22="ΝΑΙ",6,(IF(M22="ΝΑΙ",4,0))))</f>
        <v>0</v>
      </c>
      <c r="AC22" s="70">
        <f>IF(ISBLANK(#REF!),"",IF(E22="ΠΕ23",IF(N22="ΝΑΙ",3,(IF(O22="ΝΑΙ",2,0))),IF(N22="ΝΑΙ",3,(IF(O22="ΝΑΙ",2,0)))))</f>
        <v>0</v>
      </c>
      <c r="AD22" s="70">
        <f>IF(ISBLANK(#REF!),"",MAX(AB22:AC22))</f>
        <v>0</v>
      </c>
      <c r="AE22" s="70">
        <f>IF(ISBLANK(#REF!),"",MIN(3,0.5*INT((P22*12+Q22+ROUND(R22/30,0))/6)))</f>
        <v>0.5</v>
      </c>
      <c r="AF22" s="70">
        <f>IF(ISBLANK(#REF!),"",0.25*(S22*12+T22+ROUND(U22/30,0)))</f>
        <v>0</v>
      </c>
      <c r="AG22" s="71">
        <f>IF(ISBLANK(#REF!),"",IF(V22&gt;=67%,7,0))</f>
        <v>0</v>
      </c>
      <c r="AH22" s="71">
        <f>IF(ISBLANK(#REF!),"",IF(W22&gt;=1,7,0))</f>
        <v>0</v>
      </c>
      <c r="AI22" s="71">
        <f>IF(ISBLANK(#REF!),"",IF(X22="ΠΟΛΥΤΕΚΝΟΣ",7,IF(X22="ΤΡΙΤΕΚΝΟΣ",3,0)))</f>
        <v>0</v>
      </c>
      <c r="AJ22" s="71">
        <f>IF(ISBLANK(#REF!),"",MAX(AG22:AI22))</f>
        <v>0</v>
      </c>
      <c r="AK22" s="71">
        <f>IF(ISBLANK(#REF!),"",AA22+SUM(AD22:AF22,AJ22))</f>
        <v>1.61</v>
      </c>
      <c r="AL22" s="72" t="s">
        <v>317</v>
      </c>
    </row>
    <row r="23" spans="1:38" x14ac:dyDescent="0.25">
      <c r="A23" s="82">
        <f>IF(ISBLANK(#REF!),"",IF(ISNUMBER(A22),A22+1,1))</f>
        <v>13</v>
      </c>
      <c r="B23" s="63" t="s">
        <v>101</v>
      </c>
      <c r="C23" s="63" t="s">
        <v>353</v>
      </c>
      <c r="D23" s="63" t="s">
        <v>133</v>
      </c>
      <c r="E23" s="63" t="s">
        <v>44</v>
      </c>
      <c r="F23" s="63" t="s">
        <v>89</v>
      </c>
      <c r="G23" s="63" t="s">
        <v>61</v>
      </c>
      <c r="H23" s="63" t="s">
        <v>14</v>
      </c>
      <c r="I23" s="63" t="s">
        <v>13</v>
      </c>
      <c r="J23" s="64">
        <v>41474</v>
      </c>
      <c r="K23" s="65">
        <v>7.7</v>
      </c>
      <c r="L23" s="66" t="s">
        <v>14</v>
      </c>
      <c r="M23" s="66" t="s">
        <v>14</v>
      </c>
      <c r="N23" s="66" t="s">
        <v>14</v>
      </c>
      <c r="O23" s="66" t="s">
        <v>14</v>
      </c>
      <c r="P23" s="63"/>
      <c r="Q23" s="63"/>
      <c r="R23" s="63"/>
      <c r="S23" s="63"/>
      <c r="T23" s="63"/>
      <c r="U23" s="63"/>
      <c r="V23" s="75"/>
      <c r="W23" s="76"/>
      <c r="X23" s="66"/>
      <c r="Y23" s="66" t="s">
        <v>12</v>
      </c>
      <c r="Z23" s="66" t="s">
        <v>14</v>
      </c>
      <c r="AA23" s="70">
        <f>IF(ISBLANK(#REF!),"",IF(K23&gt;5,ROUND(0.5*(K23-5),2),0))</f>
        <v>1.35</v>
      </c>
      <c r="AB23" s="70">
        <f>IF(ISBLANK(#REF!),"",IF(L23="ΝΑΙ",6,(IF(M23="ΝΑΙ",4,0))))</f>
        <v>0</v>
      </c>
      <c r="AC23" s="70">
        <f>IF(ISBLANK(#REF!),"",IF(E23="ΠΕ23",IF(N23="ΝΑΙ",3,(IF(O23="ΝΑΙ",2,0))),IF(N23="ΝΑΙ",3,(IF(O23="ΝΑΙ",2,0)))))</f>
        <v>0</v>
      </c>
      <c r="AD23" s="70">
        <f>IF(ISBLANK(#REF!),"",MAX(AB23:AC23))</f>
        <v>0</v>
      </c>
      <c r="AE23" s="70">
        <f>IF(ISBLANK(#REF!),"",MIN(3,0.5*INT((P23*12+Q23+ROUND(R23/30,0))/6)))</f>
        <v>0</v>
      </c>
      <c r="AF23" s="70">
        <f>IF(ISBLANK(#REF!),"",0.25*(S23*12+T23+ROUND(U23/30,0)))</f>
        <v>0</v>
      </c>
      <c r="AG23" s="71">
        <f>IF(ISBLANK(#REF!),"",IF(V23&gt;=67%,7,0))</f>
        <v>0</v>
      </c>
      <c r="AH23" s="71">
        <f>IF(ISBLANK(#REF!),"",IF(W23&gt;=1,7,0))</f>
        <v>0</v>
      </c>
      <c r="AI23" s="71">
        <f>IF(ISBLANK(#REF!),"",IF(X23="ΠΟΛΥΤΕΚΝΟΣ",7,IF(X23="ΤΡΙΤΕΚΝΟΣ",3,0)))</f>
        <v>0</v>
      </c>
      <c r="AJ23" s="71">
        <f>IF(ISBLANK(#REF!),"",MAX(AG23:AI23))</f>
        <v>0</v>
      </c>
      <c r="AK23" s="71">
        <f>IF(ISBLANK(#REF!),"",AA23+SUM(AD23:AF23,AJ23))</f>
        <v>1.35</v>
      </c>
      <c r="AL23" s="72" t="s">
        <v>359</v>
      </c>
    </row>
    <row r="24" spans="1:38" x14ac:dyDescent="0.25">
      <c r="A24" s="82">
        <f>IF(ISBLANK(#REF!),"",IF(ISNUMBER(A23),A23+1,1))</f>
        <v>14</v>
      </c>
      <c r="B24" s="63" t="s">
        <v>366</v>
      </c>
      <c r="C24" s="63" t="s">
        <v>173</v>
      </c>
      <c r="D24" s="63" t="s">
        <v>107</v>
      </c>
      <c r="E24" s="63" t="s">
        <v>44</v>
      </c>
      <c r="F24" s="63" t="s">
        <v>89</v>
      </c>
      <c r="G24" s="63" t="s">
        <v>61</v>
      </c>
      <c r="H24" s="63" t="s">
        <v>14</v>
      </c>
      <c r="I24" s="63" t="s">
        <v>13</v>
      </c>
      <c r="J24" s="64">
        <v>41740</v>
      </c>
      <c r="K24" s="65">
        <v>7.53</v>
      </c>
      <c r="L24" s="66" t="s">
        <v>14</v>
      </c>
      <c r="M24" s="66" t="s">
        <v>14</v>
      </c>
      <c r="N24" s="66" t="s">
        <v>14</v>
      </c>
      <c r="O24" s="66" t="s">
        <v>14</v>
      </c>
      <c r="P24" s="63"/>
      <c r="Q24" s="63">
        <v>5</v>
      </c>
      <c r="R24" s="63"/>
      <c r="S24" s="63"/>
      <c r="T24" s="63"/>
      <c r="U24" s="63"/>
      <c r="V24" s="75"/>
      <c r="W24" s="76"/>
      <c r="X24" s="66"/>
      <c r="Y24" s="66" t="s">
        <v>14</v>
      </c>
      <c r="Z24" s="66" t="s">
        <v>14</v>
      </c>
      <c r="AA24" s="70">
        <f>IF(ISBLANK(#REF!),"",IF(K24&gt;5,ROUND(0.5*(K24-5),2),0))</f>
        <v>1.27</v>
      </c>
      <c r="AB24" s="70">
        <f>IF(ISBLANK(#REF!),"",IF(L24="ΝΑΙ",6,(IF(M24="ΝΑΙ",4,0))))</f>
        <v>0</v>
      </c>
      <c r="AC24" s="70">
        <f>IF(ISBLANK(#REF!),"",IF(E24="ΠΕ23",IF(N24="ΝΑΙ",3,(IF(O24="ΝΑΙ",2,0))),IF(N24="ΝΑΙ",3,(IF(O24="ΝΑΙ",2,0)))))</f>
        <v>0</v>
      </c>
      <c r="AD24" s="70">
        <f>IF(ISBLANK(#REF!),"",MAX(AB24:AC24))</f>
        <v>0</v>
      </c>
      <c r="AE24" s="70">
        <f>IF(ISBLANK(#REF!),"",MIN(3,0.5*INT((P24*12+Q24+ROUND(R24/30,0))/6)))</f>
        <v>0</v>
      </c>
      <c r="AF24" s="70">
        <f>IF(ISBLANK(#REF!),"",0.25*(S24*12+T24+ROUND(U24/30,0)))</f>
        <v>0</v>
      </c>
      <c r="AG24" s="71">
        <f>IF(ISBLANK(#REF!),"",IF(V24&gt;=67%,7,0))</f>
        <v>0</v>
      </c>
      <c r="AH24" s="71">
        <f>IF(ISBLANK(#REF!),"",IF(W24&gt;=1,7,0))</f>
        <v>0</v>
      </c>
      <c r="AI24" s="71">
        <f>IF(ISBLANK(#REF!),"",IF(X24="ΠΟΛΥΤΕΚΝΟΣ",7,IF(X24="ΤΡΙΤΕΚΝΟΣ",3,0)))</f>
        <v>0</v>
      </c>
      <c r="AJ24" s="71">
        <f>IF(ISBLANK(#REF!),"",MAX(AG24:AI24))</f>
        <v>0</v>
      </c>
      <c r="AK24" s="71">
        <f>IF(ISBLANK(#REF!),"",AA24+SUM(AD24:AF24,AJ24))</f>
        <v>1.27</v>
      </c>
      <c r="AL24" s="72" t="s">
        <v>295</v>
      </c>
    </row>
    <row r="25" spans="1:38" x14ac:dyDescent="0.25">
      <c r="A25" s="82">
        <f>IF(ISBLANK(#REF!),"",IF(ISNUMBER(A24),A24+1,1))</f>
        <v>15</v>
      </c>
      <c r="B25" s="63" t="s">
        <v>362</v>
      </c>
      <c r="C25" s="63" t="s">
        <v>307</v>
      </c>
      <c r="D25" s="63" t="s">
        <v>133</v>
      </c>
      <c r="E25" s="63" t="s">
        <v>44</v>
      </c>
      <c r="F25" s="63" t="s">
        <v>89</v>
      </c>
      <c r="G25" s="63" t="s">
        <v>61</v>
      </c>
      <c r="H25" s="63" t="s">
        <v>14</v>
      </c>
      <c r="I25" s="63" t="s">
        <v>13</v>
      </c>
      <c r="J25" s="64">
        <v>40232</v>
      </c>
      <c r="K25" s="65">
        <v>7.52</v>
      </c>
      <c r="L25" s="66" t="s">
        <v>14</v>
      </c>
      <c r="M25" s="66" t="s">
        <v>14</v>
      </c>
      <c r="N25" s="66" t="s">
        <v>14</v>
      </c>
      <c r="O25" s="66" t="s">
        <v>14</v>
      </c>
      <c r="P25" s="63"/>
      <c r="Q25" s="63"/>
      <c r="R25" s="63"/>
      <c r="S25" s="63"/>
      <c r="T25" s="63"/>
      <c r="U25" s="63"/>
      <c r="V25" s="75"/>
      <c r="W25" s="76"/>
      <c r="X25" s="66"/>
      <c r="Y25" s="66" t="s">
        <v>14</v>
      </c>
      <c r="Z25" s="66" t="s">
        <v>14</v>
      </c>
      <c r="AA25" s="70">
        <f>IF(ISBLANK(#REF!),"",IF(K25&gt;5,ROUND(0.5*(K25-5),2),0))</f>
        <v>1.26</v>
      </c>
      <c r="AB25" s="70">
        <f>IF(ISBLANK(#REF!),"",IF(L25="ΝΑΙ",6,(IF(M25="ΝΑΙ",4,0))))</f>
        <v>0</v>
      </c>
      <c r="AC25" s="70">
        <f>IF(ISBLANK(#REF!),"",IF(E25="ΠΕ23",IF(N25="ΝΑΙ",3,(IF(O25="ΝΑΙ",2,0))),IF(N25="ΝΑΙ",3,(IF(O25="ΝΑΙ",2,0)))))</f>
        <v>0</v>
      </c>
      <c r="AD25" s="70">
        <f>IF(ISBLANK(#REF!),"",MAX(AB25:AC25))</f>
        <v>0</v>
      </c>
      <c r="AE25" s="70">
        <f>IF(ISBLANK(#REF!),"",MIN(3,0.5*INT((P25*12+Q25+ROUND(R25/30,0))/6)))</f>
        <v>0</v>
      </c>
      <c r="AF25" s="70">
        <f>IF(ISBLANK(#REF!),"",0.25*(S25*12+T25+ROUND(U25/30,0)))</f>
        <v>0</v>
      </c>
      <c r="AG25" s="71">
        <f>IF(ISBLANK(#REF!),"",IF(V25&gt;=67%,7,0))</f>
        <v>0</v>
      </c>
      <c r="AH25" s="71">
        <f>IF(ISBLANK(#REF!),"",IF(W25&gt;=1,7,0))</f>
        <v>0</v>
      </c>
      <c r="AI25" s="71">
        <f>IF(ISBLANK(#REF!),"",IF(X25="ΠΟΛΥΤΕΚΝΟΣ",7,IF(X25="ΤΡΙΤΕΚΝΟΣ",3,0)))</f>
        <v>0</v>
      </c>
      <c r="AJ25" s="71">
        <f>IF(ISBLANK(#REF!),"",MAX(AG25:AI25))</f>
        <v>0</v>
      </c>
      <c r="AK25" s="71">
        <f>IF(ISBLANK(#REF!),"",AA25+SUM(AD25:AF25,AJ25))</f>
        <v>1.26</v>
      </c>
      <c r="AL25" s="72">
        <v>4</v>
      </c>
    </row>
    <row r="26" spans="1:38" x14ac:dyDescent="0.25">
      <c r="A26" s="82">
        <f>IF(ISBLANK(#REF!),"",IF(ISNUMBER(A25),A25+1,1))</f>
        <v>16</v>
      </c>
      <c r="B26" s="63" t="s">
        <v>453</v>
      </c>
      <c r="C26" s="63" t="s">
        <v>411</v>
      </c>
      <c r="D26" s="63" t="s">
        <v>133</v>
      </c>
      <c r="E26" s="63" t="s">
        <v>44</v>
      </c>
      <c r="F26" s="63" t="s">
        <v>89</v>
      </c>
      <c r="G26" s="63" t="s">
        <v>61</v>
      </c>
      <c r="H26" s="63" t="s">
        <v>14</v>
      </c>
      <c r="I26" s="63" t="s">
        <v>13</v>
      </c>
      <c r="J26" s="64">
        <v>39520</v>
      </c>
      <c r="K26" s="65">
        <v>7.42</v>
      </c>
      <c r="L26" s="66" t="s">
        <v>14</v>
      </c>
      <c r="M26" s="66" t="s">
        <v>14</v>
      </c>
      <c r="N26" s="66" t="s">
        <v>14</v>
      </c>
      <c r="O26" s="66" t="s">
        <v>14</v>
      </c>
      <c r="P26" s="63"/>
      <c r="Q26" s="63"/>
      <c r="R26" s="63"/>
      <c r="S26" s="63"/>
      <c r="T26" s="63"/>
      <c r="U26" s="63"/>
      <c r="V26" s="75"/>
      <c r="W26" s="76"/>
      <c r="X26" s="66"/>
      <c r="Y26" s="66" t="s">
        <v>14</v>
      </c>
      <c r="Z26" s="66" t="s">
        <v>14</v>
      </c>
      <c r="AA26" s="70">
        <f>IF(ISBLANK(#REF!),"",IF(K26&gt;5,ROUND(0.5*(K26-5),2),0))</f>
        <v>1.21</v>
      </c>
      <c r="AB26" s="70">
        <f>IF(ISBLANK(#REF!),"",IF(L26="ΝΑΙ",6,(IF(M26="ΝΑΙ",4,0))))</f>
        <v>0</v>
      </c>
      <c r="AC26" s="70">
        <f>IF(ISBLANK(#REF!),"",IF(E26="ΠΕ23",IF(N26="ΝΑΙ",3,(IF(O26="ΝΑΙ",2,0))),IF(N26="ΝΑΙ",3,(IF(O26="ΝΑΙ",2,0)))))</f>
        <v>0</v>
      </c>
      <c r="AD26" s="70">
        <f>IF(ISBLANK(#REF!),"",MAX(AB26:AC26))</f>
        <v>0</v>
      </c>
      <c r="AE26" s="70">
        <f>IF(ISBLANK(#REF!),"",MIN(3,0.5*INT((P26*12+Q26+ROUND(R26/30,0))/6)))</f>
        <v>0</v>
      </c>
      <c r="AF26" s="70">
        <f>IF(ISBLANK(#REF!),"",0.25*(S26*12+T26+ROUND(U26/30,0)))</f>
        <v>0</v>
      </c>
      <c r="AG26" s="71">
        <f>IF(ISBLANK(#REF!),"",IF(V26&gt;=67%,7,0))</f>
        <v>0</v>
      </c>
      <c r="AH26" s="71">
        <f>IF(ISBLANK(#REF!),"",IF(W26&gt;=1,7,0))</f>
        <v>0</v>
      </c>
      <c r="AI26" s="71">
        <f>IF(ISBLANK(#REF!),"",IF(X26="ΠΟΛΥΤΕΚΝΟΣ",7,IF(X26="ΤΡΙΤΕΚΝΟΣ",3,0)))</f>
        <v>0</v>
      </c>
      <c r="AJ26" s="71">
        <f>IF(ISBLANK(#REF!),"",MAX(AG26:AI26))</f>
        <v>0</v>
      </c>
      <c r="AK26" s="71">
        <f>IF(ISBLANK(#REF!),"",AA26+SUM(AD26:AF26,AJ26))</f>
        <v>1.21</v>
      </c>
      <c r="AL26" s="72" t="s">
        <v>390</v>
      </c>
    </row>
    <row r="27" spans="1:38" x14ac:dyDescent="0.25">
      <c r="A27" s="82">
        <f>IF(ISBLANK(#REF!),"",IF(ISNUMBER(A26),A26+1,1))</f>
        <v>17</v>
      </c>
      <c r="B27" s="63" t="s">
        <v>376</v>
      </c>
      <c r="C27" s="63" t="s">
        <v>362</v>
      </c>
      <c r="D27" s="63" t="s">
        <v>242</v>
      </c>
      <c r="E27" s="63" t="s">
        <v>44</v>
      </c>
      <c r="F27" s="63" t="s">
        <v>89</v>
      </c>
      <c r="G27" s="63" t="s">
        <v>61</v>
      </c>
      <c r="H27" s="63" t="s">
        <v>14</v>
      </c>
      <c r="I27" s="63" t="s">
        <v>13</v>
      </c>
      <c r="J27" s="64">
        <v>41725</v>
      </c>
      <c r="K27" s="65">
        <v>6.88</v>
      </c>
      <c r="L27" s="66" t="s">
        <v>14</v>
      </c>
      <c r="M27" s="66" t="s">
        <v>14</v>
      </c>
      <c r="N27" s="66" t="s">
        <v>14</v>
      </c>
      <c r="O27" s="66" t="s">
        <v>14</v>
      </c>
      <c r="P27" s="63"/>
      <c r="Q27" s="63"/>
      <c r="R27" s="63"/>
      <c r="S27" s="63"/>
      <c r="T27" s="63">
        <v>1</v>
      </c>
      <c r="U27" s="63">
        <v>6</v>
      </c>
      <c r="V27" s="75"/>
      <c r="W27" s="76"/>
      <c r="X27" s="66"/>
      <c r="Y27" s="66" t="s">
        <v>14</v>
      </c>
      <c r="Z27" s="66" t="s">
        <v>14</v>
      </c>
      <c r="AA27" s="70">
        <f>IF(ISBLANK(#REF!),"",IF(K27&gt;5,ROUND(0.5*(K27-5),2),0))</f>
        <v>0.94</v>
      </c>
      <c r="AB27" s="70">
        <f>IF(ISBLANK(#REF!),"",IF(L27="ΝΑΙ",6,(IF(M27="ΝΑΙ",4,0))))</f>
        <v>0</v>
      </c>
      <c r="AC27" s="70">
        <f>IF(ISBLANK(#REF!),"",IF(E27="ΠΕ23",IF(N27="ΝΑΙ",3,(IF(O27="ΝΑΙ",2,0))),IF(N27="ΝΑΙ",3,(IF(O27="ΝΑΙ",2,0)))))</f>
        <v>0</v>
      </c>
      <c r="AD27" s="70">
        <f>IF(ISBLANK(#REF!),"",MAX(AB27:AC27))</f>
        <v>0</v>
      </c>
      <c r="AE27" s="70">
        <f>IF(ISBLANK(#REF!),"",MIN(3,0.5*INT((P27*12+Q27+ROUND(R27/30,0))/6)))</f>
        <v>0</v>
      </c>
      <c r="AF27" s="70">
        <f>IF(ISBLANK(#REF!),"",0.25*(S27*12+T27+ROUND(U27/30,0)))</f>
        <v>0.25</v>
      </c>
      <c r="AG27" s="71">
        <f>IF(ISBLANK(#REF!),"",IF(V27&gt;=67%,7,0))</f>
        <v>0</v>
      </c>
      <c r="AH27" s="71">
        <f>IF(ISBLANK(#REF!),"",IF(W27&gt;=1,7,0))</f>
        <v>0</v>
      </c>
      <c r="AI27" s="71">
        <f>IF(ISBLANK(#REF!),"",IF(X27="ΠΟΛΥΤΕΚΝΟΣ",7,IF(X27="ΤΡΙΤΕΚΝΟΣ",3,0)))</f>
        <v>0</v>
      </c>
      <c r="AJ27" s="71">
        <f>IF(ISBLANK(#REF!),"",MAX(AG27:AI27))</f>
        <v>0</v>
      </c>
      <c r="AK27" s="71">
        <f>IF(ISBLANK(#REF!),"",AA27+SUM(AD27:AF27,AJ27))</f>
        <v>1.19</v>
      </c>
      <c r="AL27" s="72" t="s">
        <v>297</v>
      </c>
    </row>
    <row r="28" spans="1:38" x14ac:dyDescent="0.25">
      <c r="A28" s="82">
        <f>IF(ISBLANK(#REF!),"",IF(ISNUMBER(A27),A27+1,1))</f>
        <v>18</v>
      </c>
      <c r="B28" s="63" t="s">
        <v>418</v>
      </c>
      <c r="C28" s="63" t="s">
        <v>135</v>
      </c>
      <c r="D28" s="63" t="s">
        <v>270</v>
      </c>
      <c r="E28" s="63" t="s">
        <v>44</v>
      </c>
      <c r="F28" s="63" t="s">
        <v>89</v>
      </c>
      <c r="G28" s="63" t="s">
        <v>61</v>
      </c>
      <c r="H28" s="63" t="s">
        <v>14</v>
      </c>
      <c r="I28" s="63" t="s">
        <v>13</v>
      </c>
      <c r="J28" s="64">
        <v>41584</v>
      </c>
      <c r="K28" s="65">
        <v>7.35</v>
      </c>
      <c r="L28" s="66" t="s">
        <v>14</v>
      </c>
      <c r="M28" s="66" t="s">
        <v>14</v>
      </c>
      <c r="N28" s="66" t="s">
        <v>14</v>
      </c>
      <c r="O28" s="66" t="s">
        <v>14</v>
      </c>
      <c r="P28" s="63"/>
      <c r="Q28" s="63">
        <v>5</v>
      </c>
      <c r="R28" s="63"/>
      <c r="S28" s="63"/>
      <c r="T28" s="63"/>
      <c r="U28" s="63"/>
      <c r="V28" s="75"/>
      <c r="W28" s="76"/>
      <c r="X28" s="66"/>
      <c r="Y28" s="66" t="s">
        <v>14</v>
      </c>
      <c r="Z28" s="66" t="s">
        <v>14</v>
      </c>
      <c r="AA28" s="70">
        <f>IF(ISBLANK(#REF!),"",IF(K28&gt;5,ROUND(0.5*(K28-5),2),0))</f>
        <v>1.18</v>
      </c>
      <c r="AB28" s="70">
        <f>IF(ISBLANK(#REF!),"",IF(L28="ΝΑΙ",6,(IF(M28="ΝΑΙ",4,0))))</f>
        <v>0</v>
      </c>
      <c r="AC28" s="70">
        <f>IF(ISBLANK(#REF!),"",IF(E28="ΠΕ23",IF(N28="ΝΑΙ",3,(IF(O28="ΝΑΙ",2,0))),IF(N28="ΝΑΙ",3,(IF(O28="ΝΑΙ",2,0)))))</f>
        <v>0</v>
      </c>
      <c r="AD28" s="70">
        <f>IF(ISBLANK(#REF!),"",MAX(AB28:AC28))</f>
        <v>0</v>
      </c>
      <c r="AE28" s="70">
        <f>IF(ISBLANK(#REF!),"",MIN(3,0.5*INT((P28*12+Q28+ROUND(R28/30,0))/6)))</f>
        <v>0</v>
      </c>
      <c r="AF28" s="70">
        <f>IF(ISBLANK(#REF!),"",0.25*(S28*12+T28+ROUND(U28/30,0)))</f>
        <v>0</v>
      </c>
      <c r="AG28" s="71">
        <f>IF(ISBLANK(#REF!),"",IF(V28&gt;=67%,7,0))</f>
        <v>0</v>
      </c>
      <c r="AH28" s="71">
        <f>IF(ISBLANK(#REF!),"",IF(W28&gt;=1,7,0))</f>
        <v>0</v>
      </c>
      <c r="AI28" s="71">
        <f>IF(ISBLANK(#REF!),"",IF(X28="ΠΟΛΥΤΕΚΝΟΣ",7,IF(X28="ΤΡΙΤΕΚΝΟΣ",3,0)))</f>
        <v>0</v>
      </c>
      <c r="AJ28" s="71">
        <f>IF(ISBLANK(#REF!),"",MAX(AG28:AI28))</f>
        <v>0</v>
      </c>
      <c r="AK28" s="71">
        <f>IF(ISBLANK(#REF!),"",AA28+SUM(AD28:AF28,AJ28))</f>
        <v>1.18</v>
      </c>
      <c r="AL28" s="72">
        <v>3.4</v>
      </c>
    </row>
    <row r="29" spans="1:38" x14ac:dyDescent="0.25">
      <c r="A29" s="82">
        <f>IF(ISBLANK(#REF!),"",IF(ISNUMBER(A28),A28+1,1))</f>
        <v>19</v>
      </c>
      <c r="B29" s="63" t="s">
        <v>238</v>
      </c>
      <c r="C29" s="63" t="s">
        <v>430</v>
      </c>
      <c r="D29" s="63" t="s">
        <v>133</v>
      </c>
      <c r="E29" s="63" t="s">
        <v>44</v>
      </c>
      <c r="F29" s="63" t="s">
        <v>89</v>
      </c>
      <c r="G29" s="63" t="s">
        <v>61</v>
      </c>
      <c r="H29" s="63" t="s">
        <v>14</v>
      </c>
      <c r="I29" s="63" t="s">
        <v>13</v>
      </c>
      <c r="J29" s="64">
        <v>37588</v>
      </c>
      <c r="K29" s="65">
        <v>7.22</v>
      </c>
      <c r="L29" s="66" t="s">
        <v>14</v>
      </c>
      <c r="M29" s="66" t="s">
        <v>14</v>
      </c>
      <c r="N29" s="66" t="s">
        <v>14</v>
      </c>
      <c r="O29" s="66" t="s">
        <v>14</v>
      </c>
      <c r="P29" s="63"/>
      <c r="Q29" s="63">
        <v>5</v>
      </c>
      <c r="R29" s="63">
        <v>12</v>
      </c>
      <c r="S29" s="63"/>
      <c r="T29" s="63"/>
      <c r="U29" s="63"/>
      <c r="V29" s="75"/>
      <c r="W29" s="76"/>
      <c r="X29" s="66"/>
      <c r="Y29" s="66" t="s">
        <v>14</v>
      </c>
      <c r="Z29" s="66" t="s">
        <v>14</v>
      </c>
      <c r="AA29" s="70">
        <f>IF(ISBLANK(#REF!),"",IF(K29&gt;5,ROUND(0.5*(K29-5),2),0))</f>
        <v>1.1100000000000001</v>
      </c>
      <c r="AB29" s="70">
        <f>IF(ISBLANK(#REF!),"",IF(L29="ΝΑΙ",6,(IF(M29="ΝΑΙ",4,0))))</f>
        <v>0</v>
      </c>
      <c r="AC29" s="70">
        <f>IF(ISBLANK(#REF!),"",IF(E29="ΠΕ23",IF(N29="ΝΑΙ",3,(IF(O29="ΝΑΙ",2,0))),IF(N29="ΝΑΙ",3,(IF(O29="ΝΑΙ",2,0)))))</f>
        <v>0</v>
      </c>
      <c r="AD29" s="70">
        <f>IF(ISBLANK(#REF!),"",MAX(AB29:AC29))</f>
        <v>0</v>
      </c>
      <c r="AE29" s="70">
        <f>IF(ISBLANK(#REF!),"",MIN(3,0.5*INT((P29*12+Q29+ROUND(R29/30,0))/6)))</f>
        <v>0</v>
      </c>
      <c r="AF29" s="70">
        <f>IF(ISBLANK(#REF!),"",0.25*(S29*12+T29+ROUND(U29/30,0)))</f>
        <v>0</v>
      </c>
      <c r="AG29" s="71">
        <f>IF(ISBLANK(#REF!),"",IF(V29&gt;=67%,7,0))</f>
        <v>0</v>
      </c>
      <c r="AH29" s="71">
        <f>IF(ISBLANK(#REF!),"",IF(W29&gt;=1,7,0))</f>
        <v>0</v>
      </c>
      <c r="AI29" s="71">
        <f>IF(ISBLANK(#REF!),"",IF(X29="ΠΟΛΥΤΕΚΝΟΣ",7,IF(X29="ΤΡΙΤΕΚΝΟΣ",3,0)))</f>
        <v>0</v>
      </c>
      <c r="AJ29" s="71">
        <f>IF(ISBLANK(#REF!),"",MAX(AG29:AI29))</f>
        <v>0</v>
      </c>
      <c r="AK29" s="71">
        <f>IF(ISBLANK(#REF!),"",AA29+SUM(AD29:AF29,AJ29))</f>
        <v>1.1100000000000001</v>
      </c>
      <c r="AL29" s="72">
        <v>1</v>
      </c>
    </row>
    <row r="30" spans="1:38" x14ac:dyDescent="0.25">
      <c r="A30" s="82">
        <f>IF(ISBLANK(#REF!),"",IF(ISNUMBER(A29),A29+1,1))</f>
        <v>20</v>
      </c>
      <c r="B30" s="63" t="s">
        <v>371</v>
      </c>
      <c r="C30" s="63" t="s">
        <v>173</v>
      </c>
      <c r="D30" s="63" t="s">
        <v>122</v>
      </c>
      <c r="E30" s="63" t="s">
        <v>44</v>
      </c>
      <c r="F30" s="63" t="s">
        <v>89</v>
      </c>
      <c r="G30" s="63" t="s">
        <v>61</v>
      </c>
      <c r="H30" s="63" t="s">
        <v>14</v>
      </c>
      <c r="I30" s="63" t="s">
        <v>13</v>
      </c>
      <c r="J30" s="64">
        <v>39737</v>
      </c>
      <c r="K30" s="65">
        <v>7.22</v>
      </c>
      <c r="L30" s="66" t="s">
        <v>14</v>
      </c>
      <c r="M30" s="66" t="s">
        <v>14</v>
      </c>
      <c r="N30" s="66" t="s">
        <v>14</v>
      </c>
      <c r="O30" s="66" t="s">
        <v>14</v>
      </c>
      <c r="P30" s="63"/>
      <c r="Q30" s="63"/>
      <c r="R30" s="63"/>
      <c r="S30" s="63"/>
      <c r="T30" s="63"/>
      <c r="U30" s="63"/>
      <c r="V30" s="75"/>
      <c r="W30" s="76"/>
      <c r="X30" s="66"/>
      <c r="Y30" s="66" t="s">
        <v>14</v>
      </c>
      <c r="Z30" s="66" t="s">
        <v>14</v>
      </c>
      <c r="AA30" s="70">
        <f>IF(ISBLANK(#REF!),"",IF(K30&gt;5,ROUND(0.5*(K30-5),2),0))</f>
        <v>1.1100000000000001</v>
      </c>
      <c r="AB30" s="70">
        <f>IF(ISBLANK(#REF!),"",IF(L30="ΝΑΙ",6,(IF(M30="ΝΑΙ",4,0))))</f>
        <v>0</v>
      </c>
      <c r="AC30" s="70">
        <f>IF(ISBLANK(#REF!),"",IF(E30="ΠΕ23",IF(N30="ΝΑΙ",3,(IF(O30="ΝΑΙ",2,0))),IF(N30="ΝΑΙ",3,(IF(O30="ΝΑΙ",2,0)))))</f>
        <v>0</v>
      </c>
      <c r="AD30" s="70">
        <f>IF(ISBLANK(#REF!),"",MAX(AB30:AC30))</f>
        <v>0</v>
      </c>
      <c r="AE30" s="70">
        <f>IF(ISBLANK(#REF!),"",MIN(3,0.5*INT((P30*12+Q30+ROUND(R30/30,0))/6)))</f>
        <v>0</v>
      </c>
      <c r="AF30" s="70">
        <f>IF(ISBLANK(#REF!),"",0.25*(S30*12+T30+ROUND(U30/30,0)))</f>
        <v>0</v>
      </c>
      <c r="AG30" s="71">
        <f>IF(ISBLANK(#REF!),"",IF(V30&gt;=67%,7,0))</f>
        <v>0</v>
      </c>
      <c r="AH30" s="71">
        <f>IF(ISBLANK(#REF!),"",IF(W30&gt;=1,7,0))</f>
        <v>0</v>
      </c>
      <c r="AI30" s="71">
        <f>IF(ISBLANK(#REF!),"",IF(X30="ΠΟΛΥΤΕΚΝΟΣ",7,IF(X30="ΤΡΙΤΕΚΝΟΣ",3,0)))</f>
        <v>0</v>
      </c>
      <c r="AJ30" s="71">
        <f>IF(ISBLANK(#REF!),"",MAX(AG30:AI30))</f>
        <v>0</v>
      </c>
      <c r="AK30" s="71">
        <f>IF(ISBLANK(#REF!),"",AA30+SUM(AD30:AF30,AJ30))</f>
        <v>1.1100000000000001</v>
      </c>
      <c r="AL30" s="72" t="s">
        <v>372</v>
      </c>
    </row>
    <row r="31" spans="1:38" x14ac:dyDescent="0.25">
      <c r="A31" s="82">
        <f>IF(ISBLANK(#REF!),"",IF(ISNUMBER(A30),A30+1,1))</f>
        <v>21</v>
      </c>
      <c r="B31" s="63" t="s">
        <v>444</v>
      </c>
      <c r="C31" s="63" t="s">
        <v>129</v>
      </c>
      <c r="D31" s="63" t="s">
        <v>445</v>
      </c>
      <c r="E31" s="63" t="s">
        <v>44</v>
      </c>
      <c r="F31" s="63" t="s">
        <v>89</v>
      </c>
      <c r="G31" s="63" t="s">
        <v>61</v>
      </c>
      <c r="H31" s="63" t="s">
        <v>14</v>
      </c>
      <c r="I31" s="63" t="s">
        <v>13</v>
      </c>
      <c r="J31" s="64">
        <v>39987</v>
      </c>
      <c r="K31" s="65">
        <v>7.17</v>
      </c>
      <c r="L31" s="66" t="s">
        <v>14</v>
      </c>
      <c r="M31" s="66" t="s">
        <v>14</v>
      </c>
      <c r="N31" s="66" t="s">
        <v>14</v>
      </c>
      <c r="O31" s="66" t="s">
        <v>14</v>
      </c>
      <c r="P31" s="63"/>
      <c r="Q31" s="63"/>
      <c r="R31" s="63"/>
      <c r="S31" s="63"/>
      <c r="T31" s="63"/>
      <c r="U31" s="63"/>
      <c r="V31" s="75"/>
      <c r="W31" s="76"/>
      <c r="X31" s="66"/>
      <c r="Y31" s="66" t="s">
        <v>14</v>
      </c>
      <c r="Z31" s="66" t="s">
        <v>14</v>
      </c>
      <c r="AA31" s="70">
        <f>IF(ISBLANK(#REF!),"",IF(K31&gt;5,ROUND(0.5*(K31-5),2),0))</f>
        <v>1.0900000000000001</v>
      </c>
      <c r="AB31" s="70">
        <f>IF(ISBLANK(#REF!),"",IF(L31="ΝΑΙ",6,(IF(M31="ΝΑΙ",4,0))))</f>
        <v>0</v>
      </c>
      <c r="AC31" s="70">
        <f>IF(ISBLANK(#REF!),"",IF(E31="ΠΕ23",IF(N31="ΝΑΙ",3,(IF(O31="ΝΑΙ",2,0))),IF(N31="ΝΑΙ",3,(IF(O31="ΝΑΙ",2,0)))))</f>
        <v>0</v>
      </c>
      <c r="AD31" s="70">
        <f>IF(ISBLANK(#REF!),"",MAX(AB31:AC31))</f>
        <v>0</v>
      </c>
      <c r="AE31" s="70">
        <f>IF(ISBLANK(#REF!),"",MIN(3,0.5*INT((P31*12+Q31+ROUND(R31/30,0))/6)))</f>
        <v>0</v>
      </c>
      <c r="AF31" s="70">
        <f>IF(ISBLANK(#REF!),"",0.25*(S31*12+T31+ROUND(U31/30,0)))</f>
        <v>0</v>
      </c>
      <c r="AG31" s="71">
        <f>IF(ISBLANK(#REF!),"",IF(V31&gt;=67%,7,0))</f>
        <v>0</v>
      </c>
      <c r="AH31" s="71">
        <f>IF(ISBLANK(#REF!),"",IF(W31&gt;=1,7,0))</f>
        <v>0</v>
      </c>
      <c r="AI31" s="71">
        <f>IF(ISBLANK(#REF!),"",IF(X31="ΠΟΛΥΤΕΚΝΟΣ",7,IF(X31="ΤΡΙΤΕΚΝΟΣ",3,0)))</f>
        <v>0</v>
      </c>
      <c r="AJ31" s="71">
        <f>IF(ISBLANK(#REF!),"",MAX(AG31:AI31))</f>
        <v>0</v>
      </c>
      <c r="AK31" s="71">
        <f>IF(ISBLANK(#REF!),"",AA31+SUM(AD31:AF31,AJ31))</f>
        <v>1.0900000000000001</v>
      </c>
      <c r="AL31" s="72">
        <v>1</v>
      </c>
    </row>
    <row r="32" spans="1:38" x14ac:dyDescent="0.25">
      <c r="A32" s="82">
        <f>IF(ISBLANK(#REF!),"",IF(ISNUMBER(A31),A31+1,1))</f>
        <v>22</v>
      </c>
      <c r="B32" s="63" t="s">
        <v>370</v>
      </c>
      <c r="C32" s="63" t="s">
        <v>109</v>
      </c>
      <c r="D32" s="63" t="s">
        <v>100</v>
      </c>
      <c r="E32" s="63" t="s">
        <v>44</v>
      </c>
      <c r="F32" s="63" t="s">
        <v>89</v>
      </c>
      <c r="G32" s="63" t="s">
        <v>61</v>
      </c>
      <c r="H32" s="63" t="s">
        <v>14</v>
      </c>
      <c r="I32" s="63" t="s">
        <v>13</v>
      </c>
      <c r="J32" s="64">
        <v>41740</v>
      </c>
      <c r="K32" s="65">
        <v>7.14</v>
      </c>
      <c r="L32" s="66" t="s">
        <v>14</v>
      </c>
      <c r="M32" s="66" t="s">
        <v>14</v>
      </c>
      <c r="N32" s="66" t="s">
        <v>14</v>
      </c>
      <c r="O32" s="66" t="s">
        <v>14</v>
      </c>
      <c r="P32" s="63"/>
      <c r="Q32" s="63"/>
      <c r="R32" s="63"/>
      <c r="S32" s="63"/>
      <c r="T32" s="63"/>
      <c r="U32" s="63"/>
      <c r="V32" s="75"/>
      <c r="W32" s="76"/>
      <c r="X32" s="66"/>
      <c r="Y32" s="66" t="s">
        <v>14</v>
      </c>
      <c r="Z32" s="66" t="s">
        <v>14</v>
      </c>
      <c r="AA32" s="70">
        <f>IF(ISBLANK(#REF!),"",IF(K32&gt;5,ROUND(0.5*(K32-5),2),0))</f>
        <v>1.07</v>
      </c>
      <c r="AB32" s="70">
        <f>IF(ISBLANK(#REF!),"",IF(L32="ΝΑΙ",6,(IF(M32="ΝΑΙ",4,0))))</f>
        <v>0</v>
      </c>
      <c r="AC32" s="70">
        <f>IF(ISBLANK(#REF!),"",IF(E32="ΠΕ23",IF(N32="ΝΑΙ",3,(IF(O32="ΝΑΙ",2,0))),IF(N32="ΝΑΙ",3,(IF(O32="ΝΑΙ",2,0)))))</f>
        <v>0</v>
      </c>
      <c r="AD32" s="70">
        <f>IF(ISBLANK(#REF!),"",MAX(AB32:AC32))</f>
        <v>0</v>
      </c>
      <c r="AE32" s="70">
        <f>IF(ISBLANK(#REF!),"",MIN(3,0.5*INT((P32*12+Q32+ROUND(R32/30,0))/6)))</f>
        <v>0</v>
      </c>
      <c r="AF32" s="70">
        <f>IF(ISBLANK(#REF!),"",0.25*(S32*12+T32+ROUND(U32/30,0)))</f>
        <v>0</v>
      </c>
      <c r="AG32" s="71">
        <f>IF(ISBLANK(#REF!),"",IF(V32&gt;=67%,7,0))</f>
        <v>0</v>
      </c>
      <c r="AH32" s="71">
        <f>IF(ISBLANK(#REF!),"",IF(W32&gt;=1,7,0))</f>
        <v>0</v>
      </c>
      <c r="AI32" s="71">
        <f>IF(ISBLANK(#REF!),"",IF(X32="ΠΟΛΥΤΕΚΝΟΣ",7,IF(X32="ΤΡΙΤΕΚΝΟΣ",3,0)))</f>
        <v>0</v>
      </c>
      <c r="AJ32" s="71">
        <f>IF(ISBLANK(#REF!),"",MAX(AG32:AI32))</f>
        <v>0</v>
      </c>
      <c r="AK32" s="71">
        <f>IF(ISBLANK(#REF!),"",AA32+SUM(AD32:AF32,AJ32))</f>
        <v>1.07</v>
      </c>
      <c r="AL32" s="72" t="s">
        <v>297</v>
      </c>
    </row>
    <row r="33" spans="1:38" x14ac:dyDescent="0.25">
      <c r="A33" s="82">
        <f>IF(ISBLANK(#REF!),"",IF(ISNUMBER(A32),A32+1,1))</f>
        <v>23</v>
      </c>
      <c r="B33" s="63" t="s">
        <v>361</v>
      </c>
      <c r="C33" s="63" t="s">
        <v>362</v>
      </c>
      <c r="D33" s="63" t="s">
        <v>363</v>
      </c>
      <c r="E33" s="63" t="s">
        <v>44</v>
      </c>
      <c r="F33" s="63" t="s">
        <v>89</v>
      </c>
      <c r="G33" s="63" t="s">
        <v>61</v>
      </c>
      <c r="H33" s="63" t="s">
        <v>14</v>
      </c>
      <c r="I33" s="63" t="s">
        <v>13</v>
      </c>
      <c r="J33" s="64">
        <v>41169</v>
      </c>
      <c r="K33" s="65">
        <v>7.01</v>
      </c>
      <c r="L33" s="66" t="s">
        <v>14</v>
      </c>
      <c r="M33" s="66" t="s">
        <v>14</v>
      </c>
      <c r="N33" s="66" t="s">
        <v>14</v>
      </c>
      <c r="O33" s="66" t="s">
        <v>14</v>
      </c>
      <c r="P33" s="63"/>
      <c r="Q33" s="63"/>
      <c r="R33" s="63"/>
      <c r="S33" s="63"/>
      <c r="T33" s="63"/>
      <c r="U33" s="63"/>
      <c r="V33" s="75"/>
      <c r="W33" s="76"/>
      <c r="X33" s="66"/>
      <c r="Y33" s="66" t="s">
        <v>14</v>
      </c>
      <c r="Z33" s="66" t="s">
        <v>14</v>
      </c>
      <c r="AA33" s="70">
        <f>IF(ISBLANK(#REF!),"",IF(K33&gt;5,ROUND(0.5*(K33-5),2),0))</f>
        <v>1.01</v>
      </c>
      <c r="AB33" s="70">
        <f>IF(ISBLANK(#REF!),"",IF(L33="ΝΑΙ",6,(IF(M33="ΝΑΙ",4,0))))</f>
        <v>0</v>
      </c>
      <c r="AC33" s="70">
        <f>IF(ISBLANK(#REF!),"",IF(E33="ΠΕ23",IF(N33="ΝΑΙ",3,(IF(O33="ΝΑΙ",2,0))),IF(N33="ΝΑΙ",3,(IF(O33="ΝΑΙ",2,0)))))</f>
        <v>0</v>
      </c>
      <c r="AD33" s="70">
        <f>IF(ISBLANK(#REF!),"",MAX(AB33:AC33))</f>
        <v>0</v>
      </c>
      <c r="AE33" s="70">
        <f>IF(ISBLANK(#REF!),"",MIN(3,0.5*INT((P33*12+Q33+ROUND(R33/30,0))/6)))</f>
        <v>0</v>
      </c>
      <c r="AF33" s="70">
        <f>IF(ISBLANK(#REF!),"",0.25*(S33*12+T33+ROUND(U33/30,0)))</f>
        <v>0</v>
      </c>
      <c r="AG33" s="71">
        <f>IF(ISBLANK(#REF!),"",IF(V33&gt;=67%,7,0))</f>
        <v>0</v>
      </c>
      <c r="AH33" s="71">
        <f>IF(ISBLANK(#REF!),"",IF(W33&gt;=1,7,0))</f>
        <v>0</v>
      </c>
      <c r="AI33" s="71">
        <f>IF(ISBLANK(#REF!),"",IF(X33="ΠΟΛΥΤΕΚΝΟΣ",7,IF(X33="ΤΡΙΤΕΚΝΟΣ",3,0)))</f>
        <v>0</v>
      </c>
      <c r="AJ33" s="71">
        <f>IF(ISBLANK(#REF!),"",MAX(AG33:AI33))</f>
        <v>0</v>
      </c>
      <c r="AK33" s="71">
        <f>IF(ISBLANK(#REF!),"",AA33+SUM(AD33:AF33,AJ33))</f>
        <v>1.01</v>
      </c>
      <c r="AL33" s="72" t="s">
        <v>364</v>
      </c>
    </row>
    <row r="34" spans="1:38" x14ac:dyDescent="0.25">
      <c r="A34" s="82">
        <f>IF(ISBLANK(#REF!),"",IF(ISNUMBER(A33),A33+1,1))</f>
        <v>24</v>
      </c>
      <c r="B34" s="63" t="s">
        <v>369</v>
      </c>
      <c r="C34" s="63" t="s">
        <v>239</v>
      </c>
      <c r="D34" s="63" t="s">
        <v>127</v>
      </c>
      <c r="E34" s="63" t="s">
        <v>44</v>
      </c>
      <c r="F34" s="63" t="s">
        <v>89</v>
      </c>
      <c r="G34" s="63" t="s">
        <v>61</v>
      </c>
      <c r="H34" s="63" t="s">
        <v>14</v>
      </c>
      <c r="I34" s="63" t="s">
        <v>13</v>
      </c>
      <c r="J34" s="64">
        <v>42460</v>
      </c>
      <c r="K34" s="65">
        <v>6.98</v>
      </c>
      <c r="L34" s="66" t="s">
        <v>14</v>
      </c>
      <c r="M34" s="66" t="s">
        <v>14</v>
      </c>
      <c r="N34" s="66" t="s">
        <v>14</v>
      </c>
      <c r="O34" s="66" t="s">
        <v>14</v>
      </c>
      <c r="P34" s="63"/>
      <c r="Q34" s="63"/>
      <c r="R34" s="63"/>
      <c r="S34" s="63"/>
      <c r="T34" s="63"/>
      <c r="U34" s="63"/>
      <c r="V34" s="75"/>
      <c r="W34" s="76"/>
      <c r="X34" s="66"/>
      <c r="Y34" s="66" t="s">
        <v>14</v>
      </c>
      <c r="Z34" s="66" t="s">
        <v>14</v>
      </c>
      <c r="AA34" s="70">
        <f>IF(ISBLANK(#REF!),"",IF(K34&gt;5,ROUND(0.5*(K34-5),2),0))</f>
        <v>0.99</v>
      </c>
      <c r="AB34" s="70">
        <f>IF(ISBLANK(#REF!),"",IF(L34="ΝΑΙ",6,(IF(M34="ΝΑΙ",4,0))))</f>
        <v>0</v>
      </c>
      <c r="AC34" s="70">
        <f>IF(ISBLANK(#REF!),"",IF(E34="ΠΕ23",IF(N34="ΝΑΙ",3,(IF(O34="ΝΑΙ",2,0))),IF(N34="ΝΑΙ",3,(IF(O34="ΝΑΙ",2,0)))))</f>
        <v>0</v>
      </c>
      <c r="AD34" s="70">
        <f>IF(ISBLANK(#REF!),"",MAX(AB34:AC34))</f>
        <v>0</v>
      </c>
      <c r="AE34" s="70">
        <f>IF(ISBLANK(#REF!),"",MIN(3,0.5*INT((P34*12+Q34+ROUND(R34/30,0))/6)))</f>
        <v>0</v>
      </c>
      <c r="AF34" s="70">
        <f>IF(ISBLANK(#REF!),"",0.25*(S34*12+T34+ROUND(U34/30,0)))</f>
        <v>0</v>
      </c>
      <c r="AG34" s="71">
        <f>IF(ISBLANK(#REF!),"",IF(V34&gt;=67%,7,0))</f>
        <v>0</v>
      </c>
      <c r="AH34" s="71">
        <f>IF(ISBLANK(#REF!),"",IF(W34&gt;=1,7,0))</f>
        <v>0</v>
      </c>
      <c r="AI34" s="71">
        <f>IF(ISBLANK(#REF!),"",IF(X34="ΠΟΛΥΤΕΚΝΟΣ",7,IF(X34="ΤΡΙΤΕΚΝΟΣ",3,0)))</f>
        <v>0</v>
      </c>
      <c r="AJ34" s="71">
        <f>IF(ISBLANK(#REF!),"",MAX(AG34:AI34))</f>
        <v>0</v>
      </c>
      <c r="AK34" s="71">
        <f>IF(ISBLANK(#REF!),"",AA34+SUM(AD34:AF34,AJ34))</f>
        <v>0.99</v>
      </c>
      <c r="AL34" s="72">
        <v>2</v>
      </c>
    </row>
    <row r="35" spans="1:38" x14ac:dyDescent="0.25">
      <c r="A35" s="82">
        <f>IF(ISBLANK(#REF!),"",IF(ISNUMBER(A34),A34+1,1))</f>
        <v>25</v>
      </c>
      <c r="B35" s="63" t="s">
        <v>436</v>
      </c>
      <c r="C35" s="63" t="s">
        <v>127</v>
      </c>
      <c r="D35" s="63" t="s">
        <v>100</v>
      </c>
      <c r="E35" s="63" t="s">
        <v>44</v>
      </c>
      <c r="F35" s="63" t="s">
        <v>89</v>
      </c>
      <c r="G35" s="63" t="s">
        <v>61</v>
      </c>
      <c r="H35" s="63" t="s">
        <v>14</v>
      </c>
      <c r="I35" s="63" t="s">
        <v>13</v>
      </c>
      <c r="J35" s="64">
        <v>39729</v>
      </c>
      <c r="K35" s="65">
        <v>6.93</v>
      </c>
      <c r="L35" s="66" t="s">
        <v>14</v>
      </c>
      <c r="M35" s="66" t="s">
        <v>14</v>
      </c>
      <c r="N35" s="66" t="s">
        <v>14</v>
      </c>
      <c r="O35" s="66" t="s">
        <v>14</v>
      </c>
      <c r="P35" s="63"/>
      <c r="Q35" s="63">
        <v>5</v>
      </c>
      <c r="R35" s="63"/>
      <c r="S35" s="63"/>
      <c r="T35" s="63"/>
      <c r="U35" s="63"/>
      <c r="V35" s="75"/>
      <c r="W35" s="76"/>
      <c r="X35" s="66"/>
      <c r="Y35" s="66" t="s">
        <v>14</v>
      </c>
      <c r="Z35" s="66" t="s">
        <v>14</v>
      </c>
      <c r="AA35" s="70">
        <f>IF(ISBLANK(#REF!),"",IF(K35&gt;5,ROUND(0.5*(K35-5),2),0))</f>
        <v>0.97</v>
      </c>
      <c r="AB35" s="70">
        <f>IF(ISBLANK(#REF!),"",IF(L35="ΝΑΙ",6,(IF(M35="ΝΑΙ",4,0))))</f>
        <v>0</v>
      </c>
      <c r="AC35" s="70">
        <f>IF(ISBLANK(#REF!),"",IF(E35="ΠΕ23",IF(N35="ΝΑΙ",3,(IF(O35="ΝΑΙ",2,0))),IF(N35="ΝΑΙ",3,(IF(O35="ΝΑΙ",2,0)))))</f>
        <v>0</v>
      </c>
      <c r="AD35" s="70">
        <f>IF(ISBLANK(#REF!),"",MAX(AB35:AC35))</f>
        <v>0</v>
      </c>
      <c r="AE35" s="70">
        <f>IF(ISBLANK(#REF!),"",MIN(3,0.5*INT((P35*12+Q35+ROUND(R35/30,0))/6)))</f>
        <v>0</v>
      </c>
      <c r="AF35" s="70">
        <f>IF(ISBLANK(#REF!),"",0.25*(S35*12+T35+ROUND(U35/30,0)))</f>
        <v>0</v>
      </c>
      <c r="AG35" s="71">
        <f>IF(ISBLANK(#REF!),"",IF(V35&gt;=67%,7,0))</f>
        <v>0</v>
      </c>
      <c r="AH35" s="71">
        <f>IF(ISBLANK(#REF!),"",IF(W35&gt;=1,7,0))</f>
        <v>0</v>
      </c>
      <c r="AI35" s="71">
        <f>IF(ISBLANK(#REF!),"",IF(X35="ΠΟΛΥΤΕΚΝΟΣ",7,IF(X35="ΤΡΙΤΕΚΝΟΣ",3,0)))</f>
        <v>0</v>
      </c>
      <c r="AJ35" s="71">
        <f>IF(ISBLANK(#REF!),"",MAX(AG35:AI35))</f>
        <v>0</v>
      </c>
      <c r="AK35" s="71">
        <f>IF(ISBLANK(#REF!),"",AA35+SUM(AD35:AF35,AJ35))</f>
        <v>0.97</v>
      </c>
      <c r="AL35" s="72">
        <v>1</v>
      </c>
    </row>
    <row r="36" spans="1:38" x14ac:dyDescent="0.25">
      <c r="A36" s="82">
        <f>IF(ISBLANK(#REF!),"",IF(ISNUMBER(A35),A35+1,1))</f>
        <v>26</v>
      </c>
      <c r="B36" s="63" t="s">
        <v>433</v>
      </c>
      <c r="C36" s="63" t="s">
        <v>96</v>
      </c>
      <c r="D36" s="63" t="s">
        <v>100</v>
      </c>
      <c r="E36" s="63" t="s">
        <v>44</v>
      </c>
      <c r="F36" s="63" t="s">
        <v>89</v>
      </c>
      <c r="G36" s="63" t="s">
        <v>61</v>
      </c>
      <c r="H36" s="63" t="s">
        <v>14</v>
      </c>
      <c r="I36" s="63" t="s">
        <v>13</v>
      </c>
      <c r="J36" s="64">
        <v>42123</v>
      </c>
      <c r="K36" s="65">
        <v>6.82</v>
      </c>
      <c r="L36" s="66" t="s">
        <v>14</v>
      </c>
      <c r="M36" s="66" t="s">
        <v>14</v>
      </c>
      <c r="N36" s="66" t="s">
        <v>14</v>
      </c>
      <c r="O36" s="66" t="s">
        <v>14</v>
      </c>
      <c r="P36" s="63"/>
      <c r="Q36" s="63">
        <v>3</v>
      </c>
      <c r="R36" s="63">
        <v>11</v>
      </c>
      <c r="S36" s="63"/>
      <c r="T36" s="63"/>
      <c r="U36" s="63"/>
      <c r="V36" s="75"/>
      <c r="W36" s="76"/>
      <c r="X36" s="66"/>
      <c r="Y36" s="66" t="s">
        <v>14</v>
      </c>
      <c r="Z36" s="66" t="s">
        <v>14</v>
      </c>
      <c r="AA36" s="70">
        <f>IF(ISBLANK(#REF!),"",IF(K36&gt;5,ROUND(0.5*(K36-5),2),0))</f>
        <v>0.91</v>
      </c>
      <c r="AB36" s="70">
        <f>IF(ISBLANK(#REF!),"",IF(L36="ΝΑΙ",6,(IF(M36="ΝΑΙ",4,0))))</f>
        <v>0</v>
      </c>
      <c r="AC36" s="70">
        <f>IF(ISBLANK(#REF!),"",IF(E36="ΠΕ23",IF(N36="ΝΑΙ",3,(IF(O36="ΝΑΙ",2,0))),IF(N36="ΝΑΙ",3,(IF(O36="ΝΑΙ",2,0)))))</f>
        <v>0</v>
      </c>
      <c r="AD36" s="70">
        <f>IF(ISBLANK(#REF!),"",MAX(AB36:AC36))</f>
        <v>0</v>
      </c>
      <c r="AE36" s="70">
        <f>IF(ISBLANK(#REF!),"",MIN(3,0.5*INT((P36*12+Q36+ROUND(R36/30,0))/6)))</f>
        <v>0</v>
      </c>
      <c r="AF36" s="70">
        <f>IF(ISBLANK(#REF!),"",0.25*(S36*12+T36+ROUND(U36/30,0)))</f>
        <v>0</v>
      </c>
      <c r="AG36" s="71">
        <f>IF(ISBLANK(#REF!),"",IF(V36&gt;=67%,7,0))</f>
        <v>0</v>
      </c>
      <c r="AH36" s="71">
        <f>IF(ISBLANK(#REF!),"",IF(W36&gt;=1,7,0))</f>
        <v>0</v>
      </c>
      <c r="AI36" s="71">
        <f>IF(ISBLANK(#REF!),"",IF(X36="ΠΟΛΥΤΕΚΝΟΣ",7,IF(X36="ΤΡΙΤΕΚΝΟΣ",3,0)))</f>
        <v>0</v>
      </c>
      <c r="AJ36" s="71">
        <f>IF(ISBLANK(#REF!),"",MAX(AG36:AI36))</f>
        <v>0</v>
      </c>
      <c r="AK36" s="71">
        <f>IF(ISBLANK(#REF!),"",AA36+SUM(AD36:AF36,AJ36))</f>
        <v>0.91</v>
      </c>
      <c r="AL36" s="72" t="s">
        <v>265</v>
      </c>
    </row>
    <row r="37" spans="1:38" x14ac:dyDescent="0.25">
      <c r="A37" s="82">
        <f>IF(ISBLANK(#REF!),"",IF(ISNUMBER(A36),A36+1,1))</f>
        <v>27</v>
      </c>
      <c r="B37" s="63" t="s">
        <v>367</v>
      </c>
      <c r="C37" s="63" t="s">
        <v>135</v>
      </c>
      <c r="D37" s="63" t="s">
        <v>155</v>
      </c>
      <c r="E37" s="63" t="s">
        <v>44</v>
      </c>
      <c r="F37" s="63" t="s">
        <v>89</v>
      </c>
      <c r="G37" s="63" t="s">
        <v>61</v>
      </c>
      <c r="H37" s="63" t="s">
        <v>14</v>
      </c>
      <c r="I37" s="63" t="s">
        <v>13</v>
      </c>
      <c r="J37" s="64">
        <v>42122</v>
      </c>
      <c r="K37" s="65">
        <v>6.8</v>
      </c>
      <c r="L37" s="66" t="s">
        <v>14</v>
      </c>
      <c r="M37" s="66" t="s">
        <v>14</v>
      </c>
      <c r="N37" s="66" t="s">
        <v>14</v>
      </c>
      <c r="O37" s="66" t="s">
        <v>14</v>
      </c>
      <c r="P37" s="63"/>
      <c r="Q37" s="63"/>
      <c r="R37" s="63"/>
      <c r="S37" s="63"/>
      <c r="T37" s="63"/>
      <c r="U37" s="63"/>
      <c r="V37" s="75"/>
      <c r="W37" s="76"/>
      <c r="X37" s="66"/>
      <c r="Y37" s="66" t="s">
        <v>14</v>
      </c>
      <c r="Z37" s="66" t="s">
        <v>14</v>
      </c>
      <c r="AA37" s="70">
        <f>IF(ISBLANK(#REF!),"",IF(K37&gt;5,ROUND(0.5*(K37-5),2),0))</f>
        <v>0.9</v>
      </c>
      <c r="AB37" s="70">
        <f>IF(ISBLANK(#REF!),"",IF(L37="ΝΑΙ",6,(IF(M37="ΝΑΙ",4,0))))</f>
        <v>0</v>
      </c>
      <c r="AC37" s="70">
        <f>IF(ISBLANK(#REF!),"",IF(E37="ΠΕ23",IF(N37="ΝΑΙ",3,(IF(O37="ΝΑΙ",2,0))),IF(N37="ΝΑΙ",3,(IF(O37="ΝΑΙ",2,0)))))</f>
        <v>0</v>
      </c>
      <c r="AD37" s="70">
        <f>IF(ISBLANK(#REF!),"",MAX(AB37:AC37))</f>
        <v>0</v>
      </c>
      <c r="AE37" s="70">
        <f>IF(ISBLANK(#REF!),"",MIN(3,0.5*INT((P37*12+Q37+ROUND(R37/30,0))/6)))</f>
        <v>0</v>
      </c>
      <c r="AF37" s="70">
        <f>IF(ISBLANK(#REF!),"",0.25*(S37*12+T37+ROUND(U37/30,0)))</f>
        <v>0</v>
      </c>
      <c r="AG37" s="71">
        <f>IF(ISBLANK(#REF!),"",IF(V37&gt;=67%,7,0))</f>
        <v>0</v>
      </c>
      <c r="AH37" s="71">
        <f>IF(ISBLANK(#REF!),"",IF(W37&gt;=1,7,0))</f>
        <v>0</v>
      </c>
      <c r="AI37" s="71">
        <f>IF(ISBLANK(#REF!),"",IF(X37="ΠΟΛΥΤΕΚΝΟΣ",7,IF(X37="ΤΡΙΤΕΚΝΟΣ",3,0)))</f>
        <v>0</v>
      </c>
      <c r="AJ37" s="71">
        <f>IF(ISBLANK(#REF!),"",MAX(AG37:AI37))</f>
        <v>0</v>
      </c>
      <c r="AK37" s="71">
        <f>IF(ISBLANK(#REF!),"",AA37+SUM(AD37:AF37,AJ37))</f>
        <v>0.9</v>
      </c>
      <c r="AL37" s="72" t="s">
        <v>368</v>
      </c>
    </row>
    <row r="38" spans="1:38" x14ac:dyDescent="0.25">
      <c r="A38" s="82">
        <f>IF(ISBLANK(#REF!),"",IF(ISNUMBER(A37),A37+1,1))</f>
        <v>28</v>
      </c>
      <c r="B38" s="63" t="s">
        <v>410</v>
      </c>
      <c r="C38" s="63" t="s">
        <v>411</v>
      </c>
      <c r="D38" s="63" t="s">
        <v>121</v>
      </c>
      <c r="E38" s="63" t="s">
        <v>44</v>
      </c>
      <c r="F38" s="63" t="s">
        <v>89</v>
      </c>
      <c r="G38" s="63" t="s">
        <v>61</v>
      </c>
      <c r="H38" s="63" t="s">
        <v>14</v>
      </c>
      <c r="I38" s="63" t="s">
        <v>13</v>
      </c>
      <c r="J38" s="64">
        <v>41221</v>
      </c>
      <c r="K38" s="65">
        <v>6.6</v>
      </c>
      <c r="L38" s="66" t="s">
        <v>14</v>
      </c>
      <c r="M38" s="66" t="s">
        <v>14</v>
      </c>
      <c r="N38" s="66" t="s">
        <v>14</v>
      </c>
      <c r="O38" s="66" t="s">
        <v>14</v>
      </c>
      <c r="P38" s="63"/>
      <c r="Q38" s="63"/>
      <c r="R38" s="63"/>
      <c r="S38" s="63"/>
      <c r="T38" s="63"/>
      <c r="U38" s="63"/>
      <c r="V38" s="75"/>
      <c r="W38" s="76"/>
      <c r="X38" s="66"/>
      <c r="Y38" s="66" t="s">
        <v>14</v>
      </c>
      <c r="Z38" s="66" t="s">
        <v>14</v>
      </c>
      <c r="AA38" s="70">
        <f>IF(ISBLANK(#REF!),"",IF(K38&gt;5,ROUND(0.5*(K38-5),2),0))</f>
        <v>0.8</v>
      </c>
      <c r="AB38" s="70">
        <f>IF(ISBLANK(#REF!),"",IF(L38="ΝΑΙ",6,(IF(M38="ΝΑΙ",4,0))))</f>
        <v>0</v>
      </c>
      <c r="AC38" s="70">
        <f>IF(ISBLANK(#REF!),"",IF(E38="ΠΕ23",IF(N38="ΝΑΙ",3,(IF(O38="ΝΑΙ",2,0))),IF(N38="ΝΑΙ",3,(IF(O38="ΝΑΙ",2,0)))))</f>
        <v>0</v>
      </c>
      <c r="AD38" s="70">
        <f>IF(ISBLANK(#REF!),"",MAX(AB38:AC38))</f>
        <v>0</v>
      </c>
      <c r="AE38" s="70">
        <f>IF(ISBLANK(#REF!),"",MIN(3,0.5*INT((P38*12+Q38+ROUND(R38/30,0))/6)))</f>
        <v>0</v>
      </c>
      <c r="AF38" s="70">
        <f>IF(ISBLANK(#REF!),"",0.25*(S38*12+T38+ROUND(U38/30,0)))</f>
        <v>0</v>
      </c>
      <c r="AG38" s="71">
        <f>IF(ISBLANK(#REF!),"",IF(V38&gt;=67%,7,0))</f>
        <v>0</v>
      </c>
      <c r="AH38" s="71">
        <f>IF(ISBLANK(#REF!),"",IF(W38&gt;=1,7,0))</f>
        <v>0</v>
      </c>
      <c r="AI38" s="71">
        <f>IF(ISBLANK(#REF!),"",IF(X38="ΠΟΛΥΤΕΚΝΟΣ",7,IF(X38="ΤΡΙΤΕΚΝΟΣ",3,0)))</f>
        <v>0</v>
      </c>
      <c r="AJ38" s="71">
        <f>IF(ISBLANK(#REF!),"",MAX(AG38:AI38))</f>
        <v>0</v>
      </c>
      <c r="AK38" s="71">
        <f>IF(ISBLANK(#REF!),"",AA38+SUM(AD38:AF38,AJ38))</f>
        <v>0.8</v>
      </c>
      <c r="AL38" s="72" t="s">
        <v>412</v>
      </c>
    </row>
    <row r="39" spans="1:38" x14ac:dyDescent="0.25">
      <c r="A39" s="82">
        <f>IF(ISBLANK(#REF!),"",IF(ISNUMBER(A38),A38+1,1))</f>
        <v>29</v>
      </c>
      <c r="B39" s="63" t="s">
        <v>449</v>
      </c>
      <c r="C39" s="63" t="s">
        <v>154</v>
      </c>
      <c r="D39" s="63" t="s">
        <v>270</v>
      </c>
      <c r="E39" s="63" t="s">
        <v>44</v>
      </c>
      <c r="F39" s="63" t="s">
        <v>89</v>
      </c>
      <c r="G39" s="63" t="s">
        <v>61</v>
      </c>
      <c r="H39" s="63" t="s">
        <v>14</v>
      </c>
      <c r="I39" s="63" t="s">
        <v>13</v>
      </c>
      <c r="J39" s="64">
        <v>40346</v>
      </c>
      <c r="K39" s="65">
        <v>6.58</v>
      </c>
      <c r="L39" s="66" t="s">
        <v>14</v>
      </c>
      <c r="M39" s="66" t="s">
        <v>14</v>
      </c>
      <c r="N39" s="66" t="s">
        <v>14</v>
      </c>
      <c r="O39" s="66" t="s">
        <v>14</v>
      </c>
      <c r="P39" s="63"/>
      <c r="Q39" s="63">
        <v>1</v>
      </c>
      <c r="R39" s="63"/>
      <c r="S39" s="63"/>
      <c r="T39" s="63"/>
      <c r="U39" s="63"/>
      <c r="V39" s="75"/>
      <c r="W39" s="76"/>
      <c r="X39" s="66"/>
      <c r="Y39" s="66" t="s">
        <v>14</v>
      </c>
      <c r="Z39" s="66" t="s">
        <v>14</v>
      </c>
      <c r="AA39" s="70">
        <f>IF(ISBLANK(#REF!),"",IF(K39&gt;5,ROUND(0.5*(K39-5),2),0))</f>
        <v>0.79</v>
      </c>
      <c r="AB39" s="70">
        <f>IF(ISBLANK(#REF!),"",IF(L39="ΝΑΙ",6,(IF(M39="ΝΑΙ",4,0))))</f>
        <v>0</v>
      </c>
      <c r="AC39" s="70">
        <f>IF(ISBLANK(#REF!),"",IF(E39="ΠΕ23",IF(N39="ΝΑΙ",3,(IF(O39="ΝΑΙ",2,0))),IF(N39="ΝΑΙ",3,(IF(O39="ΝΑΙ",2,0)))))</f>
        <v>0</v>
      </c>
      <c r="AD39" s="70">
        <f>IF(ISBLANK(#REF!),"",MAX(AB39:AC39))</f>
        <v>0</v>
      </c>
      <c r="AE39" s="70">
        <f>IF(ISBLANK(#REF!),"",MIN(3,0.5*INT((P39*12+Q39+ROUND(R39/30,0))/6)))</f>
        <v>0</v>
      </c>
      <c r="AF39" s="70">
        <f>IF(ISBLANK(#REF!),"",0.25*(S39*12+T39+ROUND(U39/30,0)))</f>
        <v>0</v>
      </c>
      <c r="AG39" s="71">
        <f>IF(ISBLANK(#REF!),"",IF(V39&gt;=67%,7,0))</f>
        <v>0</v>
      </c>
      <c r="AH39" s="71">
        <f>IF(ISBLANK(#REF!),"",IF(W39&gt;=1,7,0))</f>
        <v>0</v>
      </c>
      <c r="AI39" s="71">
        <f>IF(ISBLANK(#REF!),"",IF(X39="ΠΟΛΥΤΕΚΝΟΣ",7,IF(X39="ΤΡΙΤΕΚΝΟΣ",3,0)))</f>
        <v>0</v>
      </c>
      <c r="AJ39" s="71">
        <f>IF(ISBLANK(#REF!),"",MAX(AG39:AI39))</f>
        <v>0</v>
      </c>
      <c r="AK39" s="71">
        <f>IF(ISBLANK(#REF!),"",AA39+SUM(AD39:AF39,AJ39))</f>
        <v>0.79</v>
      </c>
      <c r="AL39" s="72">
        <v>2</v>
      </c>
    </row>
    <row r="40" spans="1:38" x14ac:dyDescent="0.25">
      <c r="A40" s="82">
        <f>IF(ISBLANK(#REF!),"",IF(ISNUMBER(A39),A39+1,1))</f>
        <v>30</v>
      </c>
      <c r="B40" s="63" t="s">
        <v>382</v>
      </c>
      <c r="C40" s="63" t="s">
        <v>138</v>
      </c>
      <c r="D40" s="63" t="s">
        <v>147</v>
      </c>
      <c r="E40" s="63" t="s">
        <v>44</v>
      </c>
      <c r="F40" s="63" t="s">
        <v>89</v>
      </c>
      <c r="G40" s="63" t="s">
        <v>61</v>
      </c>
      <c r="H40" s="63" t="s">
        <v>14</v>
      </c>
      <c r="I40" s="63" t="s">
        <v>13</v>
      </c>
      <c r="J40" s="64">
        <v>39206</v>
      </c>
      <c r="K40" s="65">
        <v>6.53</v>
      </c>
      <c r="L40" s="66" t="s">
        <v>14</v>
      </c>
      <c r="M40" s="66" t="s">
        <v>14</v>
      </c>
      <c r="N40" s="66" t="s">
        <v>14</v>
      </c>
      <c r="O40" s="66" t="s">
        <v>14</v>
      </c>
      <c r="P40" s="63"/>
      <c r="Q40" s="63"/>
      <c r="R40" s="63"/>
      <c r="S40" s="63"/>
      <c r="T40" s="63"/>
      <c r="U40" s="63"/>
      <c r="V40" s="75"/>
      <c r="W40" s="76"/>
      <c r="X40" s="66"/>
      <c r="Y40" s="66" t="s">
        <v>14</v>
      </c>
      <c r="Z40" s="66" t="s">
        <v>14</v>
      </c>
      <c r="AA40" s="70">
        <f>IF(ISBLANK(#REF!),"",IF(K40&gt;5,ROUND(0.5*(K40-5),2),0))</f>
        <v>0.77</v>
      </c>
      <c r="AB40" s="70">
        <f>IF(ISBLANK(#REF!),"",IF(L40="ΝΑΙ",6,(IF(M40="ΝΑΙ",4,0))))</f>
        <v>0</v>
      </c>
      <c r="AC40" s="70">
        <f>IF(ISBLANK(#REF!),"",IF(E40="ΠΕ23",IF(N40="ΝΑΙ",3,(IF(O40="ΝΑΙ",2,0))),IF(N40="ΝΑΙ",3,(IF(O40="ΝΑΙ",2,0)))))</f>
        <v>0</v>
      </c>
      <c r="AD40" s="70">
        <f>IF(ISBLANK(#REF!),"",MAX(AB40:AC40))</f>
        <v>0</v>
      </c>
      <c r="AE40" s="70">
        <f>IF(ISBLANK(#REF!),"",MIN(3,0.5*INT((P40*12+Q40+ROUND(R40/30,0))/6)))</f>
        <v>0</v>
      </c>
      <c r="AF40" s="70">
        <f>IF(ISBLANK(#REF!),"",0.25*(S40*12+T40+ROUND(U40/30,0)))</f>
        <v>0</v>
      </c>
      <c r="AG40" s="71">
        <f>IF(ISBLANK(#REF!),"",IF(V40&gt;=67%,7,0))</f>
        <v>0</v>
      </c>
      <c r="AH40" s="71">
        <f>IF(ISBLANK(#REF!),"",IF(W40&gt;=1,7,0))</f>
        <v>0</v>
      </c>
      <c r="AI40" s="71">
        <f>IF(ISBLANK(#REF!),"",IF(X40="ΠΟΛΥΤΕΚΝΟΣ",7,IF(X40="ΤΡΙΤΕΚΝΟΣ",3,0)))</f>
        <v>0</v>
      </c>
      <c r="AJ40" s="71">
        <f>IF(ISBLANK(#REF!),"",MAX(AG40:AI40))</f>
        <v>0</v>
      </c>
      <c r="AK40" s="71">
        <f>IF(ISBLANK(#REF!),"",AA40+SUM(AD40:AF40,AJ40))</f>
        <v>0.77</v>
      </c>
      <c r="AL40" s="72" t="s">
        <v>381</v>
      </c>
    </row>
    <row r="41" spans="1:38" x14ac:dyDescent="0.25">
      <c r="A41" s="82">
        <f>IF(ISBLANK(#REF!),"",IF(ISNUMBER(A40),A40+1,1))</f>
        <v>31</v>
      </c>
      <c r="B41" s="63" t="s">
        <v>391</v>
      </c>
      <c r="C41" s="63" t="s">
        <v>392</v>
      </c>
      <c r="D41" s="63" t="s">
        <v>127</v>
      </c>
      <c r="E41" s="63" t="s">
        <v>44</v>
      </c>
      <c r="F41" s="63" t="s">
        <v>89</v>
      </c>
      <c r="G41" s="63" t="s">
        <v>61</v>
      </c>
      <c r="H41" s="63" t="s">
        <v>14</v>
      </c>
      <c r="I41" s="63" t="s">
        <v>13</v>
      </c>
      <c r="J41" s="64">
        <v>42129</v>
      </c>
      <c r="K41" s="65">
        <v>6.46</v>
      </c>
      <c r="L41" s="66" t="s">
        <v>14</v>
      </c>
      <c r="M41" s="66" t="s">
        <v>14</v>
      </c>
      <c r="N41" s="66" t="s">
        <v>14</v>
      </c>
      <c r="O41" s="66" t="s">
        <v>14</v>
      </c>
      <c r="P41" s="63"/>
      <c r="Q41" s="63"/>
      <c r="R41" s="63"/>
      <c r="S41" s="63"/>
      <c r="T41" s="63"/>
      <c r="U41" s="63"/>
      <c r="V41" s="75"/>
      <c r="W41" s="76"/>
      <c r="X41" s="66"/>
      <c r="Y41" s="66" t="s">
        <v>14</v>
      </c>
      <c r="Z41" s="66" t="s">
        <v>14</v>
      </c>
      <c r="AA41" s="70">
        <f>IF(ISBLANK(#REF!),"",IF(K41&gt;5,ROUND(0.5*(K41-5),2),0))</f>
        <v>0.73</v>
      </c>
      <c r="AB41" s="70">
        <f>IF(ISBLANK(#REF!),"",IF(L41="ΝΑΙ",6,(IF(M41="ΝΑΙ",4,0))))</f>
        <v>0</v>
      </c>
      <c r="AC41" s="70">
        <f>IF(ISBLANK(#REF!),"",IF(E41="ΠΕ23",IF(N41="ΝΑΙ",3,(IF(O41="ΝΑΙ",2,0))),IF(N41="ΝΑΙ",3,(IF(O41="ΝΑΙ",2,0)))))</f>
        <v>0</v>
      </c>
      <c r="AD41" s="70">
        <f>IF(ISBLANK(#REF!),"",MAX(AB41:AC41))</f>
        <v>0</v>
      </c>
      <c r="AE41" s="70">
        <f>IF(ISBLANK(#REF!),"",MIN(3,0.5*INT((P41*12+Q41+ROUND(R41/30,0))/6)))</f>
        <v>0</v>
      </c>
      <c r="AF41" s="70">
        <f>IF(ISBLANK(#REF!),"",0.25*(S41*12+T41+ROUND(U41/30,0)))</f>
        <v>0</v>
      </c>
      <c r="AG41" s="71">
        <f>IF(ISBLANK(#REF!),"",IF(V41&gt;=67%,7,0))</f>
        <v>0</v>
      </c>
      <c r="AH41" s="71">
        <f>IF(ISBLANK(#REF!),"",IF(W41&gt;=1,7,0))</f>
        <v>0</v>
      </c>
      <c r="AI41" s="71">
        <f>IF(ISBLANK(#REF!),"",IF(X41="ΠΟΛΥΤΕΚΝΟΣ",7,IF(X41="ΤΡΙΤΕΚΝΟΣ",3,0)))</f>
        <v>0</v>
      </c>
      <c r="AJ41" s="71">
        <f>IF(ISBLANK(#REF!),"",MAX(AG41:AI41))</f>
        <v>0</v>
      </c>
      <c r="AK41" s="71">
        <f>IF(ISBLANK(#REF!),"",AA41+SUM(AD41:AF41,AJ41))</f>
        <v>0.73</v>
      </c>
      <c r="AL41" s="72" t="s">
        <v>297</v>
      </c>
    </row>
    <row r="42" spans="1:38" x14ac:dyDescent="0.25">
      <c r="A42" s="82">
        <f>IF(ISBLANK(#REF!),"",IF(ISNUMBER(A41),A41+1,1))</f>
        <v>32</v>
      </c>
      <c r="B42" s="63" t="s">
        <v>425</v>
      </c>
      <c r="C42" s="63" t="s">
        <v>143</v>
      </c>
      <c r="D42" s="63" t="s">
        <v>155</v>
      </c>
      <c r="E42" s="63" t="s">
        <v>44</v>
      </c>
      <c r="F42" s="63" t="s">
        <v>89</v>
      </c>
      <c r="G42" s="63" t="s">
        <v>61</v>
      </c>
      <c r="H42" s="63" t="s">
        <v>14</v>
      </c>
      <c r="I42" s="63" t="s">
        <v>13</v>
      </c>
      <c r="J42" s="64">
        <v>40143</v>
      </c>
      <c r="K42" s="65">
        <v>6.22</v>
      </c>
      <c r="L42" s="66" t="s">
        <v>14</v>
      </c>
      <c r="M42" s="66" t="s">
        <v>14</v>
      </c>
      <c r="N42" s="66" t="s">
        <v>14</v>
      </c>
      <c r="O42" s="66" t="s">
        <v>14</v>
      </c>
      <c r="P42" s="63"/>
      <c r="Q42" s="63">
        <v>5</v>
      </c>
      <c r="R42" s="63"/>
      <c r="S42" s="63"/>
      <c r="T42" s="63"/>
      <c r="U42" s="63"/>
      <c r="V42" s="75"/>
      <c r="W42" s="76"/>
      <c r="X42" s="66"/>
      <c r="Y42" s="66" t="s">
        <v>14</v>
      </c>
      <c r="Z42" s="66" t="s">
        <v>14</v>
      </c>
      <c r="AA42" s="70">
        <f>IF(ISBLANK(#REF!),"",IF(K42&gt;5,ROUND(0.5*(K42-5),2),0))</f>
        <v>0.61</v>
      </c>
      <c r="AB42" s="70">
        <f>IF(ISBLANK(#REF!),"",IF(L42="ΝΑΙ",6,(IF(M42="ΝΑΙ",4,0))))</f>
        <v>0</v>
      </c>
      <c r="AC42" s="70">
        <f>IF(ISBLANK(#REF!),"",IF(E42="ΠΕ23",IF(N42="ΝΑΙ",3,(IF(O42="ΝΑΙ",2,0))),IF(N42="ΝΑΙ",3,(IF(O42="ΝΑΙ",2,0)))))</f>
        <v>0</v>
      </c>
      <c r="AD42" s="70">
        <f>IF(ISBLANK(#REF!),"",MAX(AB42:AC42))</f>
        <v>0</v>
      </c>
      <c r="AE42" s="70">
        <f>IF(ISBLANK(#REF!),"",MIN(3,0.5*INT((P42*12+Q42+ROUND(R42/30,0))/6)))</f>
        <v>0</v>
      </c>
      <c r="AF42" s="70">
        <f>IF(ISBLANK(#REF!),"",0.25*(S42*12+T42+ROUND(U42/30,0)))</f>
        <v>0</v>
      </c>
      <c r="AG42" s="71">
        <f>IF(ISBLANK(#REF!),"",IF(V42&gt;=67%,7,0))</f>
        <v>0</v>
      </c>
      <c r="AH42" s="71">
        <f>IF(ISBLANK(#REF!),"",IF(W42&gt;=1,7,0))</f>
        <v>0</v>
      </c>
      <c r="AI42" s="71">
        <f>IF(ISBLANK(#REF!),"",IF(X42="ΠΟΛΥΤΕΚΝΟΣ",7,IF(X42="ΤΡΙΤΕΚΝΟΣ",3,0)))</f>
        <v>0</v>
      </c>
      <c r="AJ42" s="71">
        <f>IF(ISBLANK(#REF!),"",MAX(AG42:AI42))</f>
        <v>0</v>
      </c>
      <c r="AK42" s="71">
        <f>IF(ISBLANK(#REF!),"",AA42+SUM(AD42:AF42,AJ42))</f>
        <v>0.61</v>
      </c>
      <c r="AL42" s="72" t="s">
        <v>408</v>
      </c>
    </row>
    <row r="43" spans="1:38" x14ac:dyDescent="0.25">
      <c r="A43" s="82">
        <f>IF(ISBLANK(#REF!),"",IF(ISNUMBER(A42),A42+1,1))</f>
        <v>33</v>
      </c>
      <c r="B43" s="63" t="s">
        <v>397</v>
      </c>
      <c r="C43" s="63" t="s">
        <v>100</v>
      </c>
      <c r="D43" s="63" t="s">
        <v>219</v>
      </c>
      <c r="E43" s="63" t="s">
        <v>44</v>
      </c>
      <c r="F43" s="63" t="s">
        <v>89</v>
      </c>
      <c r="G43" s="63" t="s">
        <v>61</v>
      </c>
      <c r="H43" s="63" t="s">
        <v>14</v>
      </c>
      <c r="I43" s="63" t="s">
        <v>13</v>
      </c>
      <c r="J43" s="64">
        <v>42282</v>
      </c>
      <c r="K43" s="65">
        <v>6.14</v>
      </c>
      <c r="L43" s="66" t="s">
        <v>14</v>
      </c>
      <c r="M43" s="66" t="s">
        <v>14</v>
      </c>
      <c r="N43" s="66" t="s">
        <v>14</v>
      </c>
      <c r="O43" s="66" t="s">
        <v>14</v>
      </c>
      <c r="P43" s="63"/>
      <c r="Q43" s="63"/>
      <c r="R43" s="63"/>
      <c r="S43" s="63"/>
      <c r="T43" s="63"/>
      <c r="U43" s="63"/>
      <c r="V43" s="75"/>
      <c r="W43" s="76"/>
      <c r="X43" s="66"/>
      <c r="Y43" s="66" t="s">
        <v>14</v>
      </c>
      <c r="Z43" s="66" t="s">
        <v>14</v>
      </c>
      <c r="AA43" s="70">
        <f>IF(ISBLANK(#REF!),"",IF(K43&gt;5,ROUND(0.5*(K43-5),2),0))</f>
        <v>0.56999999999999995</v>
      </c>
      <c r="AB43" s="70">
        <f>IF(ISBLANK(#REF!),"",IF(L43="ΝΑΙ",6,(IF(M43="ΝΑΙ",4,0))))</f>
        <v>0</v>
      </c>
      <c r="AC43" s="70">
        <f>IF(ISBLANK(#REF!),"",IF(E43="ΠΕ23",IF(N43="ΝΑΙ",3,(IF(O43="ΝΑΙ",2,0))),IF(N43="ΝΑΙ",3,(IF(O43="ΝΑΙ",2,0)))))</f>
        <v>0</v>
      </c>
      <c r="AD43" s="70">
        <f>IF(ISBLANK(#REF!),"",MAX(AB43:AC43))</f>
        <v>0</v>
      </c>
      <c r="AE43" s="70">
        <f>IF(ISBLANK(#REF!),"",MIN(3,0.5*INT((P43*12+Q43+ROUND(R43/30,0))/6)))</f>
        <v>0</v>
      </c>
      <c r="AF43" s="70">
        <f>IF(ISBLANK(#REF!),"",0.25*(S43*12+T43+ROUND(U43/30,0)))</f>
        <v>0</v>
      </c>
      <c r="AG43" s="71">
        <f>IF(ISBLANK(#REF!),"",IF(V43&gt;=67%,7,0))</f>
        <v>0</v>
      </c>
      <c r="AH43" s="71">
        <f>IF(ISBLANK(#REF!),"",IF(W43&gt;=1,7,0))</f>
        <v>0</v>
      </c>
      <c r="AI43" s="71">
        <f>IF(ISBLANK(#REF!),"",IF(X43="ΠΟΛΥΤΕΚΝΟΣ",7,IF(X43="ΤΡΙΤΕΚΝΟΣ",3,0)))</f>
        <v>0</v>
      </c>
      <c r="AJ43" s="71">
        <f>IF(ISBLANK(#REF!),"",MAX(AG43:AI43))</f>
        <v>0</v>
      </c>
      <c r="AK43" s="71">
        <f>IF(ISBLANK(#REF!),"",AA43+SUM(AD43:AF43,AJ43))</f>
        <v>0.56999999999999995</v>
      </c>
      <c r="AL43" s="72" t="s">
        <v>398</v>
      </c>
    </row>
  </sheetData>
  <mergeCells count="11">
    <mergeCell ref="K9:O9"/>
    <mergeCell ref="P9:U9"/>
    <mergeCell ref="V9:X9"/>
    <mergeCell ref="Y9:Z9"/>
    <mergeCell ref="AA9:AJ9"/>
    <mergeCell ref="E9:J9"/>
    <mergeCell ref="B4:D4"/>
    <mergeCell ref="B5:D5"/>
    <mergeCell ref="B6:D6"/>
    <mergeCell ref="B7:D7"/>
    <mergeCell ref="B9:D9"/>
  </mergeCells>
  <conditionalFormatting sqref="E1:I1 E3:I3 E5:I10 E4 G4:I4">
    <cfRule type="expression" dxfId="39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38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37" priority="9">
      <formula>AND($E1="ΠΕ23",$H1="ΌΧΙ")</formula>
    </cfRule>
  </conditionalFormatting>
  <conditionalFormatting sqref="G1 E1 G3:G10 E3:E10">
    <cfRule type="expression" dxfId="36" priority="10">
      <formula>OR(AND($E1="ΠΕ23",$G1="ΑΠΑΙΤΕΙΤΑΙ"),AND($E1="ΠΕ25",$G1="ΔΕΝ ΑΠΑΙΤΕΙΤΑΙ"))</formula>
    </cfRule>
  </conditionalFormatting>
  <conditionalFormatting sqref="G1:H1 G3:H10">
    <cfRule type="expression" dxfId="35" priority="8">
      <formula>AND($G1="ΔΕΝ ΑΠΑΙΤΕΙΤΑΙ",$H1="ΌΧΙ")</formula>
    </cfRule>
  </conditionalFormatting>
  <conditionalFormatting sqref="E1:F1 E3:F3 E5:F10">
    <cfRule type="expression" dxfId="3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33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32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31" priority="15">
      <formula>AND($L2="ΠΕ23",$O2="ΌΧΙ")</formula>
    </cfRule>
  </conditionalFormatting>
  <conditionalFormatting sqref="N2 L2">
    <cfRule type="expression" dxfId="30" priority="16">
      <formula>OR(AND($L2="ΠΕ23",$N2="ΑΠΑΙΤΕΙΤΑΙ"),AND($L2="ΠΕ25",$N2="ΔΕΝ ΑΠΑΙΤΕΙΤΑΙ"))</formula>
    </cfRule>
  </conditionalFormatting>
  <conditionalFormatting sqref="N2:O2">
    <cfRule type="expression" dxfId="29" priority="17">
      <formula>AND($N2="ΔΕΝ ΑΠΑΙΤΕΙΤΑΙ",$O2="ΌΧΙ")</formula>
    </cfRule>
  </conditionalFormatting>
  <conditionalFormatting sqref="L2:M2">
    <cfRule type="expression" dxfId="28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27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26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43">
    <cfRule type="expression" dxfId="25" priority="6">
      <formula>OR(AND($E11&lt;&gt;"ΠΕ23",$H11="ΝΑΙ",$I11="ΕΠΙΚΟΥΡΙΚΟΣ"),AND($E11&lt;&gt;"ΠΕ23",$H11="ΌΧΙ",$I11="ΚΥΡΙΟΣ"))</formula>
    </cfRule>
  </conditionalFormatting>
  <conditionalFormatting sqref="E11:G43">
    <cfRule type="expression" dxfId="24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43 E11:E43">
    <cfRule type="expression" dxfId="23" priority="3">
      <formula>AND($E11="ΠΕ23",$H11="ΌΧΙ")</formula>
    </cfRule>
  </conditionalFormatting>
  <conditionalFormatting sqref="G11:G43 E11:E43">
    <cfRule type="expression" dxfId="22" priority="4">
      <formula>OR(AND($E11="ΠΕ23",$G11="ΑΠΑΙΤΕΙΤΑΙ"),AND($E11="ΠΕ25",$G11="ΔΕΝ ΑΠΑΙΤΕΙΤΑΙ"))</formula>
    </cfRule>
  </conditionalFormatting>
  <conditionalFormatting sqref="G11:H43">
    <cfRule type="expression" dxfId="21" priority="2">
      <formula>AND($G11="ΔΕΝ ΑΠΑΙΤΕΙΤΑΙ",$H11="ΌΧΙ")</formula>
    </cfRule>
  </conditionalFormatting>
  <conditionalFormatting sqref="E11:F43">
    <cfRule type="expression" dxfId="20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43">
      <formula1>0</formula1>
    </dataValidation>
    <dataValidation type="list" allowBlank="1" showInputMessage="1" showErrorMessage="1" sqref="F11:F43">
      <formula1>ΑΕΙ_ΤΕΙ</formula1>
    </dataValidation>
    <dataValidation type="list" allowBlank="1" showInputMessage="1" showErrorMessage="1" sqref="G11:G43">
      <formula1>ΑΠΑΙΤΕΙΤΑΙ_ΔΕΝ_ΑΠΑΙΤΕΙΤΑΙ</formula1>
    </dataValidation>
    <dataValidation type="list" allowBlank="1" showInputMessage="1" showErrorMessage="1" sqref="E11:E43">
      <formula1>ΚΛΑΔΟΣ_ΕΕΠ</formula1>
    </dataValidation>
    <dataValidation type="list" allowBlank="1" showInputMessage="1" showErrorMessage="1" sqref="I11:I43">
      <formula1>ΚΑΤΗΓΟΡΙΑ_ΠΙΝΑΚΑ</formula1>
    </dataValidation>
    <dataValidation type="decimal" allowBlank="1" showInputMessage="1" showErrorMessage="1" sqref="K11:K43">
      <formula1>0</formula1>
      <formula2>10</formula2>
    </dataValidation>
    <dataValidation type="list" allowBlank="1" showInputMessage="1" showErrorMessage="1" sqref="X11:X43">
      <formula1>ΠΟΛΥΤΕΚΝΟΣ_ΤΡΙΤΕΚΝΟΣ</formula1>
    </dataValidation>
    <dataValidation type="decimal" allowBlank="1" showInputMessage="1" showErrorMessage="1" sqref="V11:V43">
      <formula1>0</formula1>
      <formula2>1</formula2>
    </dataValidation>
    <dataValidation type="whole" allowBlank="1" showInputMessage="1" showErrorMessage="1" sqref="U11:U43 R11:R43">
      <formula1>0</formula1>
      <formula2>29</formula2>
    </dataValidation>
    <dataValidation type="whole" allowBlank="1" showInputMessage="1" showErrorMessage="1" sqref="T11:T43 Q11:Q43">
      <formula1>0</formula1>
      <formula2>11</formula2>
    </dataValidation>
    <dataValidation type="whole" allowBlank="1" showInputMessage="1" showErrorMessage="1" sqref="S11:S43 P11:P43">
      <formula1>0</formula1>
      <formula2>40</formula2>
    </dataValidation>
    <dataValidation type="list" allowBlank="1" showInputMessage="1" showErrorMessage="1" sqref="Y11:Z43 H11:H43 L11:O43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="70" zoomScaleNormal="70" workbookViewId="0">
      <selection activeCell="A13" sqref="A13"/>
    </sheetView>
  </sheetViews>
  <sheetFormatPr defaultRowHeight="15" x14ac:dyDescent="0.25"/>
  <cols>
    <col min="1" max="1" width="6.28515625" customWidth="1"/>
    <col min="2" max="2" width="24.42578125" customWidth="1"/>
    <col min="3" max="3" width="22.28515625" customWidth="1"/>
    <col min="4" max="4" width="21.28515625" customWidth="1"/>
    <col min="5" max="5" width="15.85546875" customWidth="1"/>
    <col min="6" max="6" width="69.85546875" customWidth="1"/>
  </cols>
  <sheetData>
    <row r="1" spans="1:18" x14ac:dyDescent="0.25">
      <c r="A1" s="8"/>
      <c r="B1" s="92"/>
      <c r="C1" s="93"/>
      <c r="D1" s="93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</row>
    <row r="2" spans="1:18" x14ac:dyDescent="0.25">
      <c r="A2" s="8"/>
      <c r="B2" s="92"/>
      <c r="C2" s="93"/>
      <c r="D2" s="93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</row>
    <row r="3" spans="1:18" ht="15" customHeight="1" x14ac:dyDescent="0.25">
      <c r="A3" s="8"/>
      <c r="B3" s="92"/>
      <c r="D3" s="60"/>
      <c r="E3" s="60"/>
      <c r="F3" s="60"/>
      <c r="G3" s="60"/>
      <c r="I3" s="15"/>
      <c r="J3" s="15"/>
      <c r="K3" s="17"/>
      <c r="L3" s="16"/>
      <c r="M3" s="16"/>
      <c r="N3" s="16"/>
      <c r="O3" s="16"/>
      <c r="P3" s="15"/>
      <c r="Q3" s="15"/>
      <c r="R3" s="15"/>
    </row>
    <row r="4" spans="1:18" x14ac:dyDescent="0.25">
      <c r="A4" s="8"/>
      <c r="B4" s="119" t="s">
        <v>52</v>
      </c>
      <c r="C4" s="119"/>
      <c r="D4" s="119"/>
      <c r="E4" s="15"/>
      <c r="F4" s="60"/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</row>
    <row r="5" spans="1:18" x14ac:dyDescent="0.25">
      <c r="A5" s="8"/>
      <c r="B5" s="120" t="s">
        <v>53</v>
      </c>
      <c r="C5" s="120"/>
      <c r="D5" s="120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</row>
    <row r="6" spans="1:18" x14ac:dyDescent="0.25">
      <c r="A6" s="8"/>
      <c r="B6" s="120" t="s">
        <v>54</v>
      </c>
      <c r="C6" s="120"/>
      <c r="D6" s="120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</row>
    <row r="7" spans="1:18" x14ac:dyDescent="0.25">
      <c r="A7" s="8"/>
      <c r="B7" s="120" t="s">
        <v>94</v>
      </c>
      <c r="C7" s="120"/>
      <c r="D7" s="120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</row>
    <row r="8" spans="1:18" x14ac:dyDescent="0.25">
      <c r="A8" s="8"/>
      <c r="B8" s="97"/>
      <c r="C8" s="97"/>
      <c r="D8" s="97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</row>
    <row r="9" spans="1:18" x14ac:dyDescent="0.25">
      <c r="A9" s="8"/>
      <c r="B9" s="60" t="s">
        <v>608</v>
      </c>
      <c r="C9" s="97"/>
      <c r="D9" s="97"/>
      <c r="E9" s="15"/>
      <c r="F9" s="15"/>
      <c r="G9" s="15"/>
      <c r="H9" s="15"/>
      <c r="I9" s="15"/>
      <c r="J9" s="15"/>
      <c r="K9" s="17"/>
      <c r="L9" s="16"/>
      <c r="M9" s="16"/>
      <c r="N9" s="16"/>
      <c r="O9" s="16"/>
      <c r="P9" s="15"/>
      <c r="Q9" s="15"/>
      <c r="R9" s="15"/>
    </row>
    <row r="11" spans="1:18" ht="15.75" x14ac:dyDescent="0.25">
      <c r="A11" s="83"/>
      <c r="B11" s="121"/>
      <c r="C11" s="121"/>
      <c r="D11" s="121"/>
      <c r="E11" s="85"/>
      <c r="F11" s="56"/>
    </row>
    <row r="12" spans="1:18" x14ac:dyDescent="0.25">
      <c r="A12" s="86" t="s">
        <v>86</v>
      </c>
      <c r="B12" s="87" t="s">
        <v>16</v>
      </c>
      <c r="C12" s="87" t="s">
        <v>17</v>
      </c>
      <c r="D12" s="87" t="s">
        <v>18</v>
      </c>
      <c r="E12" s="88" t="s">
        <v>59</v>
      </c>
      <c r="F12" s="89" t="s">
        <v>596</v>
      </c>
    </row>
    <row r="13" spans="1:18" ht="64.5" customHeight="1" x14ac:dyDescent="0.25">
      <c r="A13" s="90">
        <v>1</v>
      </c>
      <c r="B13" s="90" t="s">
        <v>101</v>
      </c>
      <c r="C13" s="90" t="s">
        <v>102</v>
      </c>
      <c r="D13" s="90" t="s">
        <v>100</v>
      </c>
      <c r="E13" s="90" t="s">
        <v>597</v>
      </c>
      <c r="F13" s="91" t="s">
        <v>616</v>
      </c>
    </row>
    <row r="14" spans="1:18" ht="39.75" customHeight="1" x14ac:dyDescent="0.25">
      <c r="A14" s="90">
        <v>2</v>
      </c>
      <c r="B14" s="90" t="s">
        <v>158</v>
      </c>
      <c r="C14" s="90" t="s">
        <v>154</v>
      </c>
      <c r="D14" s="90" t="s">
        <v>107</v>
      </c>
      <c r="E14" s="90" t="s">
        <v>38</v>
      </c>
      <c r="F14" s="90" t="s">
        <v>598</v>
      </c>
    </row>
    <row r="15" spans="1:18" ht="28.5" customHeight="1" x14ac:dyDescent="0.25">
      <c r="A15" s="90">
        <v>3</v>
      </c>
      <c r="B15" s="90" t="s">
        <v>178</v>
      </c>
      <c r="C15" s="90" t="s">
        <v>168</v>
      </c>
      <c r="D15" s="90" t="s">
        <v>169</v>
      </c>
      <c r="E15" s="90" t="s">
        <v>39</v>
      </c>
      <c r="F15" s="90" t="s">
        <v>599</v>
      </c>
    </row>
    <row r="16" spans="1:18" ht="27.75" customHeight="1" x14ac:dyDescent="0.25">
      <c r="A16" s="90">
        <v>4</v>
      </c>
      <c r="B16" s="90" t="s">
        <v>217</v>
      </c>
      <c r="C16" s="90" t="s">
        <v>218</v>
      </c>
      <c r="D16" s="90" t="s">
        <v>219</v>
      </c>
      <c r="E16" s="90" t="s">
        <v>39</v>
      </c>
      <c r="F16" s="90" t="s">
        <v>600</v>
      </c>
    </row>
    <row r="17" spans="1:6" ht="32.25" customHeight="1" x14ac:dyDescent="0.25">
      <c r="A17" s="90">
        <v>5</v>
      </c>
      <c r="B17" s="90" t="s">
        <v>331</v>
      </c>
      <c r="C17" s="90" t="s">
        <v>601</v>
      </c>
      <c r="D17" s="90" t="s">
        <v>253</v>
      </c>
      <c r="E17" s="90" t="s">
        <v>40</v>
      </c>
      <c r="F17" s="90" t="s">
        <v>602</v>
      </c>
    </row>
    <row r="18" spans="1:6" ht="35.25" customHeight="1" x14ac:dyDescent="0.25">
      <c r="A18" s="90">
        <v>6</v>
      </c>
      <c r="B18" s="90" t="s">
        <v>329</v>
      </c>
      <c r="C18" s="90" t="s">
        <v>143</v>
      </c>
      <c r="D18" s="90" t="s">
        <v>133</v>
      </c>
      <c r="E18" s="90" t="s">
        <v>42</v>
      </c>
      <c r="F18" s="90" t="s">
        <v>603</v>
      </c>
    </row>
    <row r="19" spans="1:6" ht="32.25" customHeight="1" x14ac:dyDescent="0.25">
      <c r="A19" s="90">
        <v>7</v>
      </c>
      <c r="B19" s="90" t="s">
        <v>330</v>
      </c>
      <c r="C19" s="90" t="s">
        <v>127</v>
      </c>
      <c r="D19" s="90" t="s">
        <v>192</v>
      </c>
      <c r="E19" s="90" t="s">
        <v>42</v>
      </c>
      <c r="F19" s="90" t="s">
        <v>603</v>
      </c>
    </row>
    <row r="20" spans="1:6" ht="37.5" customHeight="1" x14ac:dyDescent="0.25">
      <c r="A20" s="90">
        <v>8</v>
      </c>
      <c r="B20" s="90" t="s">
        <v>409</v>
      </c>
      <c r="C20" s="90" t="s">
        <v>145</v>
      </c>
      <c r="D20" s="90" t="s">
        <v>133</v>
      </c>
      <c r="E20" s="90" t="s">
        <v>44</v>
      </c>
      <c r="F20" s="90" t="s">
        <v>617</v>
      </c>
    </row>
    <row r="21" spans="1:6" ht="63" customHeight="1" x14ac:dyDescent="0.25">
      <c r="A21" s="90">
        <v>9</v>
      </c>
      <c r="B21" s="90" t="s">
        <v>454</v>
      </c>
      <c r="C21" s="90" t="s">
        <v>143</v>
      </c>
      <c r="D21" s="90" t="s">
        <v>455</v>
      </c>
      <c r="E21" s="90" t="s">
        <v>605</v>
      </c>
      <c r="F21" s="90" t="s">
        <v>606</v>
      </c>
    </row>
    <row r="22" spans="1:6" ht="49.5" customHeight="1" x14ac:dyDescent="0.25">
      <c r="A22" s="90">
        <v>10</v>
      </c>
      <c r="B22" s="90" t="s">
        <v>456</v>
      </c>
      <c r="C22" s="90" t="s">
        <v>154</v>
      </c>
      <c r="D22" s="90" t="s">
        <v>127</v>
      </c>
      <c r="E22" s="90"/>
      <c r="F22" s="90" t="s">
        <v>607</v>
      </c>
    </row>
  </sheetData>
  <mergeCells count="5">
    <mergeCell ref="B4:D4"/>
    <mergeCell ref="B5:D5"/>
    <mergeCell ref="B6:D6"/>
    <mergeCell ref="B7:D7"/>
    <mergeCell ref="B11:D11"/>
  </mergeCells>
  <conditionalFormatting sqref="E1:I1 E5:I9 E4 G4:I4">
    <cfRule type="expression" dxfId="19" priority="11">
      <formula>OR(AND($E1&lt;&gt;"ΠΕ23",$H1="ΝΑΙ",$I1="ΕΠΙΚΟΥΡΙΚΟΣ"),AND($E1&lt;&gt;"ΠΕ23",$H1="ΌΧΙ",$I1="ΚΥΡΙΟΣ"))</formula>
    </cfRule>
  </conditionalFormatting>
  <conditionalFormatting sqref="E1:G1 E5:G9">
    <cfRule type="expression" dxfId="18" priority="10">
      <formula>OR(AND($E1&lt;&gt;"ΠΕ25",$F1="ΑΕΙ",$G1="ΑΠΑΙΤΕΙΤΑΙ"),AND($E1&lt;&gt;"ΠΕ25",$E1&lt;&gt;"ΠΕ23",$F1="ΤΕΙ",$G1="ΔΕΝ ΑΠΑΙΤΕΙΤΑΙ"))</formula>
    </cfRule>
  </conditionalFormatting>
  <conditionalFormatting sqref="H1 E1 H4:H9 E4:E9">
    <cfRule type="expression" dxfId="17" priority="8">
      <formula>AND($E1="ΠΕ23",$H1="ΌΧΙ")</formula>
    </cfRule>
  </conditionalFormatting>
  <conditionalFormatting sqref="G1 E1 G4:G9 E4:E9">
    <cfRule type="expression" dxfId="16" priority="9">
      <formula>OR(AND($E1="ΠΕ23",$G1="ΑΠΑΙΤΕΙΤΑΙ"),AND($E1="ΠΕ25",$G1="ΔΕΝ ΑΠΑΙΤΕΙΤΑΙ"))</formula>
    </cfRule>
  </conditionalFormatting>
  <conditionalFormatting sqref="G1:H1 G4:H9">
    <cfRule type="expression" dxfId="15" priority="7">
      <formula>AND($G1="ΔΕΝ ΑΠΑΙΤΕΙΤΑΙ",$H1="ΌΧΙ")</formula>
    </cfRule>
  </conditionalFormatting>
  <conditionalFormatting sqref="E1:F1 E5:F9">
    <cfRule type="expression" dxfId="14" priority="6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13" priority="12">
      <formula>OR(AND($L2&lt;&gt;"ΠΕ23",$O2="ΝΑΙ",$P2="ΕΠΙΚΟΥΡΙΚΟΣ"),AND($L2&lt;&gt;"ΠΕ23",$O2="ΌΧΙ",$P2="ΚΥΡΙΟΣ"))</formula>
    </cfRule>
  </conditionalFormatting>
  <conditionalFormatting sqref="L2:N2">
    <cfRule type="expression" dxfId="12" priority="13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11" priority="14">
      <formula>AND($L2="ΠΕ23",$O2="ΌΧΙ")</formula>
    </cfRule>
  </conditionalFormatting>
  <conditionalFormatting sqref="N2 L2">
    <cfRule type="expression" dxfId="10" priority="15">
      <formula>OR(AND($L2="ΠΕ23",$N2="ΑΠΑΙΤΕΙΤΑΙ"),AND($L2="ΠΕ25",$N2="ΔΕΝ ΑΠΑΙΤΕΙΤΑΙ"))</formula>
    </cfRule>
  </conditionalFormatting>
  <conditionalFormatting sqref="N2:O2">
    <cfRule type="expression" dxfId="9" priority="16">
      <formula>AND($N2="ΔΕΝ ΑΠΑΙΤΕΙΤΑΙ",$O2="ΌΧΙ")</formula>
    </cfRule>
  </conditionalFormatting>
  <conditionalFormatting sqref="L2:M2">
    <cfRule type="expression" dxfId="8" priority="17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7" priority="18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6" priority="19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E22">
    <cfRule type="expression" dxfId="5" priority="1">
      <formula>OR(AND($E11&lt;&gt;"ΠΕ23",#REF!="ΝΑΙ",#REF!="ΕΠΙΚΟΥΡΙΚΟΣ"),AND($E11&lt;&gt;"ΠΕ23",#REF!="ΌΧΙ",#REF!="ΚΥΡΙΟΣ"))</formula>
    </cfRule>
  </conditionalFormatting>
  <conditionalFormatting sqref="E11:E22">
    <cfRule type="expression" dxfId="4" priority="2">
      <formula>OR(AND($E11&lt;&gt;"ΠΕ25",#REF!="ΑΕΙ",#REF!="ΑΠΑΙΤΕΙΤΑΙ"),AND($E11&lt;&gt;"ΠΕ25",$E11&lt;&gt;"ΠΕ23",#REF!="ΤΕΙ",#REF!="ΔΕΝ ΑΠΑΙΤΕΙΤΑΙ"))</formula>
    </cfRule>
  </conditionalFormatting>
  <conditionalFormatting sqref="E11:E22">
    <cfRule type="expression" dxfId="3" priority="3">
      <formula>AND($E11="ΠΕ23",#REF!="ΌΧΙ")</formula>
    </cfRule>
  </conditionalFormatting>
  <conditionalFormatting sqref="E11:E22">
    <cfRule type="expression" dxfId="2" priority="4">
      <formula>OR(AND($E11="ΠΕ23",#REF!="ΑΠΑΙΤΕΙΤΑΙ"),AND($E11="ΠΕ25",#REF!="ΔΕΝ ΑΠΑΙΤΕΙΤΑΙ"))</formula>
    </cfRule>
  </conditionalFormatting>
  <conditionalFormatting sqref="E11:E22">
    <cfRule type="expression" dxfId="1" priority="5">
      <formula>OR(AND($E11="ΠΕ22",#REF!="ΤΕΙ"),AND($E11="ΠΕ23",#REF!="ΤΕΙ"),AND($E11="ΠΕ24",#REF!="ΤΕΙ"),AND(LEFT($E11,4)="ΠΕ31",#REF!="ΤΕΙ"),AND($E11="ΠΕ28",#REF!="ΑΕΙ"),AND($E11="ΠΕ29",#REF!="ΑΕΙ"))</formula>
    </cfRule>
  </conditionalFormatting>
  <conditionalFormatting sqref="I3">
    <cfRule type="expression" dxfId="0" priority="46">
      <formula>OR(AND($D3&lt;&gt;"ΠΕ23",$G3="ΝΑΙ",$I3="ΕΠΙΚΟΥΡΙΚΟΣ"),AND($D3&lt;&gt;"ΠΕ23",$G3="ΌΧΙ",$I3="ΚΥΡΙΟΣ"))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"/>
  <sheetViews>
    <sheetView zoomScale="70" zoomScaleNormal="70" workbookViewId="0">
      <selection activeCell="A11" sqref="A11"/>
    </sheetView>
  </sheetViews>
  <sheetFormatPr defaultRowHeight="15" x14ac:dyDescent="0.25"/>
  <cols>
    <col min="1" max="1" width="5.42578125" customWidth="1"/>
    <col min="2" max="2" width="13.7109375" customWidth="1"/>
    <col min="3" max="3" width="13.5703125" customWidth="1"/>
    <col min="4" max="4" width="12.85546875" customWidth="1"/>
    <col min="5" max="5" width="28" customWidth="1"/>
    <col min="6" max="6" width="12.85546875" customWidth="1"/>
    <col min="7" max="7" width="11.140625" customWidth="1"/>
    <col min="16" max="16" width="11.140625" customWidth="1"/>
    <col min="26" max="26" width="15.140625" customWidth="1"/>
  </cols>
  <sheetData>
    <row r="1" spans="1:26" x14ac:dyDescent="0.25">
      <c r="A1" s="15"/>
      <c r="B1" s="15"/>
      <c r="C1" s="15"/>
      <c r="D1" s="15"/>
      <c r="E1" s="15"/>
      <c r="F1" s="17"/>
      <c r="G1" s="16"/>
      <c r="H1" s="16"/>
      <c r="I1" s="16"/>
      <c r="J1" s="16"/>
      <c r="K1" s="15"/>
      <c r="L1" s="15"/>
      <c r="M1" s="15"/>
      <c r="N1" s="15"/>
      <c r="O1" s="15"/>
      <c r="P1" s="15"/>
      <c r="Q1" s="15"/>
      <c r="R1" s="15"/>
      <c r="S1" s="16"/>
      <c r="T1" s="16"/>
      <c r="U1" s="16"/>
      <c r="V1" s="15"/>
      <c r="W1" s="15"/>
      <c r="X1" s="15"/>
      <c r="Y1" s="15"/>
      <c r="Z1" s="8"/>
    </row>
    <row r="2" spans="1:26" x14ac:dyDescent="0.25">
      <c r="A2" s="15"/>
      <c r="B2" s="15"/>
      <c r="C2" s="124"/>
      <c r="D2" s="124"/>
      <c r="E2" s="124"/>
      <c r="F2" s="124"/>
      <c r="G2" s="124"/>
      <c r="H2" s="124"/>
      <c r="I2" s="16"/>
      <c r="J2" s="16"/>
      <c r="K2" s="15"/>
      <c r="L2" s="15"/>
      <c r="M2" s="15"/>
      <c r="N2" s="15"/>
      <c r="O2" s="15"/>
      <c r="P2" s="15"/>
      <c r="Q2" s="15"/>
      <c r="R2" s="15"/>
      <c r="S2" s="16"/>
      <c r="T2" s="16"/>
      <c r="U2" s="16"/>
      <c r="V2" s="15"/>
      <c r="W2" s="15"/>
      <c r="X2" s="15"/>
      <c r="Y2" s="15"/>
      <c r="Z2" s="8"/>
    </row>
    <row r="3" spans="1:26" x14ac:dyDescent="0.25">
      <c r="A3" s="15"/>
      <c r="B3" s="15"/>
      <c r="C3" s="15"/>
      <c r="D3" s="15"/>
      <c r="E3" s="15"/>
      <c r="F3" s="17"/>
      <c r="G3" s="16"/>
      <c r="H3" s="16"/>
      <c r="I3" s="16"/>
      <c r="J3" s="16"/>
      <c r="K3" s="15"/>
      <c r="L3" s="15"/>
      <c r="M3" s="15"/>
      <c r="N3" s="15"/>
      <c r="O3" s="15"/>
      <c r="P3" s="15"/>
      <c r="Q3" s="15"/>
      <c r="R3" s="15"/>
      <c r="S3" s="16"/>
      <c r="T3" s="16"/>
      <c r="U3" s="16"/>
      <c r="V3" s="15"/>
      <c r="W3" s="15"/>
      <c r="X3" s="15"/>
      <c r="Y3" s="15"/>
      <c r="Z3" s="8"/>
    </row>
    <row r="4" spans="1:26" x14ac:dyDescent="0.25">
      <c r="A4" s="94" t="s">
        <v>609</v>
      </c>
      <c r="B4" s="15"/>
      <c r="C4" s="15"/>
      <c r="D4" s="15"/>
      <c r="E4" s="15"/>
      <c r="F4" s="17"/>
      <c r="G4" s="16"/>
      <c r="H4" s="16"/>
      <c r="I4" s="16"/>
      <c r="J4" s="16"/>
      <c r="K4" s="15"/>
      <c r="L4" s="15"/>
      <c r="M4" s="15"/>
      <c r="N4" s="15"/>
      <c r="O4" s="15"/>
      <c r="P4" s="15"/>
      <c r="Q4" s="15"/>
      <c r="R4" s="15"/>
      <c r="S4" s="16"/>
      <c r="T4" s="16"/>
      <c r="U4" s="16"/>
      <c r="V4" s="15"/>
      <c r="W4" s="15"/>
      <c r="X4" s="15"/>
      <c r="Y4" s="15"/>
      <c r="Z4" s="8"/>
    </row>
    <row r="5" spans="1:26" x14ac:dyDescent="0.25">
      <c r="A5" s="96" t="s">
        <v>610</v>
      </c>
      <c r="B5" s="15"/>
      <c r="C5" s="15"/>
      <c r="D5" s="15"/>
      <c r="E5" s="60" t="s">
        <v>613</v>
      </c>
      <c r="F5" s="17"/>
      <c r="G5" s="16"/>
      <c r="H5" s="16"/>
      <c r="I5" s="16"/>
      <c r="J5" s="16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5"/>
      <c r="W5" s="15"/>
      <c r="X5" s="15"/>
      <c r="Y5" s="15"/>
      <c r="Z5" s="8"/>
    </row>
    <row r="6" spans="1:26" x14ac:dyDescent="0.25">
      <c r="A6" s="96" t="s">
        <v>611</v>
      </c>
      <c r="B6" s="15"/>
      <c r="C6" s="15"/>
      <c r="D6" s="15"/>
      <c r="E6" s="15"/>
      <c r="F6" s="17"/>
      <c r="G6" s="16"/>
      <c r="H6" s="16"/>
      <c r="I6" s="16"/>
      <c r="J6" s="16"/>
      <c r="K6" s="15"/>
      <c r="L6" s="15"/>
      <c r="M6" s="15"/>
      <c r="N6" s="15"/>
      <c r="O6" s="15"/>
      <c r="P6" s="15"/>
      <c r="Q6" s="15"/>
      <c r="R6" s="15"/>
      <c r="S6" s="16"/>
      <c r="T6" s="16"/>
      <c r="U6" s="16"/>
      <c r="V6" s="15"/>
      <c r="W6" s="15"/>
      <c r="X6" s="15"/>
      <c r="Y6" s="15"/>
      <c r="Z6" s="8"/>
    </row>
    <row r="7" spans="1:26" x14ac:dyDescent="0.25">
      <c r="A7" s="96" t="s">
        <v>612</v>
      </c>
      <c r="B7" s="15"/>
      <c r="C7" s="15"/>
      <c r="D7" s="15"/>
      <c r="E7" s="15"/>
      <c r="F7" s="17"/>
      <c r="G7" s="16"/>
      <c r="H7" s="16"/>
      <c r="I7" s="16"/>
      <c r="J7" s="16"/>
      <c r="K7" s="15"/>
      <c r="L7" s="15"/>
      <c r="M7" s="15"/>
      <c r="N7" s="15"/>
      <c r="O7" s="15"/>
      <c r="P7" s="15"/>
      <c r="Q7" s="15"/>
      <c r="R7" s="15"/>
      <c r="S7" s="16"/>
      <c r="T7" s="16"/>
      <c r="U7" s="16"/>
      <c r="V7" s="15"/>
      <c r="W7" s="15"/>
      <c r="X7" s="15"/>
      <c r="Y7" s="15"/>
      <c r="Z7" s="8"/>
    </row>
    <row r="8" spans="1:26" x14ac:dyDescent="0.25">
      <c r="A8" s="96"/>
      <c r="B8" s="15"/>
      <c r="C8" s="15"/>
      <c r="D8" s="15"/>
      <c r="E8" s="15"/>
      <c r="F8" s="17"/>
      <c r="G8" s="16"/>
      <c r="H8" s="16"/>
      <c r="I8" s="16"/>
      <c r="J8" s="16"/>
      <c r="K8" s="15"/>
      <c r="L8" s="15"/>
      <c r="M8" s="15"/>
      <c r="N8" s="15"/>
      <c r="O8" s="15"/>
      <c r="P8" s="15"/>
      <c r="Q8" s="15"/>
      <c r="R8" s="15"/>
      <c r="S8" s="16"/>
      <c r="T8" s="16"/>
      <c r="U8" s="16"/>
      <c r="V8" s="15"/>
      <c r="W8" s="15"/>
      <c r="X8" s="15"/>
      <c r="Y8" s="15"/>
      <c r="Z8" s="8"/>
    </row>
    <row r="9" spans="1:26" ht="15.75" x14ac:dyDescent="0.25">
      <c r="A9" s="33"/>
      <c r="B9" s="121"/>
      <c r="C9" s="121"/>
      <c r="D9" s="121"/>
      <c r="E9" s="125" t="s">
        <v>84</v>
      </c>
      <c r="F9" s="126"/>
      <c r="G9" s="41" t="s">
        <v>85</v>
      </c>
      <c r="H9" s="114" t="s">
        <v>80</v>
      </c>
      <c r="I9" s="127"/>
      <c r="J9" s="127"/>
      <c r="K9" s="127"/>
      <c r="L9" s="127"/>
      <c r="M9" s="127"/>
      <c r="N9" s="115" t="s">
        <v>81</v>
      </c>
      <c r="O9" s="115"/>
      <c r="P9" s="115"/>
      <c r="Q9" s="95"/>
      <c r="R9" s="118" t="s">
        <v>83</v>
      </c>
      <c r="S9" s="122"/>
      <c r="T9" s="122"/>
      <c r="U9" s="122"/>
      <c r="V9" s="122"/>
      <c r="W9" s="122"/>
      <c r="X9" s="123"/>
      <c r="Y9" s="49"/>
      <c r="Z9" s="57"/>
    </row>
    <row r="10" spans="1:26" ht="172.5" x14ac:dyDescent="0.25">
      <c r="A10" s="84" t="s">
        <v>86</v>
      </c>
      <c r="B10" s="34" t="s">
        <v>16</v>
      </c>
      <c r="C10" s="34" t="s">
        <v>17</v>
      </c>
      <c r="D10" s="34" t="s">
        <v>18</v>
      </c>
      <c r="E10" s="35" t="s">
        <v>33</v>
      </c>
      <c r="F10" s="36" t="s">
        <v>69</v>
      </c>
      <c r="G10" s="37" t="s">
        <v>19</v>
      </c>
      <c r="H10" s="39" t="s">
        <v>20</v>
      </c>
      <c r="I10" s="39" t="s">
        <v>21</v>
      </c>
      <c r="J10" s="39" t="s">
        <v>22</v>
      </c>
      <c r="K10" s="39" t="s">
        <v>23</v>
      </c>
      <c r="L10" s="39" t="s">
        <v>24</v>
      </c>
      <c r="M10" s="39" t="s">
        <v>25</v>
      </c>
      <c r="N10" s="40" t="s">
        <v>93</v>
      </c>
      <c r="O10" s="40" t="s">
        <v>91</v>
      </c>
      <c r="P10" s="40" t="s">
        <v>29</v>
      </c>
      <c r="Q10" s="42" t="s">
        <v>10</v>
      </c>
      <c r="R10" s="37" t="s">
        <v>76</v>
      </c>
      <c r="S10" s="38" t="s">
        <v>27</v>
      </c>
      <c r="T10" s="38" t="s">
        <v>28</v>
      </c>
      <c r="U10" s="39" t="s">
        <v>71</v>
      </c>
      <c r="V10" s="39" t="s">
        <v>72</v>
      </c>
      <c r="W10" s="39" t="s">
        <v>74</v>
      </c>
      <c r="X10" s="48" t="s">
        <v>73</v>
      </c>
      <c r="Y10" s="49" t="s">
        <v>34</v>
      </c>
      <c r="Z10" s="58" t="s">
        <v>584</v>
      </c>
    </row>
    <row r="11" spans="1:26" ht="21" customHeight="1" x14ac:dyDescent="0.25">
      <c r="A11" s="82">
        <f>IF(ISBLANK(#REF!),"",IF(ISNUMBER(A10),A10+1,1))</f>
        <v>1</v>
      </c>
      <c r="B11" s="77" t="s">
        <v>457</v>
      </c>
      <c r="C11" s="77" t="s">
        <v>430</v>
      </c>
      <c r="D11" s="77" t="s">
        <v>458</v>
      </c>
      <c r="E11" s="80" t="s">
        <v>75</v>
      </c>
      <c r="F11" s="98">
        <v>38393</v>
      </c>
      <c r="G11" s="81">
        <v>17</v>
      </c>
      <c r="H11" s="80"/>
      <c r="I11" s="80"/>
      <c r="J11" s="80"/>
      <c r="K11" s="80">
        <v>8</v>
      </c>
      <c r="L11" s="80">
        <v>4</v>
      </c>
      <c r="M11" s="80">
        <v>28</v>
      </c>
      <c r="N11" s="78"/>
      <c r="O11" s="79"/>
      <c r="P11" s="80"/>
      <c r="Q11" s="80" t="s">
        <v>14</v>
      </c>
      <c r="R11" s="70">
        <f>IF(ISBLANK(#REF!),"",IF(E11="ΤΕΕ-ΤΕΛ-ΕΠΛ-ΕΠΑΛ",IF(G11&gt;10,ROUND(0.5*(G11-10),2),0),IF(E11="ΙΕΚ-Τάξη μαθητείας ΕΠΑΛ",IF(G11&gt;10,ROUND(0.85*(G11-10),2),0))))</f>
        <v>5.95</v>
      </c>
      <c r="S11" s="70">
        <f>IF(ISBLANK(#REF!),"",MIN(3,0.5*INT((H11*12+I11+ROUND(J11/30,0))/6)))</f>
        <v>0</v>
      </c>
      <c r="T11" s="70">
        <f>IF(ISBLANK(#REF!),"",0.25*(K11*12+L11+ROUND(M11/30,0)))</f>
        <v>25.25</v>
      </c>
      <c r="U11" s="71">
        <f>IF(ISBLANK(#REF!),"",IF(N11&gt;=67%,7,0))</f>
        <v>0</v>
      </c>
      <c r="V11" s="71">
        <f>IF(ISBLANK(#REF!),"",IF(O11&gt;=1,7,0))</f>
        <v>0</v>
      </c>
      <c r="W11" s="71">
        <f>IF(ISBLANK(#REF!),"",IF(P11="ΠΟΛΥΤΕΚΝΟΣ",7,IF(P11="ΤΡΙΤΕΚΝΟΣ",3,0)))</f>
        <v>0</v>
      </c>
      <c r="X11" s="71">
        <f>IF(ISBLANK(#REF!),"",MAX(U11:W11))</f>
        <v>0</v>
      </c>
      <c r="Y11" s="71">
        <f>IF(ISBLANK(#REF!),"",SUM(R11:T11,X11))</f>
        <v>31.2</v>
      </c>
      <c r="Z11" s="72">
        <v>2</v>
      </c>
    </row>
    <row r="12" spans="1:26" x14ac:dyDescent="0.25">
      <c r="A12" s="82">
        <f>IF(ISBLANK(#REF!),"",IF(ISNUMBER(A11),A11+1,1))</f>
        <v>2</v>
      </c>
      <c r="B12" s="77" t="s">
        <v>483</v>
      </c>
      <c r="C12" s="77" t="s">
        <v>109</v>
      </c>
      <c r="D12" s="77" t="s">
        <v>116</v>
      </c>
      <c r="E12" s="77" t="s">
        <v>70</v>
      </c>
      <c r="F12" s="99">
        <v>34870</v>
      </c>
      <c r="G12" s="73">
        <v>19.785</v>
      </c>
      <c r="H12" s="77"/>
      <c r="I12" s="77"/>
      <c r="J12" s="77"/>
      <c r="K12" s="77">
        <v>8</v>
      </c>
      <c r="L12" s="77">
        <v>7</v>
      </c>
      <c r="M12" s="77">
        <v>9</v>
      </c>
      <c r="N12" s="100"/>
      <c r="O12" s="101"/>
      <c r="P12" s="74"/>
      <c r="Q12" s="74" t="s">
        <v>14</v>
      </c>
      <c r="R12" s="70">
        <f>IF(ISBLANK(#REF!),"",IF(E12="ΤΕΕ-ΤΕΛ-ΕΠΛ-ΕΠΑΛ",IF(G12&gt;10,ROUND(0.5*(G12-10),2),0),IF(E12="ΙΕΚ-Τάξη μαθητείας ΕΠΑΛ",IF(G12&gt;10,ROUND(0.85*(G12-10),2),0))))</f>
        <v>4.8899999999999997</v>
      </c>
      <c r="S12" s="70">
        <f>IF(ISBLANK(#REF!),"",MIN(3,0.5*INT((H12*12+I12+ROUND(J12/30,0))/6)))</f>
        <v>0</v>
      </c>
      <c r="T12" s="70">
        <f>IF(ISBLANK(#REF!),"",0.25*(K12*12+L12+ROUND(M12/30,0)))</f>
        <v>25.75</v>
      </c>
      <c r="U12" s="71">
        <f>IF(ISBLANK(#REF!),"",IF(N12&gt;=67%,7,0))</f>
        <v>0</v>
      </c>
      <c r="V12" s="71">
        <f>IF(ISBLANK(#REF!),"",IF(O12&gt;=1,7,0))</f>
        <v>0</v>
      </c>
      <c r="W12" s="71">
        <f>IF(ISBLANK(#REF!),"",IF(P12="ΠΟΛΥΤΕΚΝΟΣ",7,IF(P12="ΤΡΙΤΕΚΝΟΣ",3,0)))</f>
        <v>0</v>
      </c>
      <c r="X12" s="71">
        <f>IF(ISBLANK(#REF!),"",MAX(U12:W12))</f>
        <v>0</v>
      </c>
      <c r="Y12" s="71">
        <f>IF(ISBLANK(#REF!),"",SUM(R12:T12,X12))</f>
        <v>30.64</v>
      </c>
      <c r="Z12" s="72" t="s">
        <v>299</v>
      </c>
    </row>
    <row r="13" spans="1:26" x14ac:dyDescent="0.25">
      <c r="A13" s="82">
        <f>IF(ISBLANK(#REF!),"",IF(ISNUMBER(A12),A12+1,1))</f>
        <v>3</v>
      </c>
      <c r="B13" s="77" t="s">
        <v>523</v>
      </c>
      <c r="C13" s="77" t="s">
        <v>143</v>
      </c>
      <c r="D13" s="77" t="s">
        <v>133</v>
      </c>
      <c r="E13" s="77" t="s">
        <v>75</v>
      </c>
      <c r="F13" s="99">
        <v>36916</v>
      </c>
      <c r="G13" s="73">
        <v>18</v>
      </c>
      <c r="H13" s="77"/>
      <c r="I13" s="77"/>
      <c r="J13" s="77"/>
      <c r="K13" s="77">
        <v>7</v>
      </c>
      <c r="L13" s="77">
        <v>6</v>
      </c>
      <c r="M13" s="77">
        <v>6</v>
      </c>
      <c r="N13" s="100"/>
      <c r="O13" s="101"/>
      <c r="P13" s="74"/>
      <c r="Q13" s="74" t="s">
        <v>14</v>
      </c>
      <c r="R13" s="70">
        <f>IF(ISBLANK(#REF!),"",IF(E13="ΤΕΕ-ΤΕΛ-ΕΠΛ-ΕΠΑΛ",IF(G13&gt;10,ROUND(0.5*(G13-10),2),0),IF(E13="ΙΕΚ-Τάξη μαθητείας ΕΠΑΛ",IF(G13&gt;10,ROUND(0.85*(G13-10),2),0))))</f>
        <v>6.8</v>
      </c>
      <c r="S13" s="70">
        <f>IF(ISBLANK(#REF!),"",MIN(3,0.5*INT((H13*12+I13+ROUND(J13/30,0))/6)))</f>
        <v>0</v>
      </c>
      <c r="T13" s="70">
        <f>IF(ISBLANK(#REF!),"",0.25*(K13*12+L13+ROUND(M13/30,0)))</f>
        <v>22.5</v>
      </c>
      <c r="U13" s="71">
        <f>IF(ISBLANK(#REF!),"",IF(N13&gt;=67%,7,0))</f>
        <v>0</v>
      </c>
      <c r="V13" s="71">
        <f>IF(ISBLANK(#REF!),"",IF(O13&gt;=1,7,0))</f>
        <v>0</v>
      </c>
      <c r="W13" s="71">
        <f>IF(ISBLANK(#REF!),"",IF(P13="ΠΟΛΥΤΕΚΝΟΣ",7,IF(P13="ΤΡΙΤΕΚΝΟΣ",3,0)))</f>
        <v>0</v>
      </c>
      <c r="X13" s="71">
        <f>IF(ISBLANK(#REF!),"",MAX(U13:W13))</f>
        <v>0</v>
      </c>
      <c r="Y13" s="71">
        <f>IF(ISBLANK(#REF!),"",SUM(R13:T13,X13))</f>
        <v>29.3</v>
      </c>
      <c r="Z13" s="72" t="s">
        <v>403</v>
      </c>
    </row>
    <row r="14" spans="1:26" x14ac:dyDescent="0.25">
      <c r="A14" s="82">
        <f>IF(ISBLANK(#REF!),"",IF(ISNUMBER(A13),A13+1,1))</f>
        <v>4</v>
      </c>
      <c r="B14" s="77" t="s">
        <v>541</v>
      </c>
      <c r="C14" s="77" t="s">
        <v>154</v>
      </c>
      <c r="D14" s="77" t="s">
        <v>253</v>
      </c>
      <c r="E14" s="77" t="s">
        <v>70</v>
      </c>
      <c r="F14" s="99">
        <v>34162</v>
      </c>
      <c r="G14" s="73">
        <v>17.428000000000001</v>
      </c>
      <c r="H14" s="77">
        <v>2</v>
      </c>
      <c r="I14" s="77">
        <v>7</v>
      </c>
      <c r="J14" s="77">
        <v>28</v>
      </c>
      <c r="K14" s="77">
        <v>7</v>
      </c>
      <c r="L14" s="77">
        <v>7</v>
      </c>
      <c r="M14" s="77">
        <v>0</v>
      </c>
      <c r="N14" s="100"/>
      <c r="O14" s="101"/>
      <c r="P14" s="74"/>
      <c r="Q14" s="74" t="s">
        <v>14</v>
      </c>
      <c r="R14" s="70">
        <f>IF(ISBLANK(#REF!),"",IF(E14="ΤΕΕ-ΤΕΛ-ΕΠΛ-ΕΠΑΛ",IF(G14&gt;10,ROUND(0.5*(G14-10),2),0),IF(E14="ΙΕΚ-Τάξη μαθητείας ΕΠΑΛ",IF(G14&gt;10,ROUND(0.85*(G14-10),2),0))))</f>
        <v>3.71</v>
      </c>
      <c r="S14" s="70">
        <f>IF(ISBLANK(#REF!),"",MIN(3,0.5*INT((H14*12+I14+ROUND(J14/30,0))/6)))</f>
        <v>2.5</v>
      </c>
      <c r="T14" s="70">
        <f>IF(ISBLANK(#REF!),"",0.25*(K14*12+L14+ROUND(M14/30,0)))</f>
        <v>22.75</v>
      </c>
      <c r="U14" s="71">
        <f>IF(ISBLANK(#REF!),"",IF(N14&gt;=67%,7,0))</f>
        <v>0</v>
      </c>
      <c r="V14" s="71">
        <f>IF(ISBLANK(#REF!),"",IF(O14&gt;=1,7,0))</f>
        <v>0</v>
      </c>
      <c r="W14" s="71">
        <f>IF(ISBLANK(#REF!),"",IF(P14="ΠΟΛΥΤΕΚΝΟΣ",7,IF(P14="ΤΡΙΤΕΚΝΟΣ",3,0)))</f>
        <v>0</v>
      </c>
      <c r="X14" s="71">
        <f>IF(ISBLANK(#REF!),"",MAX(U14:W14))</f>
        <v>0</v>
      </c>
      <c r="Y14" s="71">
        <f>IF(ISBLANK(#REF!),"",SUM(R14:T14,X14))</f>
        <v>28.96</v>
      </c>
      <c r="Z14" s="72" t="s">
        <v>297</v>
      </c>
    </row>
    <row r="15" spans="1:26" x14ac:dyDescent="0.25">
      <c r="A15" s="82">
        <f>IF(ISBLANK(#REF!),"",IF(ISNUMBER(A14),A14+1,1))</f>
        <v>5</v>
      </c>
      <c r="B15" s="77" t="s">
        <v>487</v>
      </c>
      <c r="C15" s="77" t="s">
        <v>154</v>
      </c>
      <c r="D15" s="77" t="s">
        <v>485</v>
      </c>
      <c r="E15" s="77" t="s">
        <v>75</v>
      </c>
      <c r="F15" s="99">
        <v>36374</v>
      </c>
      <c r="G15" s="73">
        <v>14</v>
      </c>
      <c r="H15" s="77"/>
      <c r="I15" s="77"/>
      <c r="J15" s="77"/>
      <c r="K15" s="77">
        <v>7</v>
      </c>
      <c r="L15" s="77">
        <v>11</v>
      </c>
      <c r="M15" s="77">
        <v>4</v>
      </c>
      <c r="N15" s="100"/>
      <c r="O15" s="101"/>
      <c r="P15" s="74"/>
      <c r="Q15" s="74" t="s">
        <v>14</v>
      </c>
      <c r="R15" s="70">
        <f>IF(ISBLANK(#REF!),"",IF(E15="ΤΕΕ-ΤΕΛ-ΕΠΛ-ΕΠΑΛ",IF(G15&gt;10,ROUND(0.5*(G15-10),2),0),IF(E15="ΙΕΚ-Τάξη μαθητείας ΕΠΑΛ",IF(G15&gt;10,ROUND(0.85*(G15-10),2),0))))</f>
        <v>3.4</v>
      </c>
      <c r="S15" s="70">
        <f>IF(ISBLANK(#REF!),"",MIN(3,0.5*INT((H15*12+I15+ROUND(J15/30,0))/6)))</f>
        <v>0</v>
      </c>
      <c r="T15" s="70">
        <f>IF(ISBLANK(#REF!),"",0.25*(K15*12+L15+ROUND(M15/30,0)))</f>
        <v>23.75</v>
      </c>
      <c r="U15" s="71">
        <f>IF(ISBLANK(#REF!),"",IF(N15&gt;=67%,7,0))</f>
        <v>0</v>
      </c>
      <c r="V15" s="71">
        <f>IF(ISBLANK(#REF!),"",IF(O15&gt;=1,7,0))</f>
        <v>0</v>
      </c>
      <c r="W15" s="71">
        <f>IF(ISBLANK(#REF!),"",IF(P15="ΠΟΛΥΤΕΚΝΟΣ",7,IF(P15="ΤΡΙΤΕΚΝΟΣ",3,0)))</f>
        <v>0</v>
      </c>
      <c r="X15" s="71">
        <f>IF(ISBLANK(#REF!),"",MAX(U15:W15))</f>
        <v>0</v>
      </c>
      <c r="Y15" s="71">
        <f>IF(ISBLANK(#REF!),"",SUM(R15:T15,X15))</f>
        <v>27.15</v>
      </c>
      <c r="Z15" s="72" t="s">
        <v>488</v>
      </c>
    </row>
    <row r="16" spans="1:26" ht="15.75" customHeight="1" x14ac:dyDescent="0.25">
      <c r="A16" s="82">
        <f>IF(ISBLANK(#REF!),"",IF(ISNUMBER(A15),A15+1,1))</f>
        <v>6</v>
      </c>
      <c r="B16" s="77" t="s">
        <v>459</v>
      </c>
      <c r="C16" s="77" t="s">
        <v>109</v>
      </c>
      <c r="D16" s="77" t="s">
        <v>385</v>
      </c>
      <c r="E16" s="80" t="s">
        <v>75</v>
      </c>
      <c r="F16" s="98">
        <v>39304</v>
      </c>
      <c r="G16" s="81">
        <v>19</v>
      </c>
      <c r="H16" s="80"/>
      <c r="I16" s="80"/>
      <c r="J16" s="80"/>
      <c r="K16" s="80">
        <v>6</v>
      </c>
      <c r="L16" s="80">
        <v>2</v>
      </c>
      <c r="M16" s="80">
        <v>15</v>
      </c>
      <c r="N16" s="78"/>
      <c r="O16" s="79"/>
      <c r="P16" s="80"/>
      <c r="Q16" s="80" t="s">
        <v>14</v>
      </c>
      <c r="R16" s="70">
        <f>IF(ISBLANK(#REF!),"",IF(E16="ΤΕΕ-ΤΕΛ-ΕΠΛ-ΕΠΑΛ",IF(G16&gt;10,ROUND(0.5*(G16-10),2),0),IF(E16="ΙΕΚ-Τάξη μαθητείας ΕΠΑΛ",IF(G16&gt;10,ROUND(0.85*(G16-10),2),0))))</f>
        <v>7.65</v>
      </c>
      <c r="S16" s="70">
        <f>IF(ISBLANK(#REF!),"",MIN(3,0.5*INT((H16*12+I16+ROUND(J16/30,0))/6)))</f>
        <v>0</v>
      </c>
      <c r="T16" s="70">
        <f>IF(ISBLANK(#REF!),"",0.25*(K16*12+L16+ROUND(M16/30,0)))</f>
        <v>18.75</v>
      </c>
      <c r="U16" s="71">
        <f>IF(ISBLANK(#REF!),"",IF(N16&gt;=67%,7,0))</f>
        <v>0</v>
      </c>
      <c r="V16" s="71">
        <f>IF(ISBLANK(#REF!),"",IF(O16&gt;=1,7,0))</f>
        <v>0</v>
      </c>
      <c r="W16" s="71">
        <f>IF(ISBLANK(#REF!),"",IF(P16="ΠΟΛΥΤΕΚΝΟΣ",7,IF(P16="ΤΡΙΤΕΚΝΟΣ",3,0)))</f>
        <v>0</v>
      </c>
      <c r="X16" s="71">
        <f>IF(ISBLANK(#REF!),"",MAX(U16:W16))</f>
        <v>0</v>
      </c>
      <c r="Y16" s="71">
        <f>IF(ISBLANK(#REF!),"",SUM(R16:T16,X16))</f>
        <v>26.4</v>
      </c>
      <c r="Z16" s="72" t="s">
        <v>297</v>
      </c>
    </row>
    <row r="17" spans="1:26" x14ac:dyDescent="0.25">
      <c r="A17" s="82">
        <f>IF(ISBLANK(#REF!),"",IF(ISNUMBER(A16),A16+1,1))</f>
        <v>7</v>
      </c>
      <c r="B17" s="77" t="s">
        <v>495</v>
      </c>
      <c r="C17" s="77" t="s">
        <v>496</v>
      </c>
      <c r="D17" s="77" t="s">
        <v>127</v>
      </c>
      <c r="E17" s="77" t="s">
        <v>75</v>
      </c>
      <c r="F17" s="99">
        <v>39135</v>
      </c>
      <c r="G17" s="73">
        <v>17</v>
      </c>
      <c r="H17" s="77">
        <v>2</v>
      </c>
      <c r="I17" s="77">
        <v>8</v>
      </c>
      <c r="J17" s="77">
        <v>3</v>
      </c>
      <c r="K17" s="77">
        <v>4</v>
      </c>
      <c r="L17" s="77">
        <v>7</v>
      </c>
      <c r="M17" s="77">
        <v>4</v>
      </c>
      <c r="N17" s="100"/>
      <c r="O17" s="101"/>
      <c r="P17" s="74" t="s">
        <v>31</v>
      </c>
      <c r="Q17" s="74" t="s">
        <v>14</v>
      </c>
      <c r="R17" s="70">
        <f>IF(ISBLANK(#REF!),"",IF(E17="ΤΕΕ-ΤΕΛ-ΕΠΛ-ΕΠΑΛ",IF(G17&gt;10,ROUND(0.5*(G17-10),2),0),IF(E17="ΙΕΚ-Τάξη μαθητείας ΕΠΑΛ",IF(G17&gt;10,ROUND(0.85*(G17-10),2),0))))</f>
        <v>5.95</v>
      </c>
      <c r="S17" s="70">
        <f>IF(ISBLANK(#REF!),"",MIN(3,0.5*INT((H17*12+I17+ROUND(J17/30,0))/6)))</f>
        <v>2.5</v>
      </c>
      <c r="T17" s="70">
        <f>IF(ISBLANK(#REF!),"",0.25*(K17*12+L17+ROUND(M17/30,0)))</f>
        <v>13.75</v>
      </c>
      <c r="U17" s="71">
        <f>IF(ISBLANK(#REF!),"",IF(N17&gt;=67%,7,0))</f>
        <v>0</v>
      </c>
      <c r="V17" s="71">
        <f>IF(ISBLANK(#REF!),"",IF(O17&gt;=1,7,0))</f>
        <v>0</v>
      </c>
      <c r="W17" s="71">
        <f>IF(ISBLANK(#REF!),"",IF(P17="ΠΟΛΥΤΕΚΝΟΣ",7,IF(P17="ΤΡΙΤΕΚΝΟΣ",3,0)))</f>
        <v>3</v>
      </c>
      <c r="X17" s="71">
        <f>IF(ISBLANK(#REF!),"",MAX(U17:W17))</f>
        <v>3</v>
      </c>
      <c r="Y17" s="71">
        <f>IF(ISBLANK(#REF!),"",SUM(R17:T17,X17))</f>
        <v>25.2</v>
      </c>
      <c r="Z17" s="72" t="s">
        <v>403</v>
      </c>
    </row>
    <row r="18" spans="1:26" x14ac:dyDescent="0.25">
      <c r="A18" s="82">
        <f>IF(ISBLANK(#REF!),"",IF(ISNUMBER(A17),A17+1,1))</f>
        <v>8</v>
      </c>
      <c r="B18" s="77" t="s">
        <v>558</v>
      </c>
      <c r="C18" s="77" t="s">
        <v>135</v>
      </c>
      <c r="D18" s="77" t="s">
        <v>107</v>
      </c>
      <c r="E18" s="77" t="s">
        <v>75</v>
      </c>
      <c r="F18" s="99">
        <v>36374</v>
      </c>
      <c r="G18" s="73">
        <v>19</v>
      </c>
      <c r="H18" s="77"/>
      <c r="I18" s="77"/>
      <c r="J18" s="77"/>
      <c r="K18" s="77">
        <v>5</v>
      </c>
      <c r="L18" s="77">
        <v>8</v>
      </c>
      <c r="M18" s="77">
        <v>27</v>
      </c>
      <c r="N18" s="100"/>
      <c r="O18" s="101"/>
      <c r="P18" s="74"/>
      <c r="Q18" s="74" t="s">
        <v>14</v>
      </c>
      <c r="R18" s="70">
        <f>IF(ISBLANK(#REF!),"",IF(E18="ΤΕΕ-ΤΕΛ-ΕΠΛ-ΕΠΑΛ",IF(G18&gt;10,ROUND(0.5*(G18-10),2),0),IF(E18="ΙΕΚ-Τάξη μαθητείας ΕΠΑΛ",IF(G18&gt;10,ROUND(0.85*(G18-10),2),0))))</f>
        <v>7.65</v>
      </c>
      <c r="S18" s="70">
        <f>IF(ISBLANK(#REF!),"",MIN(3,0.5*INT((H18*12+I18+ROUND(J18/30,0))/6)))</f>
        <v>0</v>
      </c>
      <c r="T18" s="70">
        <f>IF(ISBLANK(#REF!),"",0.25*(K18*12+L18+ROUND(M18/30,0)))</f>
        <v>17.25</v>
      </c>
      <c r="U18" s="71">
        <f>IF(ISBLANK(#REF!),"",IF(N18&gt;=67%,7,0))</f>
        <v>0</v>
      </c>
      <c r="V18" s="71">
        <f>IF(ISBLANK(#REF!),"",IF(O18&gt;=1,7,0))</f>
        <v>0</v>
      </c>
      <c r="W18" s="71">
        <f>IF(ISBLANK(#REF!),"",IF(P18="ΠΟΛΥΤΕΚΝΟΣ",7,IF(P18="ΤΡΙΤΕΚΝΟΣ",3,0)))</f>
        <v>0</v>
      </c>
      <c r="X18" s="71">
        <f>IF(ISBLANK(#REF!),"",MAX(U18:W18))</f>
        <v>0</v>
      </c>
      <c r="Y18" s="71">
        <f>IF(ISBLANK(#REF!),"",SUM(R18:T18,X18))</f>
        <v>24.9</v>
      </c>
      <c r="Z18" s="72" t="s">
        <v>559</v>
      </c>
    </row>
    <row r="19" spans="1:26" x14ac:dyDescent="0.25">
      <c r="A19" s="82">
        <f>IF(ISBLANK(#REF!),"",IF(ISNUMBER(A18),A18+1,1))</f>
        <v>9</v>
      </c>
      <c r="B19" s="77" t="s">
        <v>469</v>
      </c>
      <c r="C19" s="77" t="s">
        <v>104</v>
      </c>
      <c r="D19" s="77" t="s">
        <v>385</v>
      </c>
      <c r="E19" s="77" t="s">
        <v>70</v>
      </c>
      <c r="F19" s="99">
        <v>38504</v>
      </c>
      <c r="G19" s="73">
        <v>19.271999999999998</v>
      </c>
      <c r="H19" s="77"/>
      <c r="I19" s="77"/>
      <c r="J19" s="77"/>
      <c r="K19" s="77">
        <v>6</v>
      </c>
      <c r="L19" s="77">
        <v>7</v>
      </c>
      <c r="M19" s="77">
        <v>9</v>
      </c>
      <c r="N19" s="100"/>
      <c r="O19" s="101"/>
      <c r="P19" s="74"/>
      <c r="Q19" s="74" t="s">
        <v>14</v>
      </c>
      <c r="R19" s="70">
        <f>IF(ISBLANK(#REF!),"",IF(E19="ΤΕΕ-ΤΕΛ-ΕΠΛ-ΕΠΑΛ",IF(G19&gt;10,ROUND(0.5*(G19-10),2),0),IF(E19="ΙΕΚ-Τάξη μαθητείας ΕΠΑΛ",IF(G19&gt;10,ROUND(0.85*(G19-10),2),0))))</f>
        <v>4.6399999999999997</v>
      </c>
      <c r="S19" s="70">
        <f>IF(ISBLANK(#REF!),"",MIN(3,0.5*INT((H19*12+I19+ROUND(J19/30,0))/6)))</f>
        <v>0</v>
      </c>
      <c r="T19" s="70">
        <f>IF(ISBLANK(#REF!),"",0.25*(K19*12+L19+ROUND(M19/30,0)))</f>
        <v>19.75</v>
      </c>
      <c r="U19" s="71">
        <f>IF(ISBLANK(#REF!),"",IF(N19&gt;=67%,7,0))</f>
        <v>0</v>
      </c>
      <c r="V19" s="71">
        <f>IF(ISBLANK(#REF!),"",IF(O19&gt;=1,7,0))</f>
        <v>0</v>
      </c>
      <c r="W19" s="71">
        <f>IF(ISBLANK(#REF!),"",IF(P19="ΠΟΛΥΤΕΚΝΟΣ",7,IF(P19="ΤΡΙΤΕΚΝΟΣ",3,0)))</f>
        <v>0</v>
      </c>
      <c r="X19" s="71">
        <f>IF(ISBLANK(#REF!),"",MAX(U19:W19))</f>
        <v>0</v>
      </c>
      <c r="Y19" s="71">
        <f>IF(ISBLANK(#REF!),"",SUM(R19:T19,X19))</f>
        <v>24.39</v>
      </c>
      <c r="Z19" s="72" t="s">
        <v>355</v>
      </c>
    </row>
    <row r="20" spans="1:26" x14ac:dyDescent="0.25">
      <c r="A20" s="82">
        <f>IF(ISBLANK(#REF!),"",IF(ISNUMBER(A19),A19+1,1))</f>
        <v>10</v>
      </c>
      <c r="B20" s="77" t="s">
        <v>495</v>
      </c>
      <c r="C20" s="77" t="s">
        <v>168</v>
      </c>
      <c r="D20" s="77" t="s">
        <v>133</v>
      </c>
      <c r="E20" s="77" t="s">
        <v>75</v>
      </c>
      <c r="F20" s="99">
        <v>39890</v>
      </c>
      <c r="G20" s="73">
        <v>18</v>
      </c>
      <c r="H20" s="77"/>
      <c r="I20" s="77"/>
      <c r="J20" s="77"/>
      <c r="K20" s="77">
        <v>5</v>
      </c>
      <c r="L20" s="77">
        <v>6</v>
      </c>
      <c r="M20" s="77">
        <v>13</v>
      </c>
      <c r="N20" s="100"/>
      <c r="O20" s="101"/>
      <c r="P20" s="74"/>
      <c r="Q20" s="74" t="s">
        <v>14</v>
      </c>
      <c r="R20" s="70">
        <f>IF(ISBLANK(#REF!),"",IF(E20="ΤΕΕ-ΤΕΛ-ΕΠΛ-ΕΠΑΛ",IF(G20&gt;10,ROUND(0.5*(G20-10),2),0),IF(E20="ΙΕΚ-Τάξη μαθητείας ΕΠΑΛ",IF(G20&gt;10,ROUND(0.85*(G20-10),2),0))))</f>
        <v>6.8</v>
      </c>
      <c r="S20" s="70">
        <f>IF(ISBLANK(#REF!),"",MIN(3,0.5*INT((H20*12+I20+ROUND(J20/30,0))/6)))</f>
        <v>0</v>
      </c>
      <c r="T20" s="70">
        <f>IF(ISBLANK(#REF!),"",0.25*(K20*12+L20+ROUND(M20/30,0)))</f>
        <v>16.5</v>
      </c>
      <c r="U20" s="71">
        <f>IF(ISBLANK(#REF!),"",IF(N20&gt;=67%,7,0))</f>
        <v>0</v>
      </c>
      <c r="V20" s="71">
        <f>IF(ISBLANK(#REF!),"",IF(O20&gt;=1,7,0))</f>
        <v>0</v>
      </c>
      <c r="W20" s="71">
        <f>IF(ISBLANK(#REF!),"",IF(P20="ΠΟΛΥΤΕΚΝΟΣ",7,IF(P20="ΤΡΙΤΕΚΝΟΣ",3,0)))</f>
        <v>0</v>
      </c>
      <c r="X20" s="71">
        <f>IF(ISBLANK(#REF!),"",MAX(U20:W20))</f>
        <v>0</v>
      </c>
      <c r="Y20" s="71">
        <f>IF(ISBLANK(#REF!),"",SUM(R20:T20,X20))</f>
        <v>23.3</v>
      </c>
      <c r="Z20" s="72">
        <v>1</v>
      </c>
    </row>
    <row r="21" spans="1:26" x14ac:dyDescent="0.25">
      <c r="A21" s="82">
        <f>IF(ISBLANK(#REF!),"",IF(ISNUMBER(A20),A20+1,1))</f>
        <v>11</v>
      </c>
      <c r="B21" s="77" t="s">
        <v>524</v>
      </c>
      <c r="C21" s="77" t="s">
        <v>525</v>
      </c>
      <c r="D21" s="77" t="s">
        <v>122</v>
      </c>
      <c r="E21" s="77" t="s">
        <v>70</v>
      </c>
      <c r="F21" s="99">
        <v>34869</v>
      </c>
      <c r="G21" s="73">
        <v>15.769</v>
      </c>
      <c r="H21" s="77">
        <v>2</v>
      </c>
      <c r="I21" s="77">
        <v>7</v>
      </c>
      <c r="J21" s="77">
        <v>28</v>
      </c>
      <c r="K21" s="77">
        <v>5</v>
      </c>
      <c r="L21" s="77">
        <v>9</v>
      </c>
      <c r="M21" s="77">
        <v>4</v>
      </c>
      <c r="N21" s="100"/>
      <c r="O21" s="101"/>
      <c r="P21" s="74"/>
      <c r="Q21" s="74" t="s">
        <v>14</v>
      </c>
      <c r="R21" s="70">
        <f>IF(ISBLANK(#REF!),"",IF(E21="ΤΕΕ-ΤΕΛ-ΕΠΛ-ΕΠΑΛ",IF(G21&gt;10,ROUND(0.5*(G21-10),2),0),IF(E21="ΙΕΚ-Τάξη μαθητείας ΕΠΑΛ",IF(G21&gt;10,ROUND(0.85*(G21-10),2),0))))</f>
        <v>2.88</v>
      </c>
      <c r="S21" s="70">
        <f>IF(ISBLANK(#REF!),"",MIN(3,0.5*INT((H21*12+I21+ROUND(J21/30,0))/6)))</f>
        <v>2.5</v>
      </c>
      <c r="T21" s="70">
        <f>IF(ISBLANK(#REF!),"",0.25*(K21*12+L21+ROUND(M21/30,0)))</f>
        <v>17.25</v>
      </c>
      <c r="U21" s="71">
        <f>IF(ISBLANK(#REF!),"",IF(N21&gt;=67%,7,0))</f>
        <v>0</v>
      </c>
      <c r="V21" s="71">
        <f>IF(ISBLANK(#REF!),"",IF(O21&gt;=1,7,0))</f>
        <v>0</v>
      </c>
      <c r="W21" s="71">
        <f>IF(ISBLANK(#REF!),"",IF(P21="ΠΟΛΥΤΕΚΝΟΣ",7,IF(P21="ΤΡΙΤΕΚΝΟΣ",3,0)))</f>
        <v>0</v>
      </c>
      <c r="X21" s="71">
        <f>IF(ISBLANK(#REF!),"",MAX(U21:W21))</f>
        <v>0</v>
      </c>
      <c r="Y21" s="71">
        <f>IF(ISBLANK(#REF!),"",SUM(R21:T21,X21))</f>
        <v>22.63</v>
      </c>
      <c r="Z21" s="72" t="s">
        <v>512</v>
      </c>
    </row>
    <row r="22" spans="1:26" x14ac:dyDescent="0.25">
      <c r="A22" s="82">
        <f>IF(ISBLANK(#REF!),"",IF(ISNUMBER(A21),A21+1,1))</f>
        <v>12</v>
      </c>
      <c r="B22" s="77" t="s">
        <v>489</v>
      </c>
      <c r="C22" s="77" t="s">
        <v>353</v>
      </c>
      <c r="D22" s="77" t="s">
        <v>107</v>
      </c>
      <c r="E22" s="77" t="s">
        <v>75</v>
      </c>
      <c r="F22" s="99">
        <v>36489</v>
      </c>
      <c r="G22" s="73">
        <v>16</v>
      </c>
      <c r="H22" s="77"/>
      <c r="I22" s="77">
        <v>6</v>
      </c>
      <c r="J22" s="77">
        <v>3</v>
      </c>
      <c r="K22" s="77">
        <v>5</v>
      </c>
      <c r="L22" s="77">
        <v>8</v>
      </c>
      <c r="M22" s="77">
        <v>8</v>
      </c>
      <c r="N22" s="100"/>
      <c r="O22" s="101"/>
      <c r="P22" s="74"/>
      <c r="Q22" s="74" t="s">
        <v>14</v>
      </c>
      <c r="R22" s="70">
        <f>IF(ISBLANK(#REF!),"",IF(E22="ΤΕΕ-ΤΕΛ-ΕΠΛ-ΕΠΑΛ",IF(G22&gt;10,ROUND(0.5*(G22-10),2),0),IF(E22="ΙΕΚ-Τάξη μαθητείας ΕΠΑΛ",IF(G22&gt;10,ROUND(0.85*(G22-10),2),0))))</f>
        <v>5.0999999999999996</v>
      </c>
      <c r="S22" s="70">
        <f>IF(ISBLANK(#REF!),"",MIN(3,0.5*INT((H22*12+I22+ROUND(J22/30,0))/6)))</f>
        <v>0.5</v>
      </c>
      <c r="T22" s="70">
        <f>IF(ISBLANK(#REF!),"",0.25*(K22*12+L22+ROUND(M22/30,0)))</f>
        <v>17</v>
      </c>
      <c r="U22" s="71">
        <f>IF(ISBLANK(#REF!),"",IF(N22&gt;=67%,7,0))</f>
        <v>0</v>
      </c>
      <c r="V22" s="71">
        <f>IF(ISBLANK(#REF!),"",IF(O22&gt;=1,7,0))</f>
        <v>0</v>
      </c>
      <c r="W22" s="71">
        <f>IF(ISBLANK(#REF!),"",IF(P22="ΠΟΛΥΤΕΚΝΟΣ",7,IF(P22="ΤΡΙΤΕΚΝΟΣ",3,0)))</f>
        <v>0</v>
      </c>
      <c r="X22" s="71">
        <f>IF(ISBLANK(#REF!),"",MAX(U22:W22))</f>
        <v>0</v>
      </c>
      <c r="Y22" s="71">
        <f>IF(ISBLANK(#REF!),"",SUM(R22:T22,X22))</f>
        <v>22.6</v>
      </c>
      <c r="Z22" s="72" t="s">
        <v>286</v>
      </c>
    </row>
    <row r="23" spans="1:26" x14ac:dyDescent="0.25">
      <c r="A23" s="82">
        <f>IF(ISBLANK(#REF!),"",IF(ISNUMBER(A22),A22+1,1))</f>
        <v>13</v>
      </c>
      <c r="B23" s="77" t="s">
        <v>542</v>
      </c>
      <c r="C23" s="77" t="s">
        <v>482</v>
      </c>
      <c r="D23" s="77" t="s">
        <v>110</v>
      </c>
      <c r="E23" s="77" t="s">
        <v>70</v>
      </c>
      <c r="F23" s="99">
        <v>37411</v>
      </c>
      <c r="G23" s="73">
        <v>18</v>
      </c>
      <c r="H23" s="77"/>
      <c r="I23" s="77">
        <v>11</v>
      </c>
      <c r="J23" s="77">
        <v>15</v>
      </c>
      <c r="K23" s="77">
        <v>5</v>
      </c>
      <c r="L23" s="77">
        <v>8</v>
      </c>
      <c r="M23" s="77">
        <v>22</v>
      </c>
      <c r="N23" s="100"/>
      <c r="O23" s="101"/>
      <c r="P23" s="74"/>
      <c r="Q23" s="74" t="s">
        <v>14</v>
      </c>
      <c r="R23" s="70">
        <f>IF(ISBLANK(#REF!),"",IF(E23="ΤΕΕ-ΤΕΛ-ΕΠΛ-ΕΠΑΛ",IF(G23&gt;10,ROUND(0.5*(G23-10),2),0),IF(E23="ΙΕΚ-Τάξη μαθητείας ΕΠΑΛ",IF(G23&gt;10,ROUND(0.85*(G23-10),2),0))))</f>
        <v>4</v>
      </c>
      <c r="S23" s="70">
        <f>IF(ISBLANK(#REF!),"",MIN(3,0.5*INT((H23*12+I23+ROUND(J23/30,0))/6)))</f>
        <v>1</v>
      </c>
      <c r="T23" s="70">
        <f>IF(ISBLANK(#REF!),"",0.25*(K23*12+L23+ROUND(M23/30,0)))</f>
        <v>17.25</v>
      </c>
      <c r="U23" s="71">
        <f>IF(ISBLANK(#REF!),"",IF(N23&gt;=67%,7,0))</f>
        <v>0</v>
      </c>
      <c r="V23" s="71">
        <f>IF(ISBLANK(#REF!),"",IF(O23&gt;=1,7,0))</f>
        <v>0</v>
      </c>
      <c r="W23" s="71">
        <f>IF(ISBLANK(#REF!),"",IF(P23="ΠΟΛΥΤΕΚΝΟΣ",7,IF(P23="ΤΡΙΤΕΚΝΟΣ",3,0)))</f>
        <v>0</v>
      </c>
      <c r="X23" s="71">
        <f>IF(ISBLANK(#REF!),"",MAX(U23:W23))</f>
        <v>0</v>
      </c>
      <c r="Y23" s="71">
        <f>IF(ISBLANK(#REF!),"",SUM(R23:T23,X23))</f>
        <v>22.25</v>
      </c>
      <c r="Z23" s="72" t="s">
        <v>317</v>
      </c>
    </row>
    <row r="24" spans="1:26" x14ac:dyDescent="0.25">
      <c r="A24" s="82">
        <f>IF(ISBLANK(#REF!),"",IF(ISNUMBER(A23),A23+1,1))</f>
        <v>14</v>
      </c>
      <c r="B24" s="77" t="s">
        <v>514</v>
      </c>
      <c r="C24" s="77" t="s">
        <v>515</v>
      </c>
      <c r="D24" s="77" t="s">
        <v>127</v>
      </c>
      <c r="E24" s="77" t="s">
        <v>75</v>
      </c>
      <c r="F24" s="99">
        <v>40056</v>
      </c>
      <c r="G24" s="73">
        <v>17</v>
      </c>
      <c r="H24" s="77">
        <v>1</v>
      </c>
      <c r="I24" s="77">
        <v>9</v>
      </c>
      <c r="J24" s="77">
        <v>8</v>
      </c>
      <c r="K24" s="77">
        <v>4</v>
      </c>
      <c r="L24" s="77">
        <v>1</v>
      </c>
      <c r="M24" s="77">
        <v>23</v>
      </c>
      <c r="N24" s="100"/>
      <c r="O24" s="101"/>
      <c r="P24" s="74"/>
      <c r="Q24" s="74" t="s">
        <v>14</v>
      </c>
      <c r="R24" s="70">
        <f>IF(ISBLANK(#REF!),"",IF(E24="ΤΕΕ-ΤΕΛ-ΕΠΛ-ΕΠΑΛ",IF(G24&gt;10,ROUND(0.5*(G24-10),2),0),IF(E24="ΙΕΚ-Τάξη μαθητείας ΕΠΑΛ",IF(G24&gt;10,ROUND(0.85*(G24-10),2),0))))</f>
        <v>5.95</v>
      </c>
      <c r="S24" s="70">
        <f>IF(ISBLANK(#REF!),"",MIN(3,0.5*INT((H24*12+I24+ROUND(J24/30,0))/6)))</f>
        <v>1.5</v>
      </c>
      <c r="T24" s="70">
        <f>IF(ISBLANK(#REF!),"",0.25*(K24*12+L24+ROUND(M24/30,0)))</f>
        <v>12.5</v>
      </c>
      <c r="U24" s="71">
        <f>IF(ISBLANK(#REF!),"",IF(N24&gt;=67%,7,0))</f>
        <v>0</v>
      </c>
      <c r="V24" s="71">
        <f>IF(ISBLANK(#REF!),"",IF(O24&gt;=1,7,0))</f>
        <v>0</v>
      </c>
      <c r="W24" s="71">
        <f>IF(ISBLANK(#REF!),"",IF(P24="ΠΟΛΥΤΕΚΝΟΣ",7,IF(P24="ΤΡΙΤΕΚΝΟΣ",3,0)))</f>
        <v>0</v>
      </c>
      <c r="X24" s="71">
        <f>IF(ISBLANK(#REF!),"",MAX(U24:W24))</f>
        <v>0</v>
      </c>
      <c r="Y24" s="71">
        <f>IF(ISBLANK(#REF!),"",SUM(R24:T24,X24))</f>
        <v>19.95</v>
      </c>
      <c r="Z24" s="72">
        <v>2</v>
      </c>
    </row>
    <row r="25" spans="1:26" x14ac:dyDescent="0.25">
      <c r="A25" s="82">
        <f>IF(ISBLANK(#REF!),"",IF(ISNUMBER(A24),A24+1,1))</f>
        <v>15</v>
      </c>
      <c r="B25" s="77" t="s">
        <v>497</v>
      </c>
      <c r="C25" s="77" t="s">
        <v>498</v>
      </c>
      <c r="D25" s="77" t="s">
        <v>127</v>
      </c>
      <c r="E25" s="77" t="s">
        <v>75</v>
      </c>
      <c r="F25" s="99">
        <v>36916</v>
      </c>
      <c r="G25" s="73">
        <v>15</v>
      </c>
      <c r="H25" s="77"/>
      <c r="I25" s="77"/>
      <c r="J25" s="77"/>
      <c r="K25" s="77">
        <v>4</v>
      </c>
      <c r="L25" s="77">
        <v>10</v>
      </c>
      <c r="M25" s="77">
        <v>28</v>
      </c>
      <c r="N25" s="100"/>
      <c r="O25" s="101"/>
      <c r="P25" s="74"/>
      <c r="Q25" s="74" t="s">
        <v>14</v>
      </c>
      <c r="R25" s="70">
        <f>IF(ISBLANK(#REF!),"",IF(E25="ΤΕΕ-ΤΕΛ-ΕΠΛ-ΕΠΑΛ",IF(G25&gt;10,ROUND(0.5*(G25-10),2),0),IF(E25="ΙΕΚ-Τάξη μαθητείας ΕΠΑΛ",IF(G25&gt;10,ROUND(0.85*(G25-10),2),0))))</f>
        <v>4.25</v>
      </c>
      <c r="S25" s="70">
        <f>IF(ISBLANK(#REF!),"",MIN(3,0.5*INT((H25*12+I25+ROUND(J25/30,0))/6)))</f>
        <v>0</v>
      </c>
      <c r="T25" s="70">
        <f>IF(ISBLANK(#REF!),"",0.25*(K25*12+L25+ROUND(M25/30,0)))</f>
        <v>14.75</v>
      </c>
      <c r="U25" s="71">
        <f>IF(ISBLANK(#REF!),"",IF(N25&gt;=67%,7,0))</f>
        <v>0</v>
      </c>
      <c r="V25" s="71">
        <f>IF(ISBLANK(#REF!),"",IF(O25&gt;=1,7,0))</f>
        <v>0</v>
      </c>
      <c r="W25" s="71">
        <f>IF(ISBLANK(#REF!),"",IF(P25="ΠΟΛΥΤΕΚΝΟΣ",7,IF(P25="ΤΡΙΤΕΚΝΟΣ",3,0)))</f>
        <v>0</v>
      </c>
      <c r="X25" s="71">
        <f>IF(ISBLANK(#REF!),"",MAX(U25:W25))</f>
        <v>0</v>
      </c>
      <c r="Y25" s="71">
        <f>IF(ISBLANK(#REF!),"",SUM(R25:T25,X25))</f>
        <v>19</v>
      </c>
      <c r="Z25" s="72">
        <v>2</v>
      </c>
    </row>
    <row r="26" spans="1:26" x14ac:dyDescent="0.25">
      <c r="A26" s="82">
        <f>IF(ISBLANK(#REF!),"",IF(ISNUMBER(A25),A25+1,1))</f>
        <v>16</v>
      </c>
      <c r="B26" s="77" t="s">
        <v>493</v>
      </c>
      <c r="C26" s="77" t="s">
        <v>210</v>
      </c>
      <c r="D26" s="77" t="s">
        <v>283</v>
      </c>
      <c r="E26" s="77" t="s">
        <v>70</v>
      </c>
      <c r="F26" s="99">
        <v>38139</v>
      </c>
      <c r="G26" s="73">
        <v>19.454000000000001</v>
      </c>
      <c r="H26" s="77"/>
      <c r="I26" s="77"/>
      <c r="J26" s="77"/>
      <c r="K26" s="77">
        <v>4</v>
      </c>
      <c r="L26" s="77">
        <v>1</v>
      </c>
      <c r="M26" s="77">
        <v>15</v>
      </c>
      <c r="N26" s="100"/>
      <c r="O26" s="101"/>
      <c r="P26" s="74"/>
      <c r="Q26" s="74" t="s">
        <v>14</v>
      </c>
      <c r="R26" s="70">
        <f>IF(ISBLANK(#REF!),"",IF(E26="ΤΕΕ-ΤΕΛ-ΕΠΛ-ΕΠΑΛ",IF(G26&gt;10,ROUND(0.5*(G26-10),2),0),IF(E26="ΙΕΚ-Τάξη μαθητείας ΕΠΑΛ",IF(G26&gt;10,ROUND(0.85*(G26-10),2),0))))</f>
        <v>4.7300000000000004</v>
      </c>
      <c r="S26" s="70">
        <f>IF(ISBLANK(#REF!),"",MIN(3,0.5*INT((H26*12+I26+ROUND(J26/30,0))/6)))</f>
        <v>0</v>
      </c>
      <c r="T26" s="70">
        <f>IF(ISBLANK(#REF!),"",0.25*(K26*12+L26+ROUND(M26/30,0)))</f>
        <v>12.5</v>
      </c>
      <c r="U26" s="71">
        <f>IF(ISBLANK(#REF!),"",IF(N26&gt;=67%,7,0))</f>
        <v>0</v>
      </c>
      <c r="V26" s="71">
        <f>IF(ISBLANK(#REF!),"",IF(O26&gt;=1,7,0))</f>
        <v>0</v>
      </c>
      <c r="W26" s="71">
        <f>IF(ISBLANK(#REF!),"",IF(P26="ΠΟΛΥΤΕΚΝΟΣ",7,IF(P26="ΤΡΙΤΕΚΝΟΣ",3,0)))</f>
        <v>0</v>
      </c>
      <c r="X26" s="71">
        <f>IF(ISBLANK(#REF!),"",MAX(U26:W26))</f>
        <v>0</v>
      </c>
      <c r="Y26" s="71">
        <f>IF(ISBLANK(#REF!),"",SUM(R26:T26,X26))</f>
        <v>17.23</v>
      </c>
      <c r="Z26" s="72">
        <v>5</v>
      </c>
    </row>
    <row r="27" spans="1:26" x14ac:dyDescent="0.25">
      <c r="A27" s="82">
        <f>IF(ISBLANK(#REF!),"",IF(ISNUMBER(A26),A26+1,1))</f>
        <v>17</v>
      </c>
      <c r="B27" s="77" t="s">
        <v>472</v>
      </c>
      <c r="C27" s="77" t="s">
        <v>244</v>
      </c>
      <c r="D27" s="77" t="s">
        <v>270</v>
      </c>
      <c r="E27" s="77" t="s">
        <v>75</v>
      </c>
      <c r="F27" s="99">
        <v>37294</v>
      </c>
      <c r="G27" s="73">
        <v>15</v>
      </c>
      <c r="H27" s="77"/>
      <c r="I27" s="77"/>
      <c r="J27" s="77"/>
      <c r="K27" s="77">
        <v>3</v>
      </c>
      <c r="L27" s="77">
        <v>9</v>
      </c>
      <c r="M27" s="77">
        <v>2</v>
      </c>
      <c r="N27" s="100"/>
      <c r="O27" s="101"/>
      <c r="P27" s="74"/>
      <c r="Q27" s="74" t="s">
        <v>14</v>
      </c>
      <c r="R27" s="70">
        <f>IF(ISBLANK(#REF!),"",IF(E27="ΤΕΕ-ΤΕΛ-ΕΠΛ-ΕΠΑΛ",IF(G27&gt;10,ROUND(0.5*(G27-10),2),0),IF(E27="ΙΕΚ-Τάξη μαθητείας ΕΠΑΛ",IF(G27&gt;10,ROUND(0.85*(G27-10),2),0))))</f>
        <v>4.25</v>
      </c>
      <c r="S27" s="70">
        <f>IF(ISBLANK(#REF!),"",MIN(3,0.5*INT((H27*12+I27+ROUND(J27/30,0))/6)))</f>
        <v>0</v>
      </c>
      <c r="T27" s="70">
        <f>IF(ISBLANK(#REF!),"",0.25*(K27*12+L27+ROUND(M27/30,0)))</f>
        <v>11.25</v>
      </c>
      <c r="U27" s="71">
        <f>IF(ISBLANK(#REF!),"",IF(N27&gt;=67%,7,0))</f>
        <v>0</v>
      </c>
      <c r="V27" s="71">
        <f>IF(ISBLANK(#REF!),"",IF(O27&gt;=1,7,0))</f>
        <v>0</v>
      </c>
      <c r="W27" s="71">
        <f>IF(ISBLANK(#REF!),"",IF(P27="ΠΟΛΥΤΕΚΝΟΣ",7,IF(P27="ΤΡΙΤΕΚΝΟΣ",3,0)))</f>
        <v>0</v>
      </c>
      <c r="X27" s="71">
        <f>IF(ISBLANK(#REF!),"",MAX(U27:W27))</f>
        <v>0</v>
      </c>
      <c r="Y27" s="71">
        <f>IF(ISBLANK(#REF!),"",SUM(R27:T27,X27))</f>
        <v>15.5</v>
      </c>
      <c r="Z27" s="72">
        <v>2</v>
      </c>
    </row>
    <row r="28" spans="1:26" x14ac:dyDescent="0.25">
      <c r="A28" s="82">
        <f>IF(ISBLANK(#REF!),"",IF(ISNUMBER(A27),A27+1,1))</f>
        <v>18</v>
      </c>
      <c r="B28" s="77" t="s">
        <v>540</v>
      </c>
      <c r="C28" s="77" t="s">
        <v>138</v>
      </c>
      <c r="D28" s="77" t="s">
        <v>169</v>
      </c>
      <c r="E28" s="77" t="s">
        <v>75</v>
      </c>
      <c r="F28" s="99">
        <v>36916</v>
      </c>
      <c r="G28" s="73">
        <v>10</v>
      </c>
      <c r="H28" s="77"/>
      <c r="I28" s="77"/>
      <c r="J28" s="77"/>
      <c r="K28" s="77">
        <v>4</v>
      </c>
      <c r="L28" s="77">
        <v>7</v>
      </c>
      <c r="M28" s="77">
        <v>13</v>
      </c>
      <c r="N28" s="100"/>
      <c r="O28" s="101"/>
      <c r="P28" s="74"/>
      <c r="Q28" s="74" t="s">
        <v>14</v>
      </c>
      <c r="R28" s="70">
        <f>IF(ISBLANK(#REF!),"",IF(E28="ΤΕΕ-ΤΕΛ-ΕΠΛ-ΕΠΑΛ",IF(G28&gt;10,ROUND(0.5*(G28-10),2),0),IF(E28="ΙΕΚ-Τάξη μαθητείας ΕΠΑΛ",IF(G28&gt;10,ROUND(0.85*(G28-10),2),0))))</f>
        <v>0</v>
      </c>
      <c r="S28" s="70">
        <f>IF(ISBLANK(#REF!),"",MIN(3,0.5*INT((H28*12+I28+ROUND(J28/30,0))/6)))</f>
        <v>0</v>
      </c>
      <c r="T28" s="70">
        <f>IF(ISBLANK(#REF!),"",0.25*(K28*12+L28+ROUND(M28/30,0)))</f>
        <v>13.75</v>
      </c>
      <c r="U28" s="71">
        <f>IF(ISBLANK(#REF!),"",IF(N28&gt;=67%,7,0))</f>
        <v>0</v>
      </c>
      <c r="V28" s="71">
        <f>IF(ISBLANK(#REF!),"",IF(O28&gt;=1,7,0))</f>
        <v>0</v>
      </c>
      <c r="W28" s="71">
        <f>IF(ISBLANK(#REF!),"",IF(P28="ΠΟΛΥΤΕΚΝΟΣ",7,IF(P28="ΤΡΙΤΕΚΝΟΣ",3,0)))</f>
        <v>0</v>
      </c>
      <c r="X28" s="71">
        <f>IF(ISBLANK(#REF!),"",MAX(U28:W28))</f>
        <v>0</v>
      </c>
      <c r="Y28" s="71">
        <f>IF(ISBLANK(#REF!),"",SUM(R28:T28,X28))</f>
        <v>13.75</v>
      </c>
      <c r="Z28" s="72">
        <v>4</v>
      </c>
    </row>
    <row r="29" spans="1:26" x14ac:dyDescent="0.25">
      <c r="A29" s="82">
        <f>IF(ISBLANK(#REF!),"",IF(ISNUMBER(A28),A28+1,1))</f>
        <v>19</v>
      </c>
      <c r="B29" s="77" t="s">
        <v>117</v>
      </c>
      <c r="C29" s="77" t="s">
        <v>118</v>
      </c>
      <c r="D29" s="77" t="s">
        <v>119</v>
      </c>
      <c r="E29" s="77" t="s">
        <v>70</v>
      </c>
      <c r="F29" s="99">
        <v>37412</v>
      </c>
      <c r="G29" s="73">
        <v>19.271999999999998</v>
      </c>
      <c r="H29" s="77"/>
      <c r="I29" s="77"/>
      <c r="J29" s="77"/>
      <c r="K29" s="77">
        <v>2</v>
      </c>
      <c r="L29" s="77">
        <v>11</v>
      </c>
      <c r="M29" s="77">
        <v>24</v>
      </c>
      <c r="N29" s="100"/>
      <c r="O29" s="101"/>
      <c r="P29" s="74"/>
      <c r="Q29" s="74" t="s">
        <v>14</v>
      </c>
      <c r="R29" s="70">
        <f>IF(ISBLANK(#REF!),"",IF(E29="ΤΕΕ-ΤΕΛ-ΕΠΛ-ΕΠΑΛ",IF(G29&gt;10,ROUND(0.5*(G29-10),2),0),IF(E29="ΙΕΚ-Τάξη μαθητείας ΕΠΑΛ",IF(G29&gt;10,ROUND(0.85*(G29-10),2),0))))</f>
        <v>4.6399999999999997</v>
      </c>
      <c r="S29" s="70">
        <f>IF(ISBLANK(#REF!),"",MIN(3,0.5*INT((H29*12+I29+ROUND(J29/30,0))/6)))</f>
        <v>0</v>
      </c>
      <c r="T29" s="70">
        <f>IF(ISBLANK(#REF!),"",0.25*(K29*12+L29+ROUND(M29/30,0)))</f>
        <v>9</v>
      </c>
      <c r="U29" s="71">
        <f>IF(ISBLANK(#REF!),"",IF(N29&gt;=67%,7,0))</f>
        <v>0</v>
      </c>
      <c r="V29" s="71">
        <f>IF(ISBLANK(#REF!),"",IF(O29&gt;=1,7,0))</f>
        <v>0</v>
      </c>
      <c r="W29" s="71">
        <f>IF(ISBLANK(#REF!),"",IF(P29="ΠΟΛΥΤΕΚΝΟΣ",7,IF(P29="ΤΡΙΤΕΚΝΟΣ",3,0)))</f>
        <v>0</v>
      </c>
      <c r="X29" s="71">
        <f>IF(ISBLANK(#REF!),"",MAX(U29:W29))</f>
        <v>0</v>
      </c>
      <c r="Y29" s="71">
        <f>IF(ISBLANK(#REF!),"",SUM(R29:T29,X29))</f>
        <v>13.64</v>
      </c>
      <c r="Z29" s="72">
        <v>4</v>
      </c>
    </row>
    <row r="30" spans="1:26" x14ac:dyDescent="0.25">
      <c r="A30" s="82">
        <f>IF(ISBLANK(#REF!),"",IF(ISNUMBER(A29),A29+1,1))</f>
        <v>20</v>
      </c>
      <c r="B30" s="77" t="s">
        <v>509</v>
      </c>
      <c r="C30" s="77" t="s">
        <v>239</v>
      </c>
      <c r="D30" s="77" t="s">
        <v>510</v>
      </c>
      <c r="E30" s="77" t="s">
        <v>75</v>
      </c>
      <c r="F30" s="99">
        <v>37294</v>
      </c>
      <c r="G30" s="73">
        <v>13</v>
      </c>
      <c r="H30" s="77"/>
      <c r="I30" s="77"/>
      <c r="J30" s="77"/>
      <c r="K30" s="77">
        <v>3</v>
      </c>
      <c r="L30" s="77">
        <v>8</v>
      </c>
      <c r="M30" s="77">
        <v>9</v>
      </c>
      <c r="N30" s="100"/>
      <c r="O30" s="101"/>
      <c r="P30" s="74"/>
      <c r="Q30" s="74" t="s">
        <v>14</v>
      </c>
      <c r="R30" s="70">
        <f>IF(ISBLANK(#REF!),"",IF(E30="ΤΕΕ-ΤΕΛ-ΕΠΛ-ΕΠΑΛ",IF(G30&gt;10,ROUND(0.5*(G30-10),2),0),IF(E30="ΙΕΚ-Τάξη μαθητείας ΕΠΑΛ",IF(G30&gt;10,ROUND(0.85*(G30-10),2),0))))</f>
        <v>2.5499999999999998</v>
      </c>
      <c r="S30" s="70">
        <f>IF(ISBLANK(#REF!),"",MIN(3,0.5*INT((H30*12+I30+ROUND(J30/30,0))/6)))</f>
        <v>0</v>
      </c>
      <c r="T30" s="70">
        <f>IF(ISBLANK(#REF!),"",0.25*(K30*12+L30+ROUND(M30/30,0)))</f>
        <v>11</v>
      </c>
      <c r="U30" s="71">
        <f>IF(ISBLANK(#REF!),"",IF(N30&gt;=67%,7,0))</f>
        <v>0</v>
      </c>
      <c r="V30" s="71">
        <f>IF(ISBLANK(#REF!),"",IF(O30&gt;=1,7,0))</f>
        <v>0</v>
      </c>
      <c r="W30" s="71">
        <f>IF(ISBLANK(#REF!),"",IF(P30="ΠΟΛΥΤΕΚΝΟΣ",7,IF(P30="ΤΡΙΤΕΚΝΟΣ",3,0)))</f>
        <v>0</v>
      </c>
      <c r="X30" s="71">
        <f>IF(ISBLANK(#REF!),"",MAX(U30:W30))</f>
        <v>0</v>
      </c>
      <c r="Y30" s="71">
        <f>IF(ISBLANK(#REF!),"",SUM(R30:T30,X30))</f>
        <v>13.55</v>
      </c>
      <c r="Z30" s="72" t="s">
        <v>297</v>
      </c>
    </row>
    <row r="31" spans="1:26" x14ac:dyDescent="0.25">
      <c r="A31" s="82">
        <f>IF(ISBLANK(#REF!),"",IF(ISNUMBER(A30),A30+1,1))</f>
        <v>21</v>
      </c>
      <c r="B31" s="77" t="s">
        <v>464</v>
      </c>
      <c r="C31" s="77" t="s">
        <v>210</v>
      </c>
      <c r="D31" s="77" t="s">
        <v>147</v>
      </c>
      <c r="E31" s="77" t="s">
        <v>75</v>
      </c>
      <c r="F31" s="98">
        <v>36770</v>
      </c>
      <c r="G31" s="73">
        <v>15</v>
      </c>
      <c r="H31" s="80"/>
      <c r="I31" s="80"/>
      <c r="J31" s="80"/>
      <c r="K31" s="80">
        <v>2</v>
      </c>
      <c r="L31" s="80">
        <v>7</v>
      </c>
      <c r="M31" s="80">
        <v>28</v>
      </c>
      <c r="N31" s="78"/>
      <c r="O31" s="79"/>
      <c r="P31" s="74"/>
      <c r="Q31" s="74" t="s">
        <v>14</v>
      </c>
      <c r="R31" s="70">
        <f>IF(ISBLANK(#REF!),"",IF(E31="ΤΕΕ-ΤΕΛ-ΕΠΛ-ΕΠΑΛ",IF(G31&gt;10,ROUND(0.5*(G31-10),2),0),IF(E31="ΙΕΚ-Τάξη μαθητείας ΕΠΑΛ",IF(G31&gt;10,ROUND(0.85*(G31-10),2),0))))</f>
        <v>4.25</v>
      </c>
      <c r="S31" s="70">
        <f>IF(ISBLANK(#REF!),"",MIN(3,0.5*INT((H31*12+I31+ROUND(J31/30,0))/6)))</f>
        <v>0</v>
      </c>
      <c r="T31" s="70">
        <f>IF(ISBLANK(#REF!),"",0.25*(K31*12+L31+ROUND(M31/30,0)))</f>
        <v>8</v>
      </c>
      <c r="U31" s="71">
        <f>IF(ISBLANK(#REF!),"",IF(N31&gt;=67%,7,0))</f>
        <v>0</v>
      </c>
      <c r="V31" s="71">
        <f>IF(ISBLANK(#REF!),"",IF(O31&gt;=1,7,0))</f>
        <v>0</v>
      </c>
      <c r="W31" s="71">
        <f>IF(ISBLANK(#REF!),"",IF(P31="ΠΟΛΥΤΕΚΝΟΣ",7,IF(P31="ΤΡΙΤΕΚΝΟΣ",3,0)))</f>
        <v>0</v>
      </c>
      <c r="X31" s="71">
        <f>IF(ISBLANK(#REF!),"",MAX(U31:W31))</f>
        <v>0</v>
      </c>
      <c r="Y31" s="71">
        <f>IF(ISBLANK(#REF!),"",SUM(R31:T31,X31))</f>
        <v>12.25</v>
      </c>
      <c r="Z31" s="72">
        <v>4</v>
      </c>
    </row>
    <row r="32" spans="1:26" x14ac:dyDescent="0.25">
      <c r="A32" s="82">
        <f>IF(ISBLANK(#REF!),"",IF(ISNUMBER(A31),A31+1,1))</f>
        <v>22</v>
      </c>
      <c r="B32" s="77" t="s">
        <v>160</v>
      </c>
      <c r="C32" s="77" t="s">
        <v>145</v>
      </c>
      <c r="D32" s="77" t="s">
        <v>113</v>
      </c>
      <c r="E32" s="77" t="s">
        <v>70</v>
      </c>
      <c r="F32" s="98">
        <v>38139</v>
      </c>
      <c r="G32" s="73">
        <v>17.908999999999999</v>
      </c>
      <c r="H32" s="80"/>
      <c r="I32" s="80"/>
      <c r="J32" s="80"/>
      <c r="K32" s="80">
        <v>2</v>
      </c>
      <c r="L32" s="80">
        <v>6</v>
      </c>
      <c r="M32" s="80">
        <v>12</v>
      </c>
      <c r="N32" s="78"/>
      <c r="O32" s="79"/>
      <c r="P32" s="74"/>
      <c r="Q32" s="74" t="s">
        <v>14</v>
      </c>
      <c r="R32" s="70">
        <f>IF(ISBLANK(#REF!),"",IF(E32="ΤΕΕ-ΤΕΛ-ΕΠΛ-ΕΠΑΛ",IF(G32&gt;10,ROUND(0.5*(G32-10),2),0),IF(E32="ΙΕΚ-Τάξη μαθητείας ΕΠΑΛ",IF(G32&gt;10,ROUND(0.85*(G32-10),2),0))))</f>
        <v>3.95</v>
      </c>
      <c r="S32" s="70">
        <f>IF(ISBLANK(#REF!),"",MIN(3,0.5*INT((H32*12+I32+ROUND(J32/30,0))/6)))</f>
        <v>0</v>
      </c>
      <c r="T32" s="70">
        <f>IF(ISBLANK(#REF!),"",0.25*(K32*12+L32+ROUND(M32/30,0)))</f>
        <v>7.5</v>
      </c>
      <c r="U32" s="71">
        <f>IF(ISBLANK(#REF!),"",IF(N32&gt;=67%,7,0))</f>
        <v>0</v>
      </c>
      <c r="V32" s="71">
        <f>IF(ISBLANK(#REF!),"",IF(O32&gt;=1,7,0))</f>
        <v>0</v>
      </c>
      <c r="W32" s="71">
        <f>IF(ISBLANK(#REF!),"",IF(P32="ΠΟΛΥΤΕΚΝΟΣ",7,IF(P32="ΤΡΙΤΕΚΝΟΣ",3,0)))</f>
        <v>0</v>
      </c>
      <c r="X32" s="71">
        <f>IF(ISBLANK(#REF!),"",MAX(U32:W32))</f>
        <v>0</v>
      </c>
      <c r="Y32" s="71">
        <f>IF(ISBLANK(#REF!),"",SUM(R32:T32,X32))</f>
        <v>11.45</v>
      </c>
      <c r="Z32" s="72">
        <v>5.0999999999999996</v>
      </c>
    </row>
    <row r="33" spans="1:26" x14ac:dyDescent="0.25">
      <c r="A33" s="82">
        <f>IF(ISBLANK(#REF!),"",IF(ISNUMBER(A32),A32+1,1))</f>
        <v>23</v>
      </c>
      <c r="B33" s="77" t="s">
        <v>535</v>
      </c>
      <c r="C33" s="77" t="s">
        <v>536</v>
      </c>
      <c r="D33" s="77" t="s">
        <v>119</v>
      </c>
      <c r="E33" s="77" t="s">
        <v>75</v>
      </c>
      <c r="F33" s="99">
        <v>36007</v>
      </c>
      <c r="G33" s="73">
        <v>13</v>
      </c>
      <c r="H33" s="77"/>
      <c r="I33" s="77">
        <v>5</v>
      </c>
      <c r="J33" s="77">
        <v>12</v>
      </c>
      <c r="K33" s="77">
        <v>1</v>
      </c>
      <c r="L33" s="77">
        <v>9</v>
      </c>
      <c r="M33" s="77">
        <v>27</v>
      </c>
      <c r="N33" s="100"/>
      <c r="O33" s="101"/>
      <c r="P33" s="74" t="s">
        <v>31</v>
      </c>
      <c r="Q33" s="74" t="s">
        <v>14</v>
      </c>
      <c r="R33" s="70">
        <f>IF(ISBLANK(#REF!),"",IF(E33="ΤΕΕ-ΤΕΛ-ΕΠΛ-ΕΠΑΛ",IF(G33&gt;10,ROUND(0.5*(G33-10),2),0),IF(E33="ΙΕΚ-Τάξη μαθητείας ΕΠΑΛ",IF(G33&gt;10,ROUND(0.85*(G33-10),2),0))))</f>
        <v>2.5499999999999998</v>
      </c>
      <c r="S33" s="70">
        <f>IF(ISBLANK(#REF!),"",MIN(3,0.5*INT((H33*12+I33+ROUND(J33/30,0))/6)))</f>
        <v>0</v>
      </c>
      <c r="T33" s="70">
        <f>IF(ISBLANK(#REF!),"",0.25*(K33*12+L33+ROUND(M33/30,0)))</f>
        <v>5.5</v>
      </c>
      <c r="U33" s="71">
        <f>IF(ISBLANK(#REF!),"",IF(N33&gt;=67%,7,0))</f>
        <v>0</v>
      </c>
      <c r="V33" s="71">
        <f>IF(ISBLANK(#REF!),"",IF(O33&gt;=1,7,0))</f>
        <v>0</v>
      </c>
      <c r="W33" s="71">
        <f>IF(ISBLANK(#REF!),"",IF(P33="ΠΟΛΥΤΕΚΝΟΣ",7,IF(P33="ΤΡΙΤΕΚΝΟΣ",3,0)))</f>
        <v>3</v>
      </c>
      <c r="X33" s="71">
        <f>IF(ISBLANK(#REF!),"",MAX(U33:W33))</f>
        <v>3</v>
      </c>
      <c r="Y33" s="71">
        <f>IF(ISBLANK(#REF!),"",SUM(R33:T33,X33))</f>
        <v>11.05</v>
      </c>
      <c r="Z33" s="72">
        <v>4</v>
      </c>
    </row>
    <row r="34" spans="1:26" x14ac:dyDescent="0.25">
      <c r="A34" s="82">
        <f>IF(ISBLANK(#REF!),"",IF(ISNUMBER(A33),A33+1,1))</f>
        <v>24</v>
      </c>
      <c r="B34" s="77" t="s">
        <v>534</v>
      </c>
      <c r="C34" s="77" t="s">
        <v>129</v>
      </c>
      <c r="D34" s="77" t="s">
        <v>136</v>
      </c>
      <c r="E34" s="77" t="s">
        <v>70</v>
      </c>
      <c r="F34" s="99">
        <v>38139</v>
      </c>
      <c r="G34" s="73">
        <v>18.454000000000001</v>
      </c>
      <c r="H34" s="77"/>
      <c r="I34" s="77"/>
      <c r="J34" s="77"/>
      <c r="K34" s="77">
        <v>2</v>
      </c>
      <c r="L34" s="77">
        <v>1</v>
      </c>
      <c r="M34" s="77">
        <v>18</v>
      </c>
      <c r="N34" s="100"/>
      <c r="O34" s="101"/>
      <c r="P34" s="74"/>
      <c r="Q34" s="74" t="s">
        <v>14</v>
      </c>
      <c r="R34" s="70">
        <f>IF(ISBLANK(#REF!),"",IF(E34="ΤΕΕ-ΤΕΛ-ΕΠΛ-ΕΠΑΛ",IF(G34&gt;10,ROUND(0.5*(G34-10),2),0),IF(E34="ΙΕΚ-Τάξη μαθητείας ΕΠΑΛ",IF(G34&gt;10,ROUND(0.85*(G34-10),2),0))))</f>
        <v>4.2300000000000004</v>
      </c>
      <c r="S34" s="70">
        <f>IF(ISBLANK(#REF!),"",MIN(3,0.5*INT((H34*12+I34+ROUND(J34/30,0))/6)))</f>
        <v>0</v>
      </c>
      <c r="T34" s="70">
        <f>IF(ISBLANK(#REF!),"",0.25*(K34*12+L34+ROUND(M34/30,0)))</f>
        <v>6.5</v>
      </c>
      <c r="U34" s="71">
        <f>IF(ISBLANK(#REF!),"",IF(N34&gt;=67%,7,0))</f>
        <v>0</v>
      </c>
      <c r="V34" s="71">
        <f>IF(ISBLANK(#REF!),"",IF(O34&gt;=1,7,0))</f>
        <v>0</v>
      </c>
      <c r="W34" s="71">
        <f>IF(ISBLANK(#REF!),"",IF(P34="ΠΟΛΥΤΕΚΝΟΣ",7,IF(P34="ΤΡΙΤΕΚΝΟΣ",3,0)))</f>
        <v>0</v>
      </c>
      <c r="X34" s="71">
        <f>IF(ISBLANK(#REF!),"",MAX(U34:W34))</f>
        <v>0</v>
      </c>
      <c r="Y34" s="71">
        <f>IF(ISBLANK(#REF!),"",SUM(R34:T34,X34))</f>
        <v>10.73</v>
      </c>
      <c r="Z34" s="72">
        <v>5</v>
      </c>
    </row>
    <row r="35" spans="1:26" x14ac:dyDescent="0.25">
      <c r="A35" s="82">
        <f>IF(ISBLANK(#REF!),"",IF(ISNUMBER(A34),A34+1,1))</f>
        <v>25</v>
      </c>
      <c r="B35" s="77" t="s">
        <v>554</v>
      </c>
      <c r="C35" s="77" t="s">
        <v>555</v>
      </c>
      <c r="D35" s="77" t="s">
        <v>283</v>
      </c>
      <c r="E35" s="77" t="s">
        <v>70</v>
      </c>
      <c r="F35" s="99">
        <v>39237</v>
      </c>
      <c r="G35" s="73">
        <v>19.09</v>
      </c>
      <c r="H35" s="77"/>
      <c r="I35" s="77"/>
      <c r="J35" s="77"/>
      <c r="K35" s="77">
        <v>1</v>
      </c>
      <c r="L35" s="77">
        <v>11</v>
      </c>
      <c r="M35" s="77">
        <v>21</v>
      </c>
      <c r="N35" s="100"/>
      <c r="O35" s="101"/>
      <c r="P35" s="74"/>
      <c r="Q35" s="74" t="s">
        <v>14</v>
      </c>
      <c r="R35" s="70">
        <f>IF(ISBLANK(#REF!),"",IF(E35="ΤΕΕ-ΤΕΛ-ΕΠΛ-ΕΠΑΛ",IF(G35&gt;10,ROUND(0.5*(G35-10),2),0),IF(E35="ΙΕΚ-Τάξη μαθητείας ΕΠΑΛ",IF(G35&gt;10,ROUND(0.85*(G35-10),2),0))))</f>
        <v>4.55</v>
      </c>
      <c r="S35" s="70">
        <f>IF(ISBLANK(#REF!),"",MIN(3,0.5*INT((H35*12+I35+ROUND(J35/30,0))/6)))</f>
        <v>0</v>
      </c>
      <c r="T35" s="70">
        <f>IF(ISBLANK(#REF!),"",0.25*(K35*12+L35+ROUND(M35/30,0)))</f>
        <v>6</v>
      </c>
      <c r="U35" s="71">
        <f>IF(ISBLANK(#REF!),"",IF(N35&gt;=67%,7,0))</f>
        <v>0</v>
      </c>
      <c r="V35" s="71">
        <f>IF(ISBLANK(#REF!),"",IF(O35&gt;=1,7,0))</f>
        <v>0</v>
      </c>
      <c r="W35" s="71">
        <f>IF(ISBLANK(#REF!),"",IF(P35="ΠΟΛΥΤΕΚΝΟΣ",7,IF(P35="ΤΡΙΤΕΚΝΟΣ",3,0)))</f>
        <v>0</v>
      </c>
      <c r="X35" s="71">
        <f>IF(ISBLANK(#REF!),"",MAX(U35:W35))</f>
        <v>0</v>
      </c>
      <c r="Y35" s="71">
        <f>IF(ISBLANK(#REF!),"",SUM(R35:T35,X35))</f>
        <v>10.55</v>
      </c>
      <c r="Z35" s="72" t="s">
        <v>278</v>
      </c>
    </row>
    <row r="36" spans="1:26" x14ac:dyDescent="0.25">
      <c r="A36" s="82">
        <f>IF(ISBLANK(#REF!),"",IF(ISNUMBER(A35),A35+1,1))</f>
        <v>26</v>
      </c>
      <c r="B36" s="77" t="s">
        <v>507</v>
      </c>
      <c r="C36" s="77" t="s">
        <v>168</v>
      </c>
      <c r="D36" s="77" t="s">
        <v>107</v>
      </c>
      <c r="E36" s="77" t="s">
        <v>70</v>
      </c>
      <c r="F36" s="99">
        <v>37775</v>
      </c>
      <c r="G36" s="73">
        <v>16.55</v>
      </c>
      <c r="H36" s="77"/>
      <c r="I36" s="77"/>
      <c r="J36" s="77"/>
      <c r="K36" s="77"/>
      <c r="L36" s="77"/>
      <c r="M36" s="77"/>
      <c r="N36" s="100">
        <v>0.67</v>
      </c>
      <c r="O36" s="101"/>
      <c r="P36" s="74" t="s">
        <v>31</v>
      </c>
      <c r="Q36" s="74" t="s">
        <v>14</v>
      </c>
      <c r="R36" s="70">
        <f>IF(ISBLANK(#REF!),"",IF(E36="ΤΕΕ-ΤΕΛ-ΕΠΛ-ΕΠΑΛ",IF(G36&gt;10,ROUND(0.5*(G36-10),2),0),IF(E36="ΙΕΚ-Τάξη μαθητείας ΕΠΑΛ",IF(G36&gt;10,ROUND(0.85*(G36-10),2),0))))</f>
        <v>3.28</v>
      </c>
      <c r="S36" s="70">
        <f>IF(ISBLANK(#REF!),"",MIN(3,0.5*INT((H36*12+I36+ROUND(J36/30,0))/6)))</f>
        <v>0</v>
      </c>
      <c r="T36" s="70">
        <f>IF(ISBLANK(#REF!),"",0.25*(K36*12+L36+ROUND(M36/30,0)))</f>
        <v>0</v>
      </c>
      <c r="U36" s="71">
        <f>IF(ISBLANK(#REF!),"",IF(N36&gt;=67%,7,0))</f>
        <v>7</v>
      </c>
      <c r="V36" s="71">
        <f>IF(ISBLANK(#REF!),"",IF(O36&gt;=1,7,0))</f>
        <v>0</v>
      </c>
      <c r="W36" s="71">
        <f>IF(ISBLANK(#REF!),"",IF(P36="ΠΟΛΥΤΕΚΝΟΣ",7,IF(P36="ΤΡΙΤΕΚΝΟΣ",3,0)))</f>
        <v>3</v>
      </c>
      <c r="X36" s="71">
        <f>IF(ISBLANK(#REF!),"",MAX(U36:W36))</f>
        <v>7</v>
      </c>
      <c r="Y36" s="71">
        <f>IF(ISBLANK(#REF!),"",SUM(R36:T36,X36))</f>
        <v>10.28</v>
      </c>
      <c r="Z36" s="72">
        <v>5</v>
      </c>
    </row>
    <row r="37" spans="1:26" x14ac:dyDescent="0.25">
      <c r="A37" s="82">
        <f>IF(ISBLANK(#REF!),"",IF(ISNUMBER(A36),A36+1,1))</f>
        <v>27</v>
      </c>
      <c r="B37" s="77" t="s">
        <v>486</v>
      </c>
      <c r="C37" s="77" t="s">
        <v>249</v>
      </c>
      <c r="D37" s="77" t="s">
        <v>197</v>
      </c>
      <c r="E37" s="77" t="s">
        <v>75</v>
      </c>
      <c r="F37" s="99">
        <v>37826</v>
      </c>
      <c r="G37" s="73">
        <v>11</v>
      </c>
      <c r="H37" s="77"/>
      <c r="I37" s="77"/>
      <c r="J37" s="77"/>
      <c r="K37" s="77">
        <v>3</v>
      </c>
      <c r="L37" s="77">
        <v>1</v>
      </c>
      <c r="M37" s="77">
        <v>8</v>
      </c>
      <c r="N37" s="100"/>
      <c r="O37" s="101"/>
      <c r="P37" s="74"/>
      <c r="Q37" s="74" t="s">
        <v>14</v>
      </c>
      <c r="R37" s="70">
        <f>IF(ISBLANK(#REF!),"",IF(E37="ΤΕΕ-ΤΕΛ-ΕΠΛ-ΕΠΑΛ",IF(G37&gt;10,ROUND(0.5*(G37-10),2),0),IF(E37="ΙΕΚ-Τάξη μαθητείας ΕΠΑΛ",IF(G37&gt;10,ROUND(0.85*(G37-10),2),0))))</f>
        <v>0.85</v>
      </c>
      <c r="S37" s="70">
        <f>IF(ISBLANK(#REF!),"",MIN(3,0.5*INT((H37*12+I37+ROUND(J37/30,0))/6)))</f>
        <v>0</v>
      </c>
      <c r="T37" s="70">
        <f>IF(ISBLANK(#REF!),"",0.25*(K37*12+L37+ROUND(M37/30,0)))</f>
        <v>9.25</v>
      </c>
      <c r="U37" s="71">
        <f>IF(ISBLANK(#REF!),"",IF(N37&gt;=67%,7,0))</f>
        <v>0</v>
      </c>
      <c r="V37" s="71">
        <f>IF(ISBLANK(#REF!),"",IF(O37&gt;=1,7,0))</f>
        <v>0</v>
      </c>
      <c r="W37" s="71">
        <f>IF(ISBLANK(#REF!),"",IF(P37="ΠΟΛΥΤΕΚΝΟΣ",7,IF(P37="ΤΡΙΤΕΚΝΟΣ",3,0)))</f>
        <v>0</v>
      </c>
      <c r="X37" s="71">
        <f>IF(ISBLANK(#REF!),"",MAX(U37:W37))</f>
        <v>0</v>
      </c>
      <c r="Y37" s="71">
        <f>IF(ISBLANK(#REF!),"",SUM(R37:T37,X37))</f>
        <v>10.1</v>
      </c>
      <c r="Z37" s="72" t="s">
        <v>297</v>
      </c>
    </row>
    <row r="38" spans="1:26" x14ac:dyDescent="0.25">
      <c r="A38" s="82">
        <f>IF(ISBLANK(#REF!),"",IF(ISNUMBER(A37),A37+1,1))</f>
        <v>28</v>
      </c>
      <c r="B38" s="77" t="s">
        <v>560</v>
      </c>
      <c r="C38" s="77" t="s">
        <v>96</v>
      </c>
      <c r="D38" s="77" t="s">
        <v>122</v>
      </c>
      <c r="E38" s="77" t="s">
        <v>75</v>
      </c>
      <c r="F38" s="99">
        <v>40865</v>
      </c>
      <c r="G38" s="73">
        <v>15</v>
      </c>
      <c r="H38" s="77"/>
      <c r="I38" s="77">
        <v>4</v>
      </c>
      <c r="J38" s="77">
        <v>12</v>
      </c>
      <c r="K38" s="77">
        <v>1</v>
      </c>
      <c r="L38" s="77">
        <v>11</v>
      </c>
      <c r="M38" s="77">
        <v>9</v>
      </c>
      <c r="N38" s="100"/>
      <c r="O38" s="101"/>
      <c r="P38" s="74"/>
      <c r="Q38" s="74" t="s">
        <v>14</v>
      </c>
      <c r="R38" s="70">
        <f>IF(ISBLANK(#REF!),"",IF(E38="ΤΕΕ-ΤΕΛ-ΕΠΛ-ΕΠΑΛ",IF(G38&gt;10,ROUND(0.5*(G38-10),2),0),IF(E38="ΙΕΚ-Τάξη μαθητείας ΕΠΑΛ",IF(G38&gt;10,ROUND(0.85*(G38-10),2),0))))</f>
        <v>4.25</v>
      </c>
      <c r="S38" s="70">
        <f>IF(ISBLANK(#REF!),"",MIN(3,0.5*INT((H38*12+I38+ROUND(J38/30,0))/6)))</f>
        <v>0</v>
      </c>
      <c r="T38" s="70">
        <f>IF(ISBLANK(#REF!),"",0.25*(K38*12+L38+ROUND(M38/30,0)))</f>
        <v>5.75</v>
      </c>
      <c r="U38" s="71">
        <f>IF(ISBLANK(#REF!),"",IF(N38&gt;=67%,7,0))</f>
        <v>0</v>
      </c>
      <c r="V38" s="71">
        <f>IF(ISBLANK(#REF!),"",IF(O38&gt;=1,7,0))</f>
        <v>0</v>
      </c>
      <c r="W38" s="71">
        <f>IF(ISBLANK(#REF!),"",IF(P38="ΠΟΛΥΤΕΚΝΟΣ",7,IF(P38="ΤΡΙΤΕΚΝΟΣ",3,0)))</f>
        <v>0</v>
      </c>
      <c r="X38" s="71">
        <f>IF(ISBLANK(#REF!),"",MAX(U38:W38))</f>
        <v>0</v>
      </c>
      <c r="Y38" s="71">
        <f>IF(ISBLANK(#REF!),"",SUM(R38:T38,X38))</f>
        <v>10</v>
      </c>
      <c r="Z38" s="72" t="s">
        <v>412</v>
      </c>
    </row>
    <row r="39" spans="1:26" x14ac:dyDescent="0.25">
      <c r="A39" s="82">
        <f>IF(ISBLANK(#REF!),"",IF(ISNUMBER(A38),A38+1,1))</f>
        <v>29</v>
      </c>
      <c r="B39" s="77" t="s">
        <v>552</v>
      </c>
      <c r="C39" s="77" t="s">
        <v>249</v>
      </c>
      <c r="D39" s="77" t="s">
        <v>105</v>
      </c>
      <c r="E39" s="77" t="s">
        <v>70</v>
      </c>
      <c r="F39" s="99">
        <v>32673</v>
      </c>
      <c r="G39" s="73">
        <v>16.332999999999998</v>
      </c>
      <c r="H39" s="77"/>
      <c r="I39" s="77"/>
      <c r="J39" s="77"/>
      <c r="K39" s="77">
        <v>2</v>
      </c>
      <c r="L39" s="77">
        <v>2</v>
      </c>
      <c r="M39" s="77">
        <v>29</v>
      </c>
      <c r="N39" s="100"/>
      <c r="O39" s="101"/>
      <c r="P39" s="74"/>
      <c r="Q39" s="74" t="s">
        <v>14</v>
      </c>
      <c r="R39" s="70">
        <f>IF(ISBLANK(#REF!),"",IF(E39="ΤΕΕ-ΤΕΛ-ΕΠΛ-ΕΠΑΛ",IF(G39&gt;10,ROUND(0.5*(G39-10),2),0),IF(E39="ΙΕΚ-Τάξη μαθητείας ΕΠΑΛ",IF(G39&gt;10,ROUND(0.85*(G39-10),2),0))))</f>
        <v>3.17</v>
      </c>
      <c r="S39" s="70">
        <f>IF(ISBLANK(#REF!),"",MIN(3,0.5*INT((H39*12+I39+ROUND(J39/30,0))/6)))</f>
        <v>0</v>
      </c>
      <c r="T39" s="70">
        <f>IF(ISBLANK(#REF!),"",0.25*(K39*12+L39+ROUND(M39/30,0)))</f>
        <v>6.75</v>
      </c>
      <c r="U39" s="71">
        <f>IF(ISBLANK(#REF!),"",IF(N39&gt;=67%,7,0))</f>
        <v>0</v>
      </c>
      <c r="V39" s="71">
        <f>IF(ISBLANK(#REF!),"",IF(O39&gt;=1,7,0))</f>
        <v>0</v>
      </c>
      <c r="W39" s="71">
        <f>IF(ISBLANK(#REF!),"",IF(P39="ΠΟΛΥΤΕΚΝΟΣ",7,IF(P39="ΤΡΙΤΕΚΝΟΣ",3,0)))</f>
        <v>0</v>
      </c>
      <c r="X39" s="71">
        <f>IF(ISBLANK(#REF!),"",MAX(U39:W39))</f>
        <v>0</v>
      </c>
      <c r="Y39" s="71">
        <f>IF(ISBLANK(#REF!),"",SUM(R39:T39,X39))</f>
        <v>9.92</v>
      </c>
      <c r="Z39" s="72" t="s">
        <v>553</v>
      </c>
    </row>
    <row r="40" spans="1:26" x14ac:dyDescent="0.25">
      <c r="A40" s="82">
        <f>IF(ISBLANK(#REF!),"",IF(ISNUMBER(A39),A39+1,1))</f>
        <v>30</v>
      </c>
      <c r="B40" s="77" t="s">
        <v>484</v>
      </c>
      <c r="C40" s="77" t="s">
        <v>109</v>
      </c>
      <c r="D40" s="77" t="s">
        <v>485</v>
      </c>
      <c r="E40" s="77" t="s">
        <v>70</v>
      </c>
      <c r="F40" s="99">
        <v>35957</v>
      </c>
      <c r="G40" s="73">
        <v>13.6</v>
      </c>
      <c r="H40" s="77"/>
      <c r="I40" s="77">
        <v>5</v>
      </c>
      <c r="J40" s="77"/>
      <c r="K40" s="77"/>
      <c r="L40" s="77">
        <v>4</v>
      </c>
      <c r="M40" s="77">
        <v>13</v>
      </c>
      <c r="N40" s="100"/>
      <c r="O40" s="101"/>
      <c r="P40" s="74" t="s">
        <v>30</v>
      </c>
      <c r="Q40" s="74" t="s">
        <v>14</v>
      </c>
      <c r="R40" s="70">
        <f>IF(ISBLANK(#REF!),"",IF(E40="ΤΕΕ-ΤΕΛ-ΕΠΛ-ΕΠΑΛ",IF(G40&gt;10,ROUND(0.5*(G40-10),2),0),IF(E40="ΙΕΚ-Τάξη μαθητείας ΕΠΑΛ",IF(G40&gt;10,ROUND(0.85*(G40-10),2),0))))</f>
        <v>1.8</v>
      </c>
      <c r="S40" s="70">
        <f>IF(ISBLANK(#REF!),"",MIN(3,0.5*INT((H40*12+I40+ROUND(J40/30,0))/6)))</f>
        <v>0</v>
      </c>
      <c r="T40" s="70">
        <f>IF(ISBLANK(#REF!),"",0.25*(K40*12+L40+ROUND(M40/30,0)))</f>
        <v>1</v>
      </c>
      <c r="U40" s="71">
        <f>IF(ISBLANK(#REF!),"",IF(N40&gt;=67%,7,0))</f>
        <v>0</v>
      </c>
      <c r="V40" s="71">
        <f>IF(ISBLANK(#REF!),"",IF(O40&gt;=1,7,0))</f>
        <v>0</v>
      </c>
      <c r="W40" s="71">
        <f>IF(ISBLANK(#REF!),"",IF(P40="ΠΟΛΥΤΕΚΝΟΣ",7,IF(P40="ΤΡΙΤΕΚΝΟΣ",3,0)))</f>
        <v>7</v>
      </c>
      <c r="X40" s="71">
        <f>IF(ISBLANK(#REF!),"",MAX(U40:W40))</f>
        <v>7</v>
      </c>
      <c r="Y40" s="71">
        <f>IF(ISBLANK(#REF!),"",SUM(R40:T40,X40))</f>
        <v>9.8000000000000007</v>
      </c>
      <c r="Z40" s="72">
        <v>3</v>
      </c>
    </row>
    <row r="41" spans="1:26" x14ac:dyDescent="0.25">
      <c r="A41" s="82">
        <f>IF(ISBLANK(#REF!),"",IF(ISNUMBER(A40),A40+1,1))</f>
        <v>31</v>
      </c>
      <c r="B41" s="77" t="s">
        <v>461</v>
      </c>
      <c r="C41" s="77" t="s">
        <v>259</v>
      </c>
      <c r="D41" s="77" t="s">
        <v>462</v>
      </c>
      <c r="E41" s="77" t="s">
        <v>70</v>
      </c>
      <c r="F41" s="98">
        <v>40354</v>
      </c>
      <c r="G41" s="73">
        <v>13.2</v>
      </c>
      <c r="H41" s="80"/>
      <c r="I41" s="80"/>
      <c r="J41" s="80"/>
      <c r="K41" s="80">
        <v>2</v>
      </c>
      <c r="L41" s="80">
        <v>6</v>
      </c>
      <c r="M41" s="80">
        <v>22</v>
      </c>
      <c r="N41" s="78"/>
      <c r="O41" s="79"/>
      <c r="P41" s="74"/>
      <c r="Q41" s="74" t="s">
        <v>14</v>
      </c>
      <c r="R41" s="70">
        <f>IF(ISBLANK(#REF!),"",IF(E41="ΤΕΕ-ΤΕΛ-ΕΠΛ-ΕΠΑΛ",IF(G41&gt;10,ROUND(0.5*(G41-10),2),0),IF(E41="ΙΕΚ-Τάξη μαθητείας ΕΠΑΛ",IF(G41&gt;10,ROUND(0.85*(G41-10),2),0))))</f>
        <v>1.6</v>
      </c>
      <c r="S41" s="70">
        <f>IF(ISBLANK(#REF!),"",MIN(3,0.5*INT((H41*12+I41+ROUND(J41/30,0))/6)))</f>
        <v>0</v>
      </c>
      <c r="T41" s="70">
        <f>IF(ISBLANK(#REF!),"",0.25*(K41*12+L41+ROUND(M41/30,0)))</f>
        <v>7.75</v>
      </c>
      <c r="U41" s="71">
        <f>IF(ISBLANK(#REF!),"",IF(N41&gt;=67%,7,0))</f>
        <v>0</v>
      </c>
      <c r="V41" s="71">
        <f>IF(ISBLANK(#REF!),"",IF(O41&gt;=1,7,0))</f>
        <v>0</v>
      </c>
      <c r="W41" s="71">
        <f>IF(ISBLANK(#REF!),"",IF(P41="ΠΟΛΥΤΕΚΝΟΣ",7,IF(P41="ΤΡΙΤΕΚΝΟΣ",3,0)))</f>
        <v>0</v>
      </c>
      <c r="X41" s="71">
        <f>IF(ISBLANK(#REF!),"",MAX(U41:W41))</f>
        <v>0</v>
      </c>
      <c r="Y41" s="71">
        <f>IF(ISBLANK(#REF!),"",SUM(R41:T41,X41))</f>
        <v>9.35</v>
      </c>
      <c r="Z41" s="72">
        <v>4</v>
      </c>
    </row>
    <row r="42" spans="1:26" x14ac:dyDescent="0.25">
      <c r="A42" s="82">
        <f>IF(ISBLANK(#REF!),"",IF(ISNUMBER(A41),A41+1,1))</f>
        <v>32</v>
      </c>
      <c r="B42" s="77" t="s">
        <v>521</v>
      </c>
      <c r="C42" s="77" t="s">
        <v>522</v>
      </c>
      <c r="D42" s="77" t="s">
        <v>219</v>
      </c>
      <c r="E42" s="77" t="s">
        <v>75</v>
      </c>
      <c r="F42" s="99">
        <v>41263</v>
      </c>
      <c r="G42" s="73">
        <v>14</v>
      </c>
      <c r="H42" s="77"/>
      <c r="I42" s="77"/>
      <c r="J42" s="77"/>
      <c r="K42" s="77">
        <v>1</v>
      </c>
      <c r="L42" s="77">
        <v>9</v>
      </c>
      <c r="M42" s="77">
        <v>29</v>
      </c>
      <c r="N42" s="100"/>
      <c r="O42" s="101"/>
      <c r="P42" s="74"/>
      <c r="Q42" s="74" t="s">
        <v>14</v>
      </c>
      <c r="R42" s="70">
        <f>IF(ISBLANK(#REF!),"",IF(E42="ΤΕΕ-ΤΕΛ-ΕΠΛ-ΕΠΑΛ",IF(G42&gt;10,ROUND(0.5*(G42-10),2),0),IF(E42="ΙΕΚ-Τάξη μαθητείας ΕΠΑΛ",IF(G42&gt;10,ROUND(0.85*(G42-10),2),0))))</f>
        <v>3.4</v>
      </c>
      <c r="S42" s="70">
        <f>IF(ISBLANK(#REF!),"",MIN(3,0.5*INT((H42*12+I42+ROUND(J42/30,0))/6)))</f>
        <v>0</v>
      </c>
      <c r="T42" s="70">
        <f>IF(ISBLANK(#REF!),"",0.25*(K42*12+L42+ROUND(M42/30,0)))</f>
        <v>5.5</v>
      </c>
      <c r="U42" s="71">
        <f>IF(ISBLANK(#REF!),"",IF(N42&gt;=67%,7,0))</f>
        <v>0</v>
      </c>
      <c r="V42" s="71">
        <f>IF(ISBLANK(#REF!),"",IF(O42&gt;=1,7,0))</f>
        <v>0</v>
      </c>
      <c r="W42" s="71">
        <f>IF(ISBLANK(#REF!),"",IF(P42="ΠΟΛΥΤΕΚΝΟΣ",7,IF(P42="ΤΡΙΤΕΚΝΟΣ",3,0)))</f>
        <v>0</v>
      </c>
      <c r="X42" s="71">
        <f>IF(ISBLANK(#REF!),"",MAX(U42:W42))</f>
        <v>0</v>
      </c>
      <c r="Y42" s="71">
        <f>IF(ISBLANK(#REF!),"",SUM(R42:T42,X42))</f>
        <v>8.9</v>
      </c>
      <c r="Z42" s="72">
        <v>4.3</v>
      </c>
    </row>
    <row r="43" spans="1:26" x14ac:dyDescent="0.25">
      <c r="A43" s="82">
        <f>IF(ISBLANK(#REF!),"",IF(ISNUMBER(A42),A42+1,1))</f>
        <v>33</v>
      </c>
      <c r="B43" s="77" t="s">
        <v>490</v>
      </c>
      <c r="C43" s="77" t="s">
        <v>143</v>
      </c>
      <c r="D43" s="77" t="s">
        <v>155</v>
      </c>
      <c r="E43" s="77" t="s">
        <v>75</v>
      </c>
      <c r="F43" s="99">
        <v>42062</v>
      </c>
      <c r="G43" s="73">
        <v>16</v>
      </c>
      <c r="H43" s="77"/>
      <c r="I43" s="77"/>
      <c r="J43" s="77"/>
      <c r="K43" s="77">
        <v>1</v>
      </c>
      <c r="L43" s="77">
        <v>2</v>
      </c>
      <c r="M43" s="77">
        <v>17</v>
      </c>
      <c r="N43" s="100"/>
      <c r="O43" s="101"/>
      <c r="P43" s="74"/>
      <c r="Q43" s="74" t="s">
        <v>14</v>
      </c>
      <c r="R43" s="70">
        <f>IF(ISBLANK(#REF!),"",IF(E43="ΤΕΕ-ΤΕΛ-ΕΠΛ-ΕΠΑΛ",IF(G43&gt;10,ROUND(0.5*(G43-10),2),0),IF(E43="ΙΕΚ-Τάξη μαθητείας ΕΠΑΛ",IF(G43&gt;10,ROUND(0.85*(G43-10),2),0))))</f>
        <v>5.0999999999999996</v>
      </c>
      <c r="S43" s="70">
        <f>IF(ISBLANK(#REF!),"",MIN(3,0.5*INT((H43*12+I43+ROUND(J43/30,0))/6)))</f>
        <v>0</v>
      </c>
      <c r="T43" s="70">
        <f>IF(ISBLANK(#REF!),"",0.25*(K43*12+L43+ROUND(M43/30,0)))</f>
        <v>3.75</v>
      </c>
      <c r="U43" s="71">
        <f>IF(ISBLANK(#REF!),"",IF(N43&gt;=67%,7,0))</f>
        <v>0</v>
      </c>
      <c r="V43" s="71">
        <f>IF(ISBLANK(#REF!),"",IF(O43&gt;=1,7,0))</f>
        <v>0</v>
      </c>
      <c r="W43" s="71">
        <f>IF(ISBLANK(#REF!),"",IF(P43="ΠΟΛΥΤΕΚΝΟΣ",7,IF(P43="ΤΡΙΤΕΚΝΟΣ",3,0)))</f>
        <v>0</v>
      </c>
      <c r="X43" s="71">
        <f>IF(ISBLANK(#REF!),"",MAX(U43:W43))</f>
        <v>0</v>
      </c>
      <c r="Y43" s="71">
        <f>IF(ISBLANK(#REF!),"",SUM(R43:T43,X43))</f>
        <v>8.85</v>
      </c>
      <c r="Z43" s="72" t="s">
        <v>297</v>
      </c>
    </row>
    <row r="44" spans="1:26" ht="15.75" customHeight="1" x14ac:dyDescent="0.25">
      <c r="A44" s="82">
        <f>IF(ISBLANK(#REF!),"",IF(ISNUMBER(A43),A43+1,1))</f>
        <v>34</v>
      </c>
      <c r="B44" s="80" t="s">
        <v>502</v>
      </c>
      <c r="C44" s="80" t="s">
        <v>109</v>
      </c>
      <c r="D44" s="80" t="s">
        <v>194</v>
      </c>
      <c r="E44" s="77" t="s">
        <v>70</v>
      </c>
      <c r="F44" s="99">
        <v>34877</v>
      </c>
      <c r="G44" s="73">
        <v>15.641999999999999</v>
      </c>
      <c r="H44" s="77"/>
      <c r="I44" s="77">
        <v>5</v>
      </c>
      <c r="J44" s="77">
        <v>11</v>
      </c>
      <c r="K44" s="77"/>
      <c r="L44" s="77">
        <v>11</v>
      </c>
      <c r="M44" s="77">
        <v>1</v>
      </c>
      <c r="N44" s="100"/>
      <c r="O44" s="101"/>
      <c r="P44" s="74" t="s">
        <v>31</v>
      </c>
      <c r="Q44" s="74" t="s">
        <v>14</v>
      </c>
      <c r="R44" s="70">
        <f>IF(ISBLANK(#REF!),"",IF(E44="ΤΕΕ-ΤΕΛ-ΕΠΛ-ΕΠΑΛ",IF(G44&gt;10,ROUND(0.5*(G44-10),2),0),IF(E44="ΙΕΚ-Τάξη μαθητείας ΕΠΑΛ",IF(G44&gt;10,ROUND(0.85*(G44-10),2),0))))</f>
        <v>2.82</v>
      </c>
      <c r="S44" s="70">
        <f>IF(ISBLANK(#REF!),"",MIN(3,0.5*INT((H44*12+I44+ROUND(J44/30,0))/6)))</f>
        <v>0</v>
      </c>
      <c r="T44" s="70">
        <f>IF(ISBLANK(#REF!),"",0.25*(K44*12+L44+ROUND(M44/30,0)))</f>
        <v>2.75</v>
      </c>
      <c r="U44" s="71">
        <f>IF(ISBLANK(#REF!),"",IF(N44&gt;=67%,7,0))</f>
        <v>0</v>
      </c>
      <c r="V44" s="71">
        <f>IF(ISBLANK(#REF!),"",IF(O44&gt;=1,7,0))</f>
        <v>0</v>
      </c>
      <c r="W44" s="71">
        <f>IF(ISBLANK(#REF!),"",IF(P44="ΠΟΛΥΤΕΚΝΟΣ",7,IF(P44="ΤΡΙΤΕΚΝΟΣ",3,0)))</f>
        <v>3</v>
      </c>
      <c r="X44" s="71">
        <f>IF(ISBLANK(#REF!),"",MAX(U44:W44))</f>
        <v>3</v>
      </c>
      <c r="Y44" s="71">
        <f>IF(ISBLANK(#REF!),"",SUM(R44:T44,X44))</f>
        <v>8.57</v>
      </c>
      <c r="Z44" s="72">
        <v>4</v>
      </c>
    </row>
    <row r="45" spans="1:26" ht="17.25" customHeight="1" x14ac:dyDescent="0.25">
      <c r="A45" s="82">
        <f>IF(ISBLANK(#REF!),"",IF(ISNUMBER(A44),A44+1,1))</f>
        <v>35</v>
      </c>
      <c r="B45" s="80" t="s">
        <v>460</v>
      </c>
      <c r="C45" s="77" t="s">
        <v>143</v>
      </c>
      <c r="D45" s="80" t="s">
        <v>100</v>
      </c>
      <c r="E45" s="77" t="s">
        <v>75</v>
      </c>
      <c r="F45" s="98">
        <v>42062</v>
      </c>
      <c r="G45" s="73">
        <v>16</v>
      </c>
      <c r="H45" s="80"/>
      <c r="I45" s="80"/>
      <c r="J45" s="80"/>
      <c r="K45" s="80">
        <v>1</v>
      </c>
      <c r="L45" s="80">
        <v>1</v>
      </c>
      <c r="M45" s="80">
        <v>12</v>
      </c>
      <c r="N45" s="78"/>
      <c r="O45" s="79"/>
      <c r="P45" s="74"/>
      <c r="Q45" s="74" t="s">
        <v>14</v>
      </c>
      <c r="R45" s="70">
        <f>IF(ISBLANK(#REF!),"",IF(E45="ΤΕΕ-ΤΕΛ-ΕΠΛ-ΕΠΑΛ",IF(G45&gt;10,ROUND(0.5*(G45-10),2),0),IF(E45="ΙΕΚ-Τάξη μαθητείας ΕΠΑΛ",IF(G45&gt;10,ROUND(0.85*(G45-10),2),0))))</f>
        <v>5.0999999999999996</v>
      </c>
      <c r="S45" s="70">
        <f>IF(ISBLANK(#REF!),"",MIN(3,0.5*INT((H45*12+I45+ROUND(J45/30,0))/6)))</f>
        <v>0</v>
      </c>
      <c r="T45" s="70">
        <f>IF(ISBLANK(#REF!),"",0.25*(K45*12+L45+ROUND(M45/30,0)))</f>
        <v>3.25</v>
      </c>
      <c r="U45" s="71">
        <f>IF(ISBLANK(#REF!),"",IF(N45&gt;=67%,7,0))</f>
        <v>0</v>
      </c>
      <c r="V45" s="71">
        <f>IF(ISBLANK(#REF!),"",IF(O45&gt;=1,7,0))</f>
        <v>0</v>
      </c>
      <c r="W45" s="71">
        <f>IF(ISBLANK(#REF!),"",IF(P45="ΠΟΛΥΤΕΚΝΟΣ",7,IF(P45="ΤΡΙΤΕΚΝΟΣ",3,0)))</f>
        <v>0</v>
      </c>
      <c r="X45" s="71">
        <f>IF(ISBLANK(#REF!),"",MAX(U45:W45))</f>
        <v>0</v>
      </c>
      <c r="Y45" s="71">
        <f>IF(ISBLANK(#REF!),"",SUM(R45:T45,X45))</f>
        <v>8.35</v>
      </c>
      <c r="Z45" s="72">
        <v>4</v>
      </c>
    </row>
    <row r="46" spans="1:26" x14ac:dyDescent="0.25">
      <c r="A46" s="82">
        <f>IF(ISBLANK(#REF!),"",IF(ISNUMBER(A45),A45+1,1))</f>
        <v>36</v>
      </c>
      <c r="B46" s="77" t="s">
        <v>501</v>
      </c>
      <c r="C46" s="77" t="s">
        <v>154</v>
      </c>
      <c r="D46" s="77" t="s">
        <v>127</v>
      </c>
      <c r="E46" s="77" t="s">
        <v>75</v>
      </c>
      <c r="F46" s="99">
        <v>38231</v>
      </c>
      <c r="G46" s="73">
        <v>13</v>
      </c>
      <c r="H46" s="77"/>
      <c r="I46" s="77"/>
      <c r="J46" s="77"/>
      <c r="K46" s="77">
        <v>1</v>
      </c>
      <c r="L46" s="77">
        <v>11</v>
      </c>
      <c r="M46" s="77">
        <v>12</v>
      </c>
      <c r="N46" s="100"/>
      <c r="O46" s="101"/>
      <c r="P46" s="74"/>
      <c r="Q46" s="74" t="s">
        <v>14</v>
      </c>
      <c r="R46" s="70">
        <f>IF(ISBLANK(#REF!),"",IF(E46="ΤΕΕ-ΤΕΛ-ΕΠΛ-ΕΠΑΛ",IF(G46&gt;10,ROUND(0.5*(G46-10),2),0),IF(E46="ΙΕΚ-Τάξη μαθητείας ΕΠΑΛ",IF(G46&gt;10,ROUND(0.85*(G46-10),2),0))))</f>
        <v>2.5499999999999998</v>
      </c>
      <c r="S46" s="70">
        <f>IF(ISBLANK(#REF!),"",MIN(3,0.5*INT((H46*12+I46+ROUND(J46/30,0))/6)))</f>
        <v>0</v>
      </c>
      <c r="T46" s="70">
        <f>IF(ISBLANK(#REF!),"",0.25*(K46*12+L46+ROUND(M46/30,0)))</f>
        <v>5.75</v>
      </c>
      <c r="U46" s="71">
        <f>IF(ISBLANK(#REF!),"",IF(N46&gt;=67%,7,0))</f>
        <v>0</v>
      </c>
      <c r="V46" s="71">
        <f>IF(ISBLANK(#REF!),"",IF(O46&gt;=1,7,0))</f>
        <v>0</v>
      </c>
      <c r="W46" s="71">
        <f>IF(ISBLANK(#REF!),"",IF(P46="ΠΟΛΥΤΕΚΝΟΣ",7,IF(P46="ΤΡΙΤΕΚΝΟΣ",3,0)))</f>
        <v>0</v>
      </c>
      <c r="X46" s="71">
        <f>IF(ISBLANK(#REF!),"",MAX(U46:W46))</f>
        <v>0</v>
      </c>
      <c r="Y46" s="71">
        <f>IF(ISBLANK(#REF!),"",SUM(R46:T46,X46))</f>
        <v>8.3000000000000007</v>
      </c>
      <c r="Z46" s="72">
        <v>2</v>
      </c>
    </row>
    <row r="47" spans="1:26" x14ac:dyDescent="0.25">
      <c r="A47" s="82">
        <f>IF(ISBLANK(#REF!),"",IF(ISNUMBER(A46),A46+1,1))</f>
        <v>37</v>
      </c>
      <c r="B47" s="77" t="s">
        <v>327</v>
      </c>
      <c r="C47" s="77" t="s">
        <v>328</v>
      </c>
      <c r="D47" s="77" t="s">
        <v>173</v>
      </c>
      <c r="E47" s="77" t="s">
        <v>70</v>
      </c>
      <c r="F47" s="99">
        <v>35962</v>
      </c>
      <c r="G47" s="73">
        <v>20</v>
      </c>
      <c r="H47" s="77"/>
      <c r="I47" s="77"/>
      <c r="J47" s="77"/>
      <c r="K47" s="77"/>
      <c r="L47" s="77"/>
      <c r="M47" s="77"/>
      <c r="N47" s="100"/>
      <c r="O47" s="101"/>
      <c r="P47" s="74" t="s">
        <v>31</v>
      </c>
      <c r="Q47" s="74" t="s">
        <v>14</v>
      </c>
      <c r="R47" s="70">
        <f>IF(ISBLANK(#REF!),"",IF(E47="ΤΕΕ-ΤΕΛ-ΕΠΛ-ΕΠΑΛ",IF(G47&gt;10,ROUND(0.5*(G47-10),2),0),IF(E47="ΙΕΚ-Τάξη μαθητείας ΕΠΑΛ",IF(G47&gt;10,ROUND(0.85*(G47-10),2),0))))</f>
        <v>5</v>
      </c>
      <c r="S47" s="70">
        <f>IF(ISBLANK(#REF!),"",MIN(3,0.5*INT((H47*12+I47+ROUND(J47/30,0))/6)))</f>
        <v>0</v>
      </c>
      <c r="T47" s="70">
        <f>IF(ISBLANK(#REF!),"",0.25*(K47*12+L47+ROUND(M47/30,0)))</f>
        <v>0</v>
      </c>
      <c r="U47" s="71">
        <f>IF(ISBLANK(#REF!),"",IF(N47&gt;=67%,7,0))</f>
        <v>0</v>
      </c>
      <c r="V47" s="71">
        <f>IF(ISBLANK(#REF!),"",IF(O47&gt;=1,7,0))</f>
        <v>0</v>
      </c>
      <c r="W47" s="71">
        <f>IF(ISBLANK(#REF!),"",IF(P47="ΠΟΛΥΤΕΚΝΟΣ",7,IF(P47="ΤΡΙΤΕΚΝΟΣ",3,0)))</f>
        <v>3</v>
      </c>
      <c r="X47" s="71">
        <f>IF(ISBLANK(#REF!),"",MAX(U47:W47))</f>
        <v>3</v>
      </c>
      <c r="Y47" s="71">
        <f>IF(ISBLANK(#REF!),"",SUM(R47:T47,X47))</f>
        <v>8</v>
      </c>
      <c r="Z47" s="72">
        <v>4</v>
      </c>
    </row>
    <row r="48" spans="1:26" x14ac:dyDescent="0.25">
      <c r="A48" s="82">
        <f>IF(ISBLANK(#REF!),"",IF(ISNUMBER(A47),A47+1,1))</f>
        <v>38</v>
      </c>
      <c r="B48" s="77" t="s">
        <v>529</v>
      </c>
      <c r="C48" s="77" t="s">
        <v>168</v>
      </c>
      <c r="D48" s="77" t="s">
        <v>155</v>
      </c>
      <c r="E48" s="77" t="s">
        <v>75</v>
      </c>
      <c r="F48" s="99">
        <v>42062</v>
      </c>
      <c r="G48" s="73">
        <v>15</v>
      </c>
      <c r="H48" s="77"/>
      <c r="I48" s="77"/>
      <c r="J48" s="77"/>
      <c r="K48" s="77">
        <v>1</v>
      </c>
      <c r="L48" s="77">
        <v>1</v>
      </c>
      <c r="M48" s="77">
        <v>10</v>
      </c>
      <c r="N48" s="100"/>
      <c r="O48" s="101"/>
      <c r="P48" s="74"/>
      <c r="Q48" s="74" t="s">
        <v>14</v>
      </c>
      <c r="R48" s="70">
        <f>IF(ISBLANK(#REF!),"",IF(E48="ΤΕΕ-ΤΕΛ-ΕΠΛ-ΕΠΑΛ",IF(G48&gt;10,ROUND(0.5*(G48-10),2),0),IF(E48="ΙΕΚ-Τάξη μαθητείας ΕΠΑΛ",IF(G48&gt;10,ROUND(0.85*(G48-10),2),0))))</f>
        <v>4.25</v>
      </c>
      <c r="S48" s="70">
        <f>IF(ISBLANK(#REF!),"",MIN(3,0.5*INT((H48*12+I48+ROUND(J48/30,0))/6)))</f>
        <v>0</v>
      </c>
      <c r="T48" s="70">
        <f>IF(ISBLANK(#REF!),"",0.25*(K48*12+L48+ROUND(M48/30,0)))</f>
        <v>3.25</v>
      </c>
      <c r="U48" s="71">
        <f>IF(ISBLANK(#REF!),"",IF(N48&gt;=67%,7,0))</f>
        <v>0</v>
      </c>
      <c r="V48" s="71">
        <f>IF(ISBLANK(#REF!),"",IF(O48&gt;=1,7,0))</f>
        <v>0</v>
      </c>
      <c r="W48" s="71">
        <f>IF(ISBLANK(#REF!),"",IF(P48="ΠΟΛΥΤΕΚΝΟΣ",7,IF(P48="ΤΡΙΤΕΚΝΟΣ",3,0)))</f>
        <v>0</v>
      </c>
      <c r="X48" s="71">
        <f>IF(ISBLANK(#REF!),"",MAX(U48:W48))</f>
        <v>0</v>
      </c>
      <c r="Y48" s="71">
        <f>IF(ISBLANK(#REF!),"",SUM(R48:T48,X48))</f>
        <v>7.5</v>
      </c>
      <c r="Z48" s="72" t="s">
        <v>297</v>
      </c>
    </row>
    <row r="49" spans="1:26" ht="17.25" customHeight="1" x14ac:dyDescent="0.25">
      <c r="A49" s="82">
        <f>IF(ISBLANK(#REF!),"",IF(ISNUMBER(A48),A48+1,1))</f>
        <v>39</v>
      </c>
      <c r="B49" s="80" t="s">
        <v>533</v>
      </c>
      <c r="C49" s="80" t="s">
        <v>236</v>
      </c>
      <c r="D49" s="80" t="s">
        <v>155</v>
      </c>
      <c r="E49" s="77" t="s">
        <v>70</v>
      </c>
      <c r="F49" s="99">
        <v>36692</v>
      </c>
      <c r="G49" s="73">
        <v>18.66</v>
      </c>
      <c r="H49" s="77"/>
      <c r="I49" s="77"/>
      <c r="J49" s="77"/>
      <c r="K49" s="77"/>
      <c r="L49" s="77">
        <v>11</v>
      </c>
      <c r="M49" s="77">
        <v>13</v>
      </c>
      <c r="N49" s="100"/>
      <c r="O49" s="101"/>
      <c r="P49" s="74"/>
      <c r="Q49" s="74" t="s">
        <v>14</v>
      </c>
      <c r="R49" s="70">
        <f>IF(ISBLANK(#REF!),"",IF(E49="ΤΕΕ-ΤΕΛ-ΕΠΛ-ΕΠΑΛ",IF(G49&gt;10,ROUND(0.5*(G49-10),2),0),IF(E49="ΙΕΚ-Τάξη μαθητείας ΕΠΑΛ",IF(G49&gt;10,ROUND(0.85*(G49-10),2),0))))</f>
        <v>4.33</v>
      </c>
      <c r="S49" s="70">
        <f>IF(ISBLANK(#REF!),"",MIN(3,0.5*INT((H49*12+I49+ROUND(J49/30,0))/6)))</f>
        <v>0</v>
      </c>
      <c r="T49" s="70">
        <f>IF(ISBLANK(#REF!),"",0.25*(K49*12+L49+ROUND(M49/30,0)))</f>
        <v>2.75</v>
      </c>
      <c r="U49" s="71">
        <f>IF(ISBLANK(#REF!),"",IF(N49&gt;=67%,7,0))</f>
        <v>0</v>
      </c>
      <c r="V49" s="71">
        <f>IF(ISBLANK(#REF!),"",IF(O49&gt;=1,7,0))</f>
        <v>0</v>
      </c>
      <c r="W49" s="71">
        <f>IF(ISBLANK(#REF!),"",IF(P49="ΠΟΛΥΤΕΚΝΟΣ",7,IF(P49="ΤΡΙΤΕΚΝΟΣ",3,0)))</f>
        <v>0</v>
      </c>
      <c r="X49" s="71">
        <f>IF(ISBLANK(#REF!),"",MAX(U49:W49))</f>
        <v>0</v>
      </c>
      <c r="Y49" s="71">
        <f>IF(ISBLANK(#REF!),"",SUM(R49:T49,X49))</f>
        <v>7.08</v>
      </c>
      <c r="Z49" s="72">
        <v>2</v>
      </c>
    </row>
    <row r="50" spans="1:26" x14ac:dyDescent="0.25">
      <c r="A50" s="82">
        <f>IF(ISBLANK(#REF!),"",IF(ISNUMBER(A49),A49+1,1))</f>
        <v>40</v>
      </c>
      <c r="B50" s="77" t="s">
        <v>474</v>
      </c>
      <c r="C50" s="77" t="s">
        <v>475</v>
      </c>
      <c r="D50" s="77" t="s">
        <v>270</v>
      </c>
      <c r="E50" s="77" t="s">
        <v>70</v>
      </c>
      <c r="F50" s="99">
        <v>38504</v>
      </c>
      <c r="G50" s="73">
        <v>17.908999999999999</v>
      </c>
      <c r="H50" s="77"/>
      <c r="I50" s="77"/>
      <c r="J50" s="77"/>
      <c r="K50" s="77">
        <v>1</v>
      </c>
      <c r="L50" s="77">
        <v>0</v>
      </c>
      <c r="M50" s="77">
        <v>14</v>
      </c>
      <c r="N50" s="100"/>
      <c r="O50" s="101"/>
      <c r="P50" s="74"/>
      <c r="Q50" s="74" t="s">
        <v>14</v>
      </c>
      <c r="R50" s="70">
        <f>IF(ISBLANK(#REF!),"",IF(E50="ΤΕΕ-ΤΕΛ-ΕΠΛ-ΕΠΑΛ",IF(G50&gt;10,ROUND(0.5*(G50-10),2),0),IF(E50="ΙΕΚ-Τάξη μαθητείας ΕΠΑΛ",IF(G50&gt;10,ROUND(0.85*(G50-10),2),0))))</f>
        <v>3.95</v>
      </c>
      <c r="S50" s="70">
        <f>IF(ISBLANK(#REF!),"",MIN(3,0.5*INT((H50*12+I50+ROUND(J50/30,0))/6)))</f>
        <v>0</v>
      </c>
      <c r="T50" s="70">
        <f>IF(ISBLANK(#REF!),"",0.25*(K50*12+L50+ROUND(M50/30,0)))</f>
        <v>3</v>
      </c>
      <c r="U50" s="71">
        <f>IF(ISBLANK(#REF!),"",IF(N50&gt;=67%,7,0))</f>
        <v>0</v>
      </c>
      <c r="V50" s="71">
        <f>IF(ISBLANK(#REF!),"",IF(O50&gt;=1,7,0))</f>
        <v>0</v>
      </c>
      <c r="W50" s="71">
        <f>IF(ISBLANK(#REF!),"",IF(P50="ΠΟΛΥΤΕΚΝΟΣ",7,IF(P50="ΤΡΙΤΕΚΝΟΣ",3,0)))</f>
        <v>0</v>
      </c>
      <c r="X50" s="71">
        <f>IF(ISBLANK(#REF!),"",MAX(U50:W50))</f>
        <v>0</v>
      </c>
      <c r="Y50" s="71">
        <f>IF(ISBLANK(#REF!),"",SUM(R50:T50,X50))</f>
        <v>6.95</v>
      </c>
      <c r="Z50" s="72">
        <v>5.0999999999999996</v>
      </c>
    </row>
    <row r="51" spans="1:26" x14ac:dyDescent="0.25">
      <c r="A51" s="82">
        <f>IF(ISBLANK(#REF!),"",IF(ISNUMBER(A50),A50+1,1))</f>
        <v>41</v>
      </c>
      <c r="B51" s="77" t="s">
        <v>516</v>
      </c>
      <c r="C51" s="77" t="s">
        <v>394</v>
      </c>
      <c r="D51" s="77" t="s">
        <v>110</v>
      </c>
      <c r="E51" s="77" t="s">
        <v>70</v>
      </c>
      <c r="F51" s="99">
        <v>33773</v>
      </c>
      <c r="G51" s="73">
        <v>16.222000000000001</v>
      </c>
      <c r="H51" s="77"/>
      <c r="I51" s="77">
        <v>5</v>
      </c>
      <c r="J51" s="77">
        <v>1</v>
      </c>
      <c r="K51" s="77">
        <v>1</v>
      </c>
      <c r="L51" s="77">
        <v>3</v>
      </c>
      <c r="M51" s="77">
        <v>7</v>
      </c>
      <c r="N51" s="100"/>
      <c r="O51" s="101"/>
      <c r="P51" s="74"/>
      <c r="Q51" s="74" t="s">
        <v>14</v>
      </c>
      <c r="R51" s="70">
        <f>IF(ISBLANK(#REF!),"",IF(E51="ΤΕΕ-ΤΕΛ-ΕΠΛ-ΕΠΑΛ",IF(G51&gt;10,ROUND(0.5*(G51-10),2),0),IF(E51="ΙΕΚ-Τάξη μαθητείας ΕΠΑΛ",IF(G51&gt;10,ROUND(0.85*(G51-10),2),0))))</f>
        <v>3.11</v>
      </c>
      <c r="S51" s="70">
        <f>IF(ISBLANK(#REF!),"",MIN(3,0.5*INT((H51*12+I51+ROUND(J51/30,0))/6)))</f>
        <v>0</v>
      </c>
      <c r="T51" s="70">
        <f>IF(ISBLANK(#REF!),"",0.25*(K51*12+L51+ROUND(M51/30,0)))</f>
        <v>3.75</v>
      </c>
      <c r="U51" s="71">
        <f>IF(ISBLANK(#REF!),"",IF(N51&gt;=67%,7,0))</f>
        <v>0</v>
      </c>
      <c r="V51" s="71">
        <f>IF(ISBLANK(#REF!),"",IF(O51&gt;=1,7,0))</f>
        <v>0</v>
      </c>
      <c r="W51" s="71">
        <f>IF(ISBLANK(#REF!),"",IF(P51="ΠΟΛΥΤΕΚΝΟΣ",7,IF(P51="ΤΡΙΤΕΚΝΟΣ",3,0)))</f>
        <v>0</v>
      </c>
      <c r="X51" s="71">
        <f>IF(ISBLANK(#REF!),"",MAX(U51:W51))</f>
        <v>0</v>
      </c>
      <c r="Y51" s="71">
        <f>IF(ISBLANK(#REF!),"",SUM(R51:T51,X51))</f>
        <v>6.8599999999999994</v>
      </c>
      <c r="Z51" s="72">
        <v>4</v>
      </c>
    </row>
    <row r="52" spans="1:26" x14ac:dyDescent="0.25">
      <c r="A52" s="82">
        <f>IF(ISBLANK(#REF!),"",IF(ISNUMBER(A51),A51+1,1))</f>
        <v>42</v>
      </c>
      <c r="B52" s="77" t="s">
        <v>539</v>
      </c>
      <c r="C52" s="77" t="s">
        <v>267</v>
      </c>
      <c r="D52" s="77" t="s">
        <v>205</v>
      </c>
      <c r="E52" s="77" t="s">
        <v>70</v>
      </c>
      <c r="F52" s="99">
        <v>34869</v>
      </c>
      <c r="G52" s="73">
        <v>16.071000000000002</v>
      </c>
      <c r="H52" s="77"/>
      <c r="I52" s="77">
        <v>1</v>
      </c>
      <c r="J52" s="77">
        <v>13</v>
      </c>
      <c r="K52" s="77">
        <v>1</v>
      </c>
      <c r="L52" s="77">
        <v>3</v>
      </c>
      <c r="M52" s="77">
        <v>9</v>
      </c>
      <c r="N52" s="100"/>
      <c r="O52" s="101"/>
      <c r="P52" s="74"/>
      <c r="Q52" s="74" t="s">
        <v>14</v>
      </c>
      <c r="R52" s="70">
        <f>IF(ISBLANK(#REF!),"",IF(E52="ΤΕΕ-ΤΕΛ-ΕΠΛ-ΕΠΑΛ",IF(G52&gt;10,ROUND(0.5*(G52-10),2),0),IF(E52="ΙΕΚ-Τάξη μαθητείας ΕΠΑΛ",IF(G52&gt;10,ROUND(0.85*(G52-10),2),0))))</f>
        <v>3.04</v>
      </c>
      <c r="S52" s="70">
        <f>IF(ISBLANK(#REF!),"",MIN(3,0.5*INT((H52*12+I52+ROUND(J52/30,0))/6)))</f>
        <v>0</v>
      </c>
      <c r="T52" s="70">
        <f>IF(ISBLANK(#REF!),"",0.25*(K52*12+L52+ROUND(M52/30,0)))</f>
        <v>3.75</v>
      </c>
      <c r="U52" s="71">
        <f>IF(ISBLANK(#REF!),"",IF(N52&gt;=67%,7,0))</f>
        <v>0</v>
      </c>
      <c r="V52" s="71">
        <f>IF(ISBLANK(#REF!),"",IF(O52&gt;=1,7,0))</f>
        <v>0</v>
      </c>
      <c r="W52" s="71">
        <f>IF(ISBLANK(#REF!),"",IF(P52="ΠΟΛΥΤΕΚΝΟΣ",7,IF(P52="ΤΡΙΤΕΚΝΟΣ",3,0)))</f>
        <v>0</v>
      </c>
      <c r="X52" s="71">
        <f>IF(ISBLANK(#REF!),"",MAX(U52:W52))</f>
        <v>0</v>
      </c>
      <c r="Y52" s="71">
        <f>IF(ISBLANK(#REF!),"",SUM(R52:T52,X52))</f>
        <v>6.79</v>
      </c>
      <c r="Z52" s="72">
        <v>2</v>
      </c>
    </row>
    <row r="53" spans="1:26" x14ac:dyDescent="0.25">
      <c r="A53" s="82">
        <f>IF(ISBLANK(#REF!),"",IF(ISNUMBER(A52),A52+1,1))</f>
        <v>43</v>
      </c>
      <c r="B53" s="77" t="s">
        <v>318</v>
      </c>
      <c r="C53" s="77" t="s">
        <v>154</v>
      </c>
      <c r="D53" s="77" t="s">
        <v>107</v>
      </c>
      <c r="E53" s="77" t="s">
        <v>70</v>
      </c>
      <c r="F53" s="99">
        <v>37047</v>
      </c>
      <c r="G53" s="73">
        <v>16.416</v>
      </c>
      <c r="H53" s="77"/>
      <c r="I53" s="77">
        <v>5</v>
      </c>
      <c r="J53" s="77"/>
      <c r="K53" s="77"/>
      <c r="L53" s="77">
        <v>11</v>
      </c>
      <c r="M53" s="77">
        <v>21</v>
      </c>
      <c r="N53" s="100"/>
      <c r="O53" s="101"/>
      <c r="P53" s="74"/>
      <c r="Q53" s="74" t="s">
        <v>14</v>
      </c>
      <c r="R53" s="70">
        <f>IF(ISBLANK(#REF!),"",IF(E53="ΤΕΕ-ΤΕΛ-ΕΠΛ-ΕΠΑΛ",IF(G53&gt;10,ROUND(0.5*(G53-10),2),0),IF(E53="ΙΕΚ-Τάξη μαθητείας ΕΠΑΛ",IF(G53&gt;10,ROUND(0.85*(G53-10),2),0))))</f>
        <v>3.21</v>
      </c>
      <c r="S53" s="70">
        <f>IF(ISBLANK(#REF!),"",MIN(3,0.5*INT((H53*12+I53+ROUND(J53/30,0))/6)))</f>
        <v>0</v>
      </c>
      <c r="T53" s="70">
        <f>IF(ISBLANK(#REF!),"",0.25*(K53*12+L53+ROUND(M53/30,0)))</f>
        <v>3</v>
      </c>
      <c r="U53" s="71">
        <f>IF(ISBLANK(#REF!),"",IF(N53&gt;=67%,7,0))</f>
        <v>0</v>
      </c>
      <c r="V53" s="71">
        <f>IF(ISBLANK(#REF!),"",IF(O53&gt;=1,7,0))</f>
        <v>0</v>
      </c>
      <c r="W53" s="71">
        <f>IF(ISBLANK(#REF!),"",IF(P53="ΠΟΛΥΤΕΚΝΟΣ",7,IF(P53="ΤΡΙΤΕΚΝΟΣ",3,0)))</f>
        <v>0</v>
      </c>
      <c r="X53" s="71">
        <f>IF(ISBLANK(#REF!),"",MAX(U53:W53))</f>
        <v>0</v>
      </c>
      <c r="Y53" s="71">
        <f>IF(ISBLANK(#REF!),"",SUM(R53:T53,X53))</f>
        <v>6.21</v>
      </c>
      <c r="Z53" s="72">
        <v>5</v>
      </c>
    </row>
    <row r="54" spans="1:26" x14ac:dyDescent="0.25">
      <c r="A54" s="82">
        <f>IF(ISBLANK(#REF!),"",IF(ISNUMBER(A53),A53+1,1))</f>
        <v>44</v>
      </c>
      <c r="B54" s="77" t="s">
        <v>492</v>
      </c>
      <c r="C54" s="77" t="s">
        <v>168</v>
      </c>
      <c r="D54" s="77" t="s">
        <v>133</v>
      </c>
      <c r="E54" s="77" t="s">
        <v>75</v>
      </c>
      <c r="F54" s="99">
        <v>42062</v>
      </c>
      <c r="G54" s="73">
        <v>17</v>
      </c>
      <c r="H54" s="77"/>
      <c r="I54" s="77"/>
      <c r="J54" s="77"/>
      <c r="K54" s="77"/>
      <c r="L54" s="77"/>
      <c r="M54" s="77"/>
      <c r="N54" s="100"/>
      <c r="O54" s="101"/>
      <c r="P54" s="74"/>
      <c r="Q54" s="74" t="s">
        <v>14</v>
      </c>
      <c r="R54" s="70">
        <f>IF(ISBLANK(#REF!),"",IF(E54="ΤΕΕ-ΤΕΛ-ΕΠΛ-ΕΠΑΛ",IF(G54&gt;10,ROUND(0.5*(G54-10),2),0),IF(E54="ΙΕΚ-Τάξη μαθητείας ΕΠΑΛ",IF(G54&gt;10,ROUND(0.85*(G54-10),2),0))))</f>
        <v>5.95</v>
      </c>
      <c r="S54" s="70">
        <f>IF(ISBLANK(#REF!),"",MIN(3,0.5*INT((H54*12+I54+ROUND(J54/30,0))/6)))</f>
        <v>0</v>
      </c>
      <c r="T54" s="70">
        <f>IF(ISBLANK(#REF!),"",0.25*(K54*12+L54+ROUND(M54/30,0)))</f>
        <v>0</v>
      </c>
      <c r="U54" s="71">
        <f>IF(ISBLANK(#REF!),"",IF(N54&gt;=67%,7,0))</f>
        <v>0</v>
      </c>
      <c r="V54" s="71">
        <f>IF(ISBLANK(#REF!),"",IF(O54&gt;=1,7,0))</f>
        <v>0</v>
      </c>
      <c r="W54" s="71">
        <f>IF(ISBLANK(#REF!),"",IF(P54="ΠΟΛΥΤΕΚΝΟΣ",7,IF(P54="ΤΡΙΤΕΚΝΟΣ",3,0)))</f>
        <v>0</v>
      </c>
      <c r="X54" s="71">
        <f>IF(ISBLANK(#REF!),"",MAX(U54:W54))</f>
        <v>0</v>
      </c>
      <c r="Y54" s="71">
        <f>IF(ISBLANK(#REF!),"",SUM(R54:T54,X54))</f>
        <v>5.95</v>
      </c>
      <c r="Z54" s="72" t="s">
        <v>368</v>
      </c>
    </row>
    <row r="55" spans="1:26" x14ac:dyDescent="0.25">
      <c r="A55" s="82">
        <v>45</v>
      </c>
      <c r="B55" s="77" t="s">
        <v>550</v>
      </c>
      <c r="C55" s="77" t="s">
        <v>551</v>
      </c>
      <c r="D55" s="77" t="s">
        <v>192</v>
      </c>
      <c r="E55" s="77" t="s">
        <v>70</v>
      </c>
      <c r="F55" s="99">
        <v>34501</v>
      </c>
      <c r="G55" s="73">
        <v>13.571</v>
      </c>
      <c r="H55" s="77"/>
      <c r="I55" s="77">
        <v>1</v>
      </c>
      <c r="J55" s="77">
        <v>14</v>
      </c>
      <c r="K55" s="77">
        <v>1</v>
      </c>
      <c r="L55" s="77">
        <v>4</v>
      </c>
      <c r="M55" s="77">
        <v>2</v>
      </c>
      <c r="N55" s="100"/>
      <c r="O55" s="101"/>
      <c r="P55" s="74"/>
      <c r="Q55" s="74" t="s">
        <v>14</v>
      </c>
      <c r="R55" s="70">
        <f>IF(ISBLANK(#REF!),"",IF(E55="ΤΕΕ-ΤΕΛ-ΕΠΛ-ΕΠΑΛ",IF(G55&gt;10,ROUND(0.5*(G55-10),2),0),IF(E55="ΙΕΚ-Τάξη μαθητείας ΕΠΑΛ",IF(G55&gt;10,ROUND(0.85*(G55-10),2),0))))</f>
        <v>1.79</v>
      </c>
      <c r="S55" s="70">
        <f>IF(ISBLANK(#REF!),"",MIN(3,0.5*INT((H55*12+I55+ROUND(J55/30,0))/6)))</f>
        <v>0</v>
      </c>
      <c r="T55" s="70">
        <f>IF(ISBLANK(#REF!),"",0.25*(K55*12+L55+ROUND(M55/30,0)))</f>
        <v>4</v>
      </c>
      <c r="U55" s="71">
        <f>IF(ISBLANK(#REF!),"",IF(N55&gt;=67%,7,0))</f>
        <v>0</v>
      </c>
      <c r="V55" s="71">
        <f>IF(ISBLANK(#REF!),"",IF(O55&gt;=1,7,0))</f>
        <v>0</v>
      </c>
      <c r="W55" s="71">
        <f>IF(ISBLANK(#REF!),"",IF(P55="ΠΟΛΥΤΕΚΝΟΣ",7,IF(P55="ΤΡΙΤΕΚΝΟΣ",3,0)))</f>
        <v>0</v>
      </c>
      <c r="X55" s="71">
        <f>IF(ISBLANK(#REF!),"",MAX(U55:W55))</f>
        <v>0</v>
      </c>
      <c r="Y55" s="71">
        <f>IF(ISBLANK(#REF!),"",SUM(R55:T55,X55))</f>
        <v>5.79</v>
      </c>
      <c r="Z55" s="72">
        <v>2.1</v>
      </c>
    </row>
    <row r="56" spans="1:26" x14ac:dyDescent="0.25">
      <c r="A56" s="82">
        <v>46</v>
      </c>
      <c r="B56" s="77" t="s">
        <v>108</v>
      </c>
      <c r="C56" s="77" t="s">
        <v>465</v>
      </c>
      <c r="D56" s="77" t="s">
        <v>100</v>
      </c>
      <c r="E56" s="77" t="s">
        <v>70</v>
      </c>
      <c r="F56" s="98">
        <v>34506</v>
      </c>
      <c r="G56" s="73">
        <v>17.332999999999998</v>
      </c>
      <c r="H56" s="80"/>
      <c r="I56" s="80">
        <v>5</v>
      </c>
      <c r="J56" s="80">
        <v>1</v>
      </c>
      <c r="K56" s="80"/>
      <c r="L56" s="80">
        <v>6</v>
      </c>
      <c r="M56" s="80">
        <v>15</v>
      </c>
      <c r="N56" s="78"/>
      <c r="O56" s="79"/>
      <c r="P56" s="80"/>
      <c r="Q56" s="80" t="s">
        <v>14</v>
      </c>
      <c r="R56" s="70">
        <f>IF(ISBLANK(#REF!),"",IF(E56="ΤΕΕ-ΤΕΛ-ΕΠΛ-ΕΠΑΛ",IF(G56&gt;10,ROUND(0.5*(G56-10),2),0),IF(E56="ΙΕΚ-Τάξη μαθητείας ΕΠΑΛ",IF(G56&gt;10,ROUND(0.85*(G56-10),2),0))))</f>
        <v>3.67</v>
      </c>
      <c r="S56" s="70">
        <f>IF(ISBLANK(#REF!),"",MIN(3,0.5*INT((H56*12+I56+ROUND(J56/30,0))/6)))</f>
        <v>0</v>
      </c>
      <c r="T56" s="70">
        <f>IF(ISBLANK(#REF!),"",0.25*(K56*12+L56+ROUND(M56/30,0)))</f>
        <v>1.75</v>
      </c>
      <c r="U56" s="71">
        <f>IF(ISBLANK(#REF!),"",IF(N56&gt;=67%,7,0))</f>
        <v>0</v>
      </c>
      <c r="V56" s="71">
        <f>IF(ISBLANK(#REF!),"",IF(O56&gt;=1,7,0))</f>
        <v>0</v>
      </c>
      <c r="W56" s="71">
        <f>IF(ISBLANK(#REF!),"",IF(P56="ΠΟΛΥΤΕΚΝΟΣ",7,IF(P56="ΤΡΙΤΕΚΝΟΣ",3,0)))</f>
        <v>0</v>
      </c>
      <c r="X56" s="71">
        <f>IF(ISBLANK(#REF!),"",MAX(U56:W56))</f>
        <v>0</v>
      </c>
      <c r="Y56" s="71">
        <f>IF(ISBLANK(#REF!),"",SUM(R56:T56,X56))</f>
        <v>5.42</v>
      </c>
      <c r="Z56" s="72">
        <v>2</v>
      </c>
    </row>
    <row r="57" spans="1:26" x14ac:dyDescent="0.25">
      <c r="A57" s="82">
        <v>47</v>
      </c>
      <c r="B57" s="77" t="s">
        <v>513</v>
      </c>
      <c r="C57" s="77" t="s">
        <v>143</v>
      </c>
      <c r="D57" s="77" t="s">
        <v>127</v>
      </c>
      <c r="E57" s="77" t="s">
        <v>75</v>
      </c>
      <c r="F57" s="99">
        <v>37651</v>
      </c>
      <c r="G57" s="73">
        <v>11</v>
      </c>
      <c r="H57" s="77">
        <v>6</v>
      </c>
      <c r="I57" s="77">
        <v>11</v>
      </c>
      <c r="J57" s="77">
        <v>2</v>
      </c>
      <c r="K57" s="77"/>
      <c r="L57" s="77">
        <v>6</v>
      </c>
      <c r="M57" s="77">
        <v>2</v>
      </c>
      <c r="N57" s="100"/>
      <c r="O57" s="101"/>
      <c r="P57" s="74"/>
      <c r="Q57" s="74" t="s">
        <v>14</v>
      </c>
      <c r="R57" s="70">
        <f>IF(ISBLANK(#REF!),"",IF(E57="ΤΕΕ-ΤΕΛ-ΕΠΛ-ΕΠΑΛ",IF(G57&gt;10,ROUND(0.5*(G57-10),2),0),IF(E57="ΙΕΚ-Τάξη μαθητείας ΕΠΑΛ",IF(G57&gt;10,ROUND(0.85*(G57-10),2),0))))</f>
        <v>0.85</v>
      </c>
      <c r="S57" s="70">
        <f>IF(ISBLANK(#REF!),"",MIN(3,0.5*INT((H57*12+I57+ROUND(J57/30,0))/6)))</f>
        <v>3</v>
      </c>
      <c r="T57" s="70">
        <f>IF(ISBLANK(#REF!),"",0.25*(K57*12+L57+ROUND(M57/30,0)))</f>
        <v>1.5</v>
      </c>
      <c r="U57" s="71">
        <f>IF(ISBLANK(#REF!),"",IF(N57&gt;=67%,7,0))</f>
        <v>0</v>
      </c>
      <c r="V57" s="71">
        <f>IF(ISBLANK(#REF!),"",IF(O57&gt;=1,7,0))</f>
        <v>0</v>
      </c>
      <c r="W57" s="71">
        <f>IF(ISBLANK(#REF!),"",IF(P57="ΠΟΛΥΤΕΚΝΟΣ",7,IF(P57="ΤΡΙΤΕΚΝΟΣ",3,0)))</f>
        <v>0</v>
      </c>
      <c r="X57" s="71">
        <f>IF(ISBLANK(#REF!),"",MAX(U57:W57))</f>
        <v>0</v>
      </c>
      <c r="Y57" s="71">
        <f>IF(ISBLANK(#REF!),"",SUM(R57:T57,X57))</f>
        <v>5.35</v>
      </c>
      <c r="Z57" s="72">
        <v>2.1</v>
      </c>
    </row>
    <row r="58" spans="1:26" x14ac:dyDescent="0.25">
      <c r="A58" s="82">
        <v>48</v>
      </c>
      <c r="B58" s="77" t="s">
        <v>473</v>
      </c>
      <c r="C58" s="77" t="s">
        <v>300</v>
      </c>
      <c r="D58" s="77" t="s">
        <v>192</v>
      </c>
      <c r="E58" s="77" t="s">
        <v>75</v>
      </c>
      <c r="F58" s="99">
        <v>42062</v>
      </c>
      <c r="G58" s="73">
        <v>15</v>
      </c>
      <c r="H58" s="77"/>
      <c r="I58" s="77"/>
      <c r="J58" s="77"/>
      <c r="K58" s="77"/>
      <c r="L58" s="77">
        <v>4</v>
      </c>
      <c r="M58" s="77">
        <v>13</v>
      </c>
      <c r="N58" s="100"/>
      <c r="O58" s="101"/>
      <c r="P58" s="74"/>
      <c r="Q58" s="74" t="s">
        <v>14</v>
      </c>
      <c r="R58" s="70">
        <f>IF(ISBLANK(#REF!),"",IF(E58="ΤΕΕ-ΤΕΛ-ΕΠΛ-ΕΠΑΛ",IF(G58&gt;10,ROUND(0.5*(G58-10),2),0),IF(E58="ΙΕΚ-Τάξη μαθητείας ΕΠΑΛ",IF(G58&gt;10,ROUND(0.85*(G58-10),2),0))))</f>
        <v>4.25</v>
      </c>
      <c r="S58" s="70">
        <f>IF(ISBLANK(#REF!),"",MIN(3,0.5*INT((H58*12+I58+ROUND(J58/30,0))/6)))</f>
        <v>0</v>
      </c>
      <c r="T58" s="70">
        <f>IF(ISBLANK(#REF!),"",0.25*(K58*12+L58+ROUND(M58/30,0)))</f>
        <v>1</v>
      </c>
      <c r="U58" s="71">
        <f>IF(ISBLANK(#REF!),"",IF(N58&gt;=67%,7,0))</f>
        <v>0</v>
      </c>
      <c r="V58" s="71">
        <f>IF(ISBLANK(#REF!),"",IF(O58&gt;=1,7,0))</f>
        <v>0</v>
      </c>
      <c r="W58" s="71">
        <f>IF(ISBLANK(#REF!),"",IF(P58="ΠΟΛΥΤΕΚΝΟΣ",7,IF(P58="ΤΡΙΤΕΚΝΟΣ",3,0)))</f>
        <v>0</v>
      </c>
      <c r="X58" s="71">
        <f>IF(ISBLANK(#REF!),"",MAX(U58:W58))</f>
        <v>0</v>
      </c>
      <c r="Y58" s="71">
        <f>IF(ISBLANK(#REF!),"",SUM(R58:T58,X58))</f>
        <v>5.25</v>
      </c>
      <c r="Z58" s="72" t="s">
        <v>372</v>
      </c>
    </row>
    <row r="59" spans="1:26" x14ac:dyDescent="0.25">
      <c r="A59" s="82">
        <v>49</v>
      </c>
      <c r="B59" s="77" t="s">
        <v>269</v>
      </c>
      <c r="C59" s="77" t="s">
        <v>471</v>
      </c>
      <c r="D59" s="77" t="s">
        <v>407</v>
      </c>
      <c r="E59" s="77" t="s">
        <v>75</v>
      </c>
      <c r="F59" s="99">
        <v>42062</v>
      </c>
      <c r="G59" s="73">
        <v>15</v>
      </c>
      <c r="H59" s="77"/>
      <c r="I59" s="77"/>
      <c r="J59" s="77"/>
      <c r="K59" s="77"/>
      <c r="L59" s="77">
        <v>4</v>
      </c>
      <c r="M59" s="77">
        <v>13</v>
      </c>
      <c r="N59" s="100"/>
      <c r="O59" s="101"/>
      <c r="P59" s="74"/>
      <c r="Q59" s="74" t="s">
        <v>14</v>
      </c>
      <c r="R59" s="70">
        <f>IF(ISBLANK(#REF!),"",IF(E59="ΤΕΕ-ΤΕΛ-ΕΠΛ-ΕΠΑΛ",IF(G59&gt;10,ROUND(0.5*(G59-10),2),0),IF(E59="ΙΕΚ-Τάξη μαθητείας ΕΠΑΛ",IF(G59&gt;10,ROUND(0.85*(G59-10),2),0))))</f>
        <v>4.25</v>
      </c>
      <c r="S59" s="70">
        <f>IF(ISBLANK(#REF!),"",MIN(3,0.5*INT((H59*12+I59+ROUND(J59/30,0))/6)))</f>
        <v>0</v>
      </c>
      <c r="T59" s="70">
        <f>IF(ISBLANK(#REF!),"",0.25*(K59*12+L59+ROUND(M59/30,0)))</f>
        <v>1</v>
      </c>
      <c r="U59" s="71">
        <f>IF(ISBLANK(#REF!),"",IF(N59&gt;=67%,7,0))</f>
        <v>0</v>
      </c>
      <c r="V59" s="71">
        <f>IF(ISBLANK(#REF!),"",IF(O59&gt;=1,7,0))</f>
        <v>0</v>
      </c>
      <c r="W59" s="71">
        <f>IF(ISBLANK(#REF!),"",IF(P59="ΠΟΛΥΤΕΚΝΟΣ",7,IF(P59="ΤΡΙΤΕΚΝΟΣ",3,0)))</f>
        <v>0</v>
      </c>
      <c r="X59" s="71">
        <f>IF(ISBLANK(#REF!),"",MAX(U59:W59))</f>
        <v>0</v>
      </c>
      <c r="Y59" s="71">
        <f>IF(ISBLANK(#REF!),"",SUM(R59:T59,X59))</f>
        <v>5.25</v>
      </c>
      <c r="Z59" s="72" t="s">
        <v>286</v>
      </c>
    </row>
    <row r="60" spans="1:26" x14ac:dyDescent="0.25">
      <c r="A60" s="82">
        <v>50</v>
      </c>
      <c r="B60" s="77" t="s">
        <v>182</v>
      </c>
      <c r="C60" s="77" t="s">
        <v>300</v>
      </c>
      <c r="D60" s="77" t="s">
        <v>405</v>
      </c>
      <c r="E60" s="77" t="s">
        <v>75</v>
      </c>
      <c r="F60" s="99">
        <v>42062</v>
      </c>
      <c r="G60" s="73">
        <v>15</v>
      </c>
      <c r="H60" s="77"/>
      <c r="I60" s="77"/>
      <c r="J60" s="77"/>
      <c r="K60" s="77"/>
      <c r="L60" s="77">
        <v>4</v>
      </c>
      <c r="M60" s="77">
        <v>13</v>
      </c>
      <c r="N60" s="100"/>
      <c r="O60" s="101"/>
      <c r="P60" s="74"/>
      <c r="Q60" s="74" t="s">
        <v>14</v>
      </c>
      <c r="R60" s="70">
        <f>IF(ISBLANK(#REF!),"",IF(E60="ΤΕΕ-ΤΕΛ-ΕΠΛ-ΕΠΑΛ",IF(G60&gt;10,ROUND(0.5*(G60-10),2),0),IF(E60="ΙΕΚ-Τάξη μαθητείας ΕΠΑΛ",IF(G60&gt;10,ROUND(0.85*(G60-10),2),0))))</f>
        <v>4.25</v>
      </c>
      <c r="S60" s="70">
        <f>IF(ISBLANK(#REF!),"",MIN(3,0.5*INT((H60*12+I60+ROUND(J60/30,0))/6)))</f>
        <v>0</v>
      </c>
      <c r="T60" s="70">
        <f>IF(ISBLANK(#REF!),"",0.25*(K60*12+L60+ROUND(M60/30,0)))</f>
        <v>1</v>
      </c>
      <c r="U60" s="71">
        <f>IF(ISBLANK(#REF!),"",IF(N60&gt;=67%,7,0))</f>
        <v>0</v>
      </c>
      <c r="V60" s="71">
        <f>IF(ISBLANK(#REF!),"",IF(O60&gt;=1,7,0))</f>
        <v>0</v>
      </c>
      <c r="W60" s="71">
        <f>IF(ISBLANK(#REF!),"",IF(P60="ΠΟΛΥΤΕΚΝΟΣ",7,IF(P60="ΤΡΙΤΕΚΝΟΣ",3,0)))</f>
        <v>0</v>
      </c>
      <c r="X60" s="71">
        <f>IF(ISBLANK(#REF!),"",MAX(U60:W60))</f>
        <v>0</v>
      </c>
      <c r="Y60" s="71">
        <f>IF(ISBLANK(#REF!),"",SUM(R60:T60,X60))</f>
        <v>5.25</v>
      </c>
      <c r="Z60" s="72">
        <v>4</v>
      </c>
    </row>
    <row r="61" spans="1:26" x14ac:dyDescent="0.25">
      <c r="A61" s="82">
        <f>IF(ISBLANK(#REF!),"",IF(ISNUMBER(A60),A60+1,1))</f>
        <v>51</v>
      </c>
      <c r="B61" s="77" t="s">
        <v>467</v>
      </c>
      <c r="C61" s="77" t="s">
        <v>129</v>
      </c>
      <c r="D61" s="77" t="s">
        <v>100</v>
      </c>
      <c r="E61" s="77" t="s">
        <v>75</v>
      </c>
      <c r="F61" s="99">
        <v>38008</v>
      </c>
      <c r="G61" s="73">
        <v>16</v>
      </c>
      <c r="H61" s="80"/>
      <c r="I61" s="80"/>
      <c r="J61" s="80"/>
      <c r="K61" s="80"/>
      <c r="L61" s="80"/>
      <c r="M61" s="80"/>
      <c r="N61" s="78"/>
      <c r="O61" s="79"/>
      <c r="P61" s="74"/>
      <c r="Q61" s="74" t="s">
        <v>14</v>
      </c>
      <c r="R61" s="70">
        <f>IF(ISBLANK(#REF!),"",IF(E61="ΤΕΕ-ΤΕΛ-ΕΠΛ-ΕΠΑΛ",IF(G61&gt;10,ROUND(0.5*(G61-10),2),0),IF(E61="ΙΕΚ-Τάξη μαθητείας ΕΠΑΛ",IF(G61&gt;10,ROUND(0.85*(G61-10),2),0))))</f>
        <v>5.0999999999999996</v>
      </c>
      <c r="S61" s="70">
        <f>IF(ISBLANK(#REF!),"",MIN(3,0.5*INT((H61*12+I61+ROUND(J61/30,0))/6)))</f>
        <v>0</v>
      </c>
      <c r="T61" s="70">
        <f>IF(ISBLANK(#REF!),"",0.25*(K61*12+L61+ROUND(M61/30,0)))</f>
        <v>0</v>
      </c>
      <c r="U61" s="71">
        <f>IF(ISBLANK(#REF!),"",IF(N61&gt;=67%,7,0))</f>
        <v>0</v>
      </c>
      <c r="V61" s="71">
        <f>IF(ISBLANK(#REF!),"",IF(O61&gt;=1,7,0))</f>
        <v>0</v>
      </c>
      <c r="W61" s="71">
        <f>IF(ISBLANK(#REF!),"",IF(P61="ΠΟΛΥΤΕΚΝΟΣ",7,IF(P61="ΤΡΙΤΕΚΝΟΣ",3,0)))</f>
        <v>0</v>
      </c>
      <c r="X61" s="71">
        <f>IF(ISBLANK(#REF!),"",MAX(U61:W61))</f>
        <v>0</v>
      </c>
      <c r="Y61" s="71">
        <f>IF(ISBLANK(#REF!),"",SUM(R61:T61,X61))</f>
        <v>5.0999999999999996</v>
      </c>
      <c r="Z61" s="72">
        <v>2</v>
      </c>
    </row>
    <row r="62" spans="1:26" x14ac:dyDescent="0.25">
      <c r="A62" s="82">
        <f>IF(ISBLANK(#REF!),"",IF(ISNUMBER(A61),A61+1,1))</f>
        <v>52</v>
      </c>
      <c r="B62" s="77" t="s">
        <v>426</v>
      </c>
      <c r="C62" s="77" t="s">
        <v>239</v>
      </c>
      <c r="D62" s="77" t="s">
        <v>205</v>
      </c>
      <c r="E62" s="77" t="s">
        <v>75</v>
      </c>
      <c r="F62" s="99">
        <v>41263</v>
      </c>
      <c r="G62" s="73">
        <v>16</v>
      </c>
      <c r="H62" s="77"/>
      <c r="I62" s="77"/>
      <c r="J62" s="77"/>
      <c r="K62" s="77"/>
      <c r="L62" s="77"/>
      <c r="M62" s="77"/>
      <c r="N62" s="100"/>
      <c r="O62" s="101"/>
      <c r="P62" s="74"/>
      <c r="Q62" s="74" t="s">
        <v>14</v>
      </c>
      <c r="R62" s="70">
        <f>IF(ISBLANK(#REF!),"",IF(E62="ΤΕΕ-ΤΕΛ-ΕΠΛ-ΕΠΑΛ",IF(G62&gt;10,ROUND(0.5*(G62-10),2),0),IF(E62="ΙΕΚ-Τάξη μαθητείας ΕΠΑΛ",IF(G62&gt;10,ROUND(0.85*(G62-10),2),0))))</f>
        <v>5.0999999999999996</v>
      </c>
      <c r="S62" s="70">
        <f>IF(ISBLANK(#REF!),"",MIN(3,0.5*INT((H62*12+I62+ROUND(J62/30,0))/6)))</f>
        <v>0</v>
      </c>
      <c r="T62" s="70">
        <f>IF(ISBLANK(#REF!),"",0.25*(K62*12+L62+ROUND(M62/30,0)))</f>
        <v>0</v>
      </c>
      <c r="U62" s="71">
        <f>IF(ISBLANK(#REF!),"",IF(N62&gt;=67%,7,0))</f>
        <v>0</v>
      </c>
      <c r="V62" s="71">
        <f>IF(ISBLANK(#REF!),"",IF(O62&gt;=1,7,0))</f>
        <v>0</v>
      </c>
      <c r="W62" s="71">
        <f>IF(ISBLANK(#REF!),"",IF(P62="ΠΟΛΥΤΕΚΝΟΣ",7,IF(P62="ΤΡΙΤΕΚΝΟΣ",3,0)))</f>
        <v>0</v>
      </c>
      <c r="X62" s="71">
        <f>IF(ISBLANK(#REF!),"",MAX(U62:W62))</f>
        <v>0</v>
      </c>
      <c r="Y62" s="71">
        <f>IF(ISBLANK(#REF!),"",SUM(R62:T62,X62))</f>
        <v>5.0999999999999996</v>
      </c>
      <c r="Z62" s="72">
        <v>2</v>
      </c>
    </row>
    <row r="63" spans="1:26" x14ac:dyDescent="0.25">
      <c r="A63" s="82">
        <f>IF(ISBLANK(#REF!),"",IF(ISNUMBER(A62),A62+1,1))</f>
        <v>53</v>
      </c>
      <c r="B63" s="77" t="s">
        <v>477</v>
      </c>
      <c r="C63" s="77" t="s">
        <v>183</v>
      </c>
      <c r="D63" s="77" t="s">
        <v>107</v>
      </c>
      <c r="E63" s="77" t="s">
        <v>75</v>
      </c>
      <c r="F63" s="99">
        <v>42062</v>
      </c>
      <c r="G63" s="73">
        <v>16</v>
      </c>
      <c r="H63" s="77"/>
      <c r="I63" s="77"/>
      <c r="J63" s="77"/>
      <c r="K63" s="77"/>
      <c r="L63" s="77"/>
      <c r="M63" s="77"/>
      <c r="N63" s="100"/>
      <c r="O63" s="101"/>
      <c r="P63" s="74"/>
      <c r="Q63" s="74" t="s">
        <v>14</v>
      </c>
      <c r="R63" s="70">
        <f>IF(ISBLANK(#REF!),"",IF(E63="ΤΕΕ-ΤΕΛ-ΕΠΛ-ΕΠΑΛ",IF(G63&gt;10,ROUND(0.5*(G63-10),2),0),IF(E63="ΙΕΚ-Τάξη μαθητείας ΕΠΑΛ",IF(G63&gt;10,ROUND(0.85*(G63-10),2),0))))</f>
        <v>5.0999999999999996</v>
      </c>
      <c r="S63" s="70">
        <f>IF(ISBLANK(#REF!),"",MIN(3,0.5*INT((H63*12+I63+ROUND(J63/30,0))/6)))</f>
        <v>0</v>
      </c>
      <c r="T63" s="70">
        <f>IF(ISBLANK(#REF!),"",0.25*(K63*12+L63+ROUND(M63/30,0)))</f>
        <v>0</v>
      </c>
      <c r="U63" s="71">
        <f>IF(ISBLANK(#REF!),"",IF(N63&gt;=67%,7,0))</f>
        <v>0</v>
      </c>
      <c r="V63" s="71">
        <f>IF(ISBLANK(#REF!),"",IF(O63&gt;=1,7,0))</f>
        <v>0</v>
      </c>
      <c r="W63" s="71">
        <f>IF(ISBLANK(#REF!),"",IF(P63="ΠΟΛΥΤΕΚΝΟΣ",7,IF(P63="ΤΡΙΤΕΚΝΟΣ",3,0)))</f>
        <v>0</v>
      </c>
      <c r="X63" s="71">
        <f>IF(ISBLANK(#REF!),"",MAX(U63:W63))</f>
        <v>0</v>
      </c>
      <c r="Y63" s="71">
        <f>IF(ISBLANK(#REF!),"",SUM(R63:T63,X63))</f>
        <v>5.0999999999999996</v>
      </c>
      <c r="Z63" s="72" t="s">
        <v>297</v>
      </c>
    </row>
    <row r="64" spans="1:26" x14ac:dyDescent="0.25">
      <c r="A64" s="82">
        <f>IF(ISBLANK(#REF!),"",IF(ISNUMBER(A63),A63+1,1))</f>
        <v>54</v>
      </c>
      <c r="B64" s="77" t="s">
        <v>481</v>
      </c>
      <c r="C64" s="77" t="s">
        <v>482</v>
      </c>
      <c r="D64" s="77" t="s">
        <v>127</v>
      </c>
      <c r="E64" s="77" t="s">
        <v>75</v>
      </c>
      <c r="F64" s="99">
        <v>42062</v>
      </c>
      <c r="G64" s="73">
        <v>15</v>
      </c>
      <c r="H64" s="77"/>
      <c r="I64" s="77">
        <v>2</v>
      </c>
      <c r="J64" s="77"/>
      <c r="K64" s="77"/>
      <c r="L64" s="77">
        <v>2</v>
      </c>
      <c r="M64" s="77">
        <v>27</v>
      </c>
      <c r="N64" s="100"/>
      <c r="O64" s="101"/>
      <c r="P64" s="74"/>
      <c r="Q64" s="74" t="s">
        <v>14</v>
      </c>
      <c r="R64" s="70">
        <f>IF(ISBLANK(#REF!),"",IF(E64="ΤΕΕ-ΤΕΛ-ΕΠΛ-ΕΠΑΛ",IF(G64&gt;10,ROUND(0.5*(G64-10),2),0),IF(E64="ΙΕΚ-Τάξη μαθητείας ΕΠΑΛ",IF(G64&gt;10,ROUND(0.85*(G64-10),2),0))))</f>
        <v>4.25</v>
      </c>
      <c r="S64" s="70">
        <f>IF(ISBLANK(#REF!),"",MIN(3,0.5*INT((H64*12+I64+ROUND(J64/30,0))/6)))</f>
        <v>0</v>
      </c>
      <c r="T64" s="70">
        <f>IF(ISBLANK(#REF!),"",0.25*(K64*12+L64+ROUND(M64/30,0)))</f>
        <v>0.75</v>
      </c>
      <c r="U64" s="71">
        <f>IF(ISBLANK(#REF!),"",IF(N64&gt;=67%,7,0))</f>
        <v>0</v>
      </c>
      <c r="V64" s="71">
        <f>IF(ISBLANK(#REF!),"",IF(O64&gt;=1,7,0))</f>
        <v>0</v>
      </c>
      <c r="W64" s="71">
        <f>IF(ISBLANK(#REF!),"",IF(P64="ΠΟΛΥΤΕΚΝΟΣ",7,IF(P64="ΤΡΙΤΕΚΝΟΣ",3,0)))</f>
        <v>0</v>
      </c>
      <c r="X64" s="71">
        <f>IF(ISBLANK(#REF!),"",MAX(U64:W64))</f>
        <v>0</v>
      </c>
      <c r="Y64" s="71">
        <f>IF(ISBLANK(#REF!),"",SUM(R64:T64,X64))</f>
        <v>5</v>
      </c>
      <c r="Z64" s="72">
        <v>4.0999999999999996</v>
      </c>
    </row>
    <row r="65" spans="1:26" x14ac:dyDescent="0.25">
      <c r="A65" s="82">
        <f>IF(ISBLANK(#REF!),"",IF(ISNUMBER(A64),A64+1,1))</f>
        <v>55</v>
      </c>
      <c r="B65" s="77" t="s">
        <v>322</v>
      </c>
      <c r="C65" s="77" t="s">
        <v>251</v>
      </c>
      <c r="D65" s="77" t="s">
        <v>283</v>
      </c>
      <c r="E65" s="77" t="s">
        <v>70</v>
      </c>
      <c r="F65" s="99">
        <v>39602</v>
      </c>
      <c r="G65" s="73">
        <v>20</v>
      </c>
      <c r="H65" s="77"/>
      <c r="I65" s="77"/>
      <c r="J65" s="77"/>
      <c r="K65" s="77"/>
      <c r="L65" s="77"/>
      <c r="M65" s="77"/>
      <c r="N65" s="100"/>
      <c r="O65" s="101"/>
      <c r="P65" s="74"/>
      <c r="Q65" s="74" t="s">
        <v>14</v>
      </c>
      <c r="R65" s="70">
        <f>IF(ISBLANK(#REF!),"",IF(E65="ΤΕΕ-ΤΕΛ-ΕΠΛ-ΕΠΑΛ",IF(G65&gt;10,ROUND(0.5*(G65-10),2),0),IF(E65="ΙΕΚ-Τάξη μαθητείας ΕΠΑΛ",IF(G65&gt;10,ROUND(0.85*(G65-10),2),0))))</f>
        <v>5</v>
      </c>
      <c r="S65" s="70">
        <f>IF(ISBLANK(#REF!),"",MIN(3,0.5*INT((H65*12+I65+ROUND(J65/30,0))/6)))</f>
        <v>0</v>
      </c>
      <c r="T65" s="70">
        <f>IF(ISBLANK(#REF!),"",0.25*(K65*12+L65+ROUND(M65/30,0)))</f>
        <v>0</v>
      </c>
      <c r="U65" s="71">
        <f>IF(ISBLANK(#REF!),"",IF(N65&gt;=67%,7,0))</f>
        <v>0</v>
      </c>
      <c r="V65" s="71">
        <f>IF(ISBLANK(#REF!),"",IF(O65&gt;=1,7,0))</f>
        <v>0</v>
      </c>
      <c r="W65" s="71">
        <f>IF(ISBLANK(#REF!),"",IF(P65="ΠΟΛΥΤΕΚΝΟΣ",7,IF(P65="ΤΡΙΤΕΚΝΟΣ",3,0)))</f>
        <v>0</v>
      </c>
      <c r="X65" s="71">
        <f>IF(ISBLANK(#REF!),"",MAX(U65:W65))</f>
        <v>0</v>
      </c>
      <c r="Y65" s="71">
        <f>IF(ISBLANK(#REF!),"",SUM(R65:T65,X65))</f>
        <v>5</v>
      </c>
      <c r="Z65" s="72" t="s">
        <v>323</v>
      </c>
    </row>
    <row r="66" spans="1:26" x14ac:dyDescent="0.25">
      <c r="A66" s="82">
        <f>IF(ISBLANK(#REF!),"",IF(ISNUMBER(A65),A65+1,1))</f>
        <v>56</v>
      </c>
      <c r="B66" s="77" t="s">
        <v>349</v>
      </c>
      <c r="C66" s="77" t="s">
        <v>141</v>
      </c>
      <c r="D66" s="77" t="s">
        <v>133</v>
      </c>
      <c r="E66" s="77" t="s">
        <v>70</v>
      </c>
      <c r="F66" s="98">
        <v>37047</v>
      </c>
      <c r="G66" s="73">
        <v>16.916</v>
      </c>
      <c r="H66" s="80"/>
      <c r="I66" s="80"/>
      <c r="J66" s="80"/>
      <c r="K66" s="80"/>
      <c r="L66" s="80">
        <v>6</v>
      </c>
      <c r="M66" s="80">
        <v>5</v>
      </c>
      <c r="N66" s="78"/>
      <c r="O66" s="79"/>
      <c r="P66" s="74"/>
      <c r="Q66" s="74" t="s">
        <v>14</v>
      </c>
      <c r="R66" s="70">
        <f>IF(ISBLANK(#REF!),"",IF(E66="ΤΕΕ-ΤΕΛ-ΕΠΛ-ΕΠΑΛ",IF(G66&gt;10,ROUND(0.5*(G66-10),2),0),IF(E66="ΙΕΚ-Τάξη μαθητείας ΕΠΑΛ",IF(G66&gt;10,ROUND(0.85*(G66-10),2),0))))</f>
        <v>3.46</v>
      </c>
      <c r="S66" s="70">
        <f>IF(ISBLANK(#REF!),"",MIN(3,0.5*INT((H66*12+I66+ROUND(J66/30,0))/6)))</f>
        <v>0</v>
      </c>
      <c r="T66" s="70">
        <f>IF(ISBLANK(#REF!),"",0.25*(K66*12+L66+ROUND(M66/30,0)))</f>
        <v>1.5</v>
      </c>
      <c r="U66" s="71">
        <f>IF(ISBLANK(#REF!),"",IF(N66&gt;=67%,7,0))</f>
        <v>0</v>
      </c>
      <c r="V66" s="71">
        <f>IF(ISBLANK(#REF!),"",IF(O66&gt;=1,7,0))</f>
        <v>0</v>
      </c>
      <c r="W66" s="71">
        <f>IF(ISBLANK(#REF!),"",IF(P66="ΠΟΛΥΤΕΚΝΟΣ",7,IF(P66="ΤΡΙΤΕΚΝΟΣ",3,0)))</f>
        <v>0</v>
      </c>
      <c r="X66" s="71">
        <f>IF(ISBLANK(#REF!),"",MAX(U66:W66))</f>
        <v>0</v>
      </c>
      <c r="Y66" s="71">
        <f>IF(ISBLANK(#REF!),"",SUM(R66:T66,X66))</f>
        <v>4.96</v>
      </c>
      <c r="Z66" s="72">
        <v>5.0999999999999996</v>
      </c>
    </row>
    <row r="67" spans="1:26" ht="17.25" customHeight="1" x14ac:dyDescent="0.25">
      <c r="A67" s="82">
        <f>IF(ISBLANK(#REF!),"",IF(ISNUMBER(A66),A66+1,1))</f>
        <v>57</v>
      </c>
      <c r="B67" s="80" t="s">
        <v>504</v>
      </c>
      <c r="C67" s="77" t="s">
        <v>505</v>
      </c>
      <c r="D67" s="80" t="s">
        <v>116</v>
      </c>
      <c r="E67" s="77" t="s">
        <v>70</v>
      </c>
      <c r="F67" s="99">
        <v>39604</v>
      </c>
      <c r="G67" s="73">
        <v>15.180999999999999</v>
      </c>
      <c r="H67" s="77"/>
      <c r="I67" s="77"/>
      <c r="J67" s="77"/>
      <c r="K67" s="77"/>
      <c r="L67" s="77">
        <v>9</v>
      </c>
      <c r="M67" s="77">
        <v>9</v>
      </c>
      <c r="N67" s="100"/>
      <c r="O67" s="101"/>
      <c r="P67" s="74"/>
      <c r="Q67" s="74" t="s">
        <v>14</v>
      </c>
      <c r="R67" s="70">
        <f>IF(ISBLANK(#REF!),"",IF(E67="ΤΕΕ-ΤΕΛ-ΕΠΛ-ΕΠΑΛ",IF(G67&gt;10,ROUND(0.5*(G67-10),2),0),IF(E67="ΙΕΚ-Τάξη μαθητείας ΕΠΑΛ",IF(G67&gt;10,ROUND(0.85*(G67-10),2),0))))</f>
        <v>2.59</v>
      </c>
      <c r="S67" s="70">
        <f>IF(ISBLANK(#REF!),"",MIN(3,0.5*INT((H67*12+I67+ROUND(J67/30,0))/6)))</f>
        <v>0</v>
      </c>
      <c r="T67" s="70">
        <f>IF(ISBLANK(#REF!),"",0.25*(K67*12+L67+ROUND(M67/30,0)))</f>
        <v>2.25</v>
      </c>
      <c r="U67" s="71">
        <f>IF(ISBLANK(#REF!),"",IF(N67&gt;=67%,7,0))</f>
        <v>0</v>
      </c>
      <c r="V67" s="71">
        <f>IF(ISBLANK(#REF!),"",IF(O67&gt;=1,7,0))</f>
        <v>0</v>
      </c>
      <c r="W67" s="71">
        <f>IF(ISBLANK(#REF!),"",IF(P67="ΠΟΛΥΤΕΚΝΟΣ",7,IF(P67="ΤΡΙΤΕΚΝΟΣ",3,0)))</f>
        <v>0</v>
      </c>
      <c r="X67" s="71">
        <f>IF(ISBLANK(#REF!),"",MAX(U67:W67))</f>
        <v>0</v>
      </c>
      <c r="Y67" s="71">
        <f>IF(ISBLANK(#REF!),"",SUM(R67:T67,X67))</f>
        <v>4.84</v>
      </c>
      <c r="Z67" s="72" t="s">
        <v>506</v>
      </c>
    </row>
    <row r="68" spans="1:26" x14ac:dyDescent="0.25">
      <c r="A68" s="82">
        <f>IF(ISBLANK(#REF!),"",IF(ISNUMBER(A67),A67+1,1))</f>
        <v>58</v>
      </c>
      <c r="B68" s="77" t="s">
        <v>284</v>
      </c>
      <c r="C68" s="77" t="s">
        <v>494</v>
      </c>
      <c r="D68" s="77" t="s">
        <v>105</v>
      </c>
      <c r="E68" s="77" t="s">
        <v>70</v>
      </c>
      <c r="F68" s="99">
        <v>34501</v>
      </c>
      <c r="G68" s="73">
        <v>13.141999999999999</v>
      </c>
      <c r="H68" s="77"/>
      <c r="I68" s="77"/>
      <c r="J68" s="77"/>
      <c r="K68" s="77"/>
      <c r="L68" s="77">
        <v>1</v>
      </c>
      <c r="M68" s="77">
        <v>1</v>
      </c>
      <c r="N68" s="100"/>
      <c r="O68" s="101"/>
      <c r="P68" s="74" t="s">
        <v>31</v>
      </c>
      <c r="Q68" s="74" t="s">
        <v>14</v>
      </c>
      <c r="R68" s="70">
        <f>IF(ISBLANK(#REF!),"",IF(E68="ΤΕΕ-ΤΕΛ-ΕΠΛ-ΕΠΑΛ",IF(G68&gt;10,ROUND(0.5*(G68-10),2),0),IF(E68="ΙΕΚ-Τάξη μαθητείας ΕΠΑΛ",IF(G68&gt;10,ROUND(0.85*(G68-10),2),0))))</f>
        <v>1.57</v>
      </c>
      <c r="S68" s="70">
        <f>IF(ISBLANK(#REF!),"",MIN(3,0.5*INT((H68*12+I68+ROUND(J68/30,0))/6)))</f>
        <v>0</v>
      </c>
      <c r="T68" s="70">
        <f>IF(ISBLANK(#REF!),"",0.25*(K68*12+L68+ROUND(M68/30,0)))</f>
        <v>0.25</v>
      </c>
      <c r="U68" s="71">
        <f>IF(ISBLANK(#REF!),"",IF(N68&gt;=67%,7,0))</f>
        <v>0</v>
      </c>
      <c r="V68" s="71">
        <f>IF(ISBLANK(#REF!),"",IF(O68&gt;=1,7,0))</f>
        <v>0</v>
      </c>
      <c r="W68" s="71">
        <f>IF(ISBLANK(#REF!),"",IF(P68="ΠΟΛΥΤΕΚΝΟΣ",7,IF(P68="ΤΡΙΤΕΚΝΟΣ",3,0)))</f>
        <v>3</v>
      </c>
      <c r="X68" s="71">
        <f>IF(ISBLANK(#REF!),"",MAX(U68:W68))</f>
        <v>3</v>
      </c>
      <c r="Y68" s="71">
        <f>IF(ISBLANK(#REF!),"",SUM(R68:T68,X68))</f>
        <v>4.82</v>
      </c>
      <c r="Z68" s="72">
        <v>2</v>
      </c>
    </row>
    <row r="69" spans="1:26" x14ac:dyDescent="0.25">
      <c r="A69" s="82">
        <f>IF(ISBLANK(#REF!),"",IF(ISNUMBER(A68),A68+1,1))</f>
        <v>59</v>
      </c>
      <c r="B69" s="77" t="s">
        <v>530</v>
      </c>
      <c r="C69" s="77" t="s">
        <v>109</v>
      </c>
      <c r="D69" s="77" t="s">
        <v>155</v>
      </c>
      <c r="E69" s="77" t="s">
        <v>70</v>
      </c>
      <c r="F69" s="99">
        <v>35236</v>
      </c>
      <c r="G69" s="73">
        <v>18.928000000000001</v>
      </c>
      <c r="H69" s="77"/>
      <c r="I69" s="77"/>
      <c r="J69" s="77"/>
      <c r="K69" s="77"/>
      <c r="L69" s="77"/>
      <c r="M69" s="77"/>
      <c r="N69" s="100"/>
      <c r="O69" s="101"/>
      <c r="P69" s="74"/>
      <c r="Q69" s="74" t="s">
        <v>14</v>
      </c>
      <c r="R69" s="70">
        <f>IF(ISBLANK(#REF!),"",IF(E69="ΤΕΕ-ΤΕΛ-ΕΠΛ-ΕΠΑΛ",IF(G69&gt;10,ROUND(0.5*(G69-10),2),0),IF(E69="ΙΕΚ-Τάξη μαθητείας ΕΠΑΛ",IF(G69&gt;10,ROUND(0.85*(G69-10),2),0))))</f>
        <v>4.46</v>
      </c>
      <c r="S69" s="70">
        <f>IF(ISBLANK(#REF!),"",MIN(3,0.5*INT((H69*12+I69+ROUND(J69/30,0))/6)))</f>
        <v>0</v>
      </c>
      <c r="T69" s="70">
        <f>IF(ISBLANK(#REF!),"",0.25*(K69*12+L69+ROUND(M69/30,0)))</f>
        <v>0</v>
      </c>
      <c r="U69" s="71">
        <f>IF(ISBLANK(#REF!),"",IF(N69&gt;=67%,7,0))</f>
        <v>0</v>
      </c>
      <c r="V69" s="71">
        <f>IF(ISBLANK(#REF!),"",IF(O69&gt;=1,7,0))</f>
        <v>0</v>
      </c>
      <c r="W69" s="71">
        <f>IF(ISBLANK(#REF!),"",IF(P69="ΠΟΛΥΤΕΚΝΟΣ",7,IF(P69="ΤΡΙΤΕΚΝΟΣ",3,0)))</f>
        <v>0</v>
      </c>
      <c r="X69" s="71">
        <f>IF(ISBLANK(#REF!),"",MAX(U69:W69))</f>
        <v>0</v>
      </c>
      <c r="Y69" s="71">
        <f>IF(ISBLANK(#REF!),"",SUM(R69:T69,X69))</f>
        <v>4.46</v>
      </c>
      <c r="Z69" s="72">
        <v>3.4</v>
      </c>
    </row>
    <row r="70" spans="1:26" x14ac:dyDescent="0.25">
      <c r="A70" s="82">
        <f>IF(ISBLANK(#REF!),"",IF(ISNUMBER(A69),A69+1,1))</f>
        <v>60</v>
      </c>
      <c r="B70" s="77" t="s">
        <v>511</v>
      </c>
      <c r="C70" s="77" t="s">
        <v>239</v>
      </c>
      <c r="D70" s="77" t="s">
        <v>100</v>
      </c>
      <c r="E70" s="77" t="s">
        <v>70</v>
      </c>
      <c r="F70" s="99">
        <v>39990</v>
      </c>
      <c r="G70" s="73">
        <v>17.399999999999999</v>
      </c>
      <c r="H70" s="77"/>
      <c r="I70" s="77"/>
      <c r="J70" s="77"/>
      <c r="K70" s="77"/>
      <c r="L70" s="77">
        <v>2</v>
      </c>
      <c r="M70" s="77">
        <v>22</v>
      </c>
      <c r="N70" s="100"/>
      <c r="O70" s="101"/>
      <c r="P70" s="74"/>
      <c r="Q70" s="74" t="s">
        <v>14</v>
      </c>
      <c r="R70" s="70">
        <f>IF(ISBLANK(#REF!),"",IF(E70="ΤΕΕ-ΤΕΛ-ΕΠΛ-ΕΠΑΛ",IF(G70&gt;10,ROUND(0.5*(G70-10),2),0),IF(E70="ΙΕΚ-Τάξη μαθητείας ΕΠΑΛ",IF(G70&gt;10,ROUND(0.85*(G70-10),2),0))))</f>
        <v>3.7</v>
      </c>
      <c r="S70" s="70">
        <f>IF(ISBLANK(#REF!),"",MIN(3,0.5*INT((H70*12+I70+ROUND(J70/30,0))/6)))</f>
        <v>0</v>
      </c>
      <c r="T70" s="70">
        <f>IF(ISBLANK(#REF!),"",0.25*(K70*12+L70+ROUND(M70/30,0)))</f>
        <v>0.75</v>
      </c>
      <c r="U70" s="71">
        <f>IF(ISBLANK(#REF!),"",IF(N70&gt;=67%,7,0))</f>
        <v>0</v>
      </c>
      <c r="V70" s="71">
        <f>IF(ISBLANK(#REF!),"",IF(O70&gt;=1,7,0))</f>
        <v>0</v>
      </c>
      <c r="W70" s="71">
        <f>IF(ISBLANK(#REF!),"",IF(P70="ΠΟΛΥΤΕΚΝΟΣ",7,IF(P70="ΤΡΙΤΕΚΝΟΣ",3,0)))</f>
        <v>0</v>
      </c>
      <c r="X70" s="71">
        <f>IF(ISBLANK(#REF!),"",MAX(U70:W70))</f>
        <v>0</v>
      </c>
      <c r="Y70" s="71">
        <f>IF(ISBLANK(#REF!),"",SUM(R70:T70,X70))</f>
        <v>4.45</v>
      </c>
      <c r="Z70" s="72" t="s">
        <v>512</v>
      </c>
    </row>
    <row r="71" spans="1:26" x14ac:dyDescent="0.25">
      <c r="A71" s="82">
        <f>IF(ISBLANK(#REF!),"",IF(ISNUMBER(A70),A70+1,1))</f>
        <v>61</v>
      </c>
      <c r="B71" s="77" t="s">
        <v>539</v>
      </c>
      <c r="C71" s="77" t="s">
        <v>109</v>
      </c>
      <c r="D71" s="77" t="s">
        <v>205</v>
      </c>
      <c r="E71" s="77" t="s">
        <v>70</v>
      </c>
      <c r="F71" s="99">
        <v>34501</v>
      </c>
      <c r="G71" s="73">
        <v>14.356999999999999</v>
      </c>
      <c r="H71" s="77"/>
      <c r="I71" s="77"/>
      <c r="J71" s="77"/>
      <c r="K71" s="77"/>
      <c r="L71" s="77">
        <v>9</v>
      </c>
      <c r="M71" s="77">
        <v>12</v>
      </c>
      <c r="N71" s="100"/>
      <c r="O71" s="101"/>
      <c r="P71" s="74"/>
      <c r="Q71" s="74" t="s">
        <v>14</v>
      </c>
      <c r="R71" s="70">
        <f>IF(ISBLANK(#REF!),"",IF(E71="ΤΕΕ-ΤΕΛ-ΕΠΛ-ΕΠΑΛ",IF(G71&gt;10,ROUND(0.5*(G71-10),2),0),IF(E71="ΙΕΚ-Τάξη μαθητείας ΕΠΑΛ",IF(G71&gt;10,ROUND(0.85*(G71-10),2),0))))</f>
        <v>2.1800000000000002</v>
      </c>
      <c r="S71" s="70">
        <f>IF(ISBLANK(#REF!),"",MIN(3,0.5*INT((H71*12+I71+ROUND(J71/30,0))/6)))</f>
        <v>0</v>
      </c>
      <c r="T71" s="70">
        <f>IF(ISBLANK(#REF!),"",0.25*(K71*12+L71+ROUND(M71/30,0)))</f>
        <v>2.25</v>
      </c>
      <c r="U71" s="71">
        <f>IF(ISBLANK(#REF!),"",IF(N71&gt;=67%,7,0))</f>
        <v>0</v>
      </c>
      <c r="V71" s="71">
        <f>IF(ISBLANK(#REF!),"",IF(O71&gt;=1,7,0))</f>
        <v>0</v>
      </c>
      <c r="W71" s="71">
        <f>IF(ISBLANK(#REF!),"",IF(P71="ΠΟΛΥΤΕΚΝΟΣ",7,IF(P71="ΤΡΙΤΕΚΝΟΣ",3,0)))</f>
        <v>0</v>
      </c>
      <c r="X71" s="71">
        <f>IF(ISBLANK(#REF!),"",MAX(U71:W71))</f>
        <v>0</v>
      </c>
      <c r="Y71" s="71">
        <f>IF(ISBLANK(#REF!),"",SUM(R71:T71,X71))</f>
        <v>4.43</v>
      </c>
      <c r="Z71" s="72">
        <v>2</v>
      </c>
    </row>
    <row r="72" spans="1:26" ht="15.75" customHeight="1" x14ac:dyDescent="0.25">
      <c r="A72" s="82">
        <f>IF(ISBLANK(#REF!),"",IF(ISNUMBER(A71),A71+1,1))</f>
        <v>62</v>
      </c>
      <c r="B72" s="80" t="s">
        <v>508</v>
      </c>
      <c r="C72" s="77" t="s">
        <v>300</v>
      </c>
      <c r="D72" s="80" t="s">
        <v>147</v>
      </c>
      <c r="E72" s="77" t="s">
        <v>75</v>
      </c>
      <c r="F72" s="99">
        <v>42062</v>
      </c>
      <c r="G72" s="73">
        <v>12</v>
      </c>
      <c r="H72" s="77"/>
      <c r="I72" s="77"/>
      <c r="J72" s="77"/>
      <c r="K72" s="77"/>
      <c r="L72" s="77">
        <v>9</v>
      </c>
      <c r="M72" s="77">
        <v>15</v>
      </c>
      <c r="N72" s="100"/>
      <c r="O72" s="101"/>
      <c r="P72" s="74"/>
      <c r="Q72" s="74" t="s">
        <v>14</v>
      </c>
      <c r="R72" s="70">
        <f>IF(ISBLANK(#REF!),"",IF(E72="ΤΕΕ-ΤΕΛ-ΕΠΛ-ΕΠΑΛ",IF(G72&gt;10,ROUND(0.5*(G72-10),2),0),IF(E72="ΙΕΚ-Τάξη μαθητείας ΕΠΑΛ",IF(G72&gt;10,ROUND(0.85*(G72-10),2),0))))</f>
        <v>1.7</v>
      </c>
      <c r="S72" s="70">
        <f>IF(ISBLANK(#REF!),"",MIN(3,0.5*INT((H72*12+I72+ROUND(J72/30,0))/6)))</f>
        <v>0</v>
      </c>
      <c r="T72" s="70">
        <f>IF(ISBLANK(#REF!),"",0.25*(K72*12+L72+ROUND(M72/30,0)))</f>
        <v>2.5</v>
      </c>
      <c r="U72" s="71">
        <f>IF(ISBLANK(#REF!),"",IF(N72&gt;=67%,7,0))</f>
        <v>0</v>
      </c>
      <c r="V72" s="71">
        <f>IF(ISBLANK(#REF!),"",IF(O72&gt;=1,7,0))</f>
        <v>0</v>
      </c>
      <c r="W72" s="71">
        <f>IF(ISBLANK(#REF!),"",IF(P72="ΠΟΛΥΤΕΚΝΟΣ",7,IF(P72="ΤΡΙΤΕΚΝΟΣ",3,0)))</f>
        <v>0</v>
      </c>
      <c r="X72" s="71">
        <f>IF(ISBLANK(#REF!),"",MAX(U72:W72))</f>
        <v>0</v>
      </c>
      <c r="Y72" s="71">
        <f>IF(ISBLANK(#REF!),"",SUM(R72:T72,X72))</f>
        <v>4.2</v>
      </c>
      <c r="Z72" s="72" t="s">
        <v>278</v>
      </c>
    </row>
    <row r="73" spans="1:26" x14ac:dyDescent="0.25">
      <c r="A73" s="82">
        <f>IF(ISBLANK(#REF!),"",IF(ISNUMBER(A72),A72+1,1))</f>
        <v>63</v>
      </c>
      <c r="B73" s="77" t="s">
        <v>479</v>
      </c>
      <c r="C73" s="77" t="s">
        <v>257</v>
      </c>
      <c r="D73" s="77" t="s">
        <v>155</v>
      </c>
      <c r="E73" s="77" t="s">
        <v>70</v>
      </c>
      <c r="F73" s="99">
        <v>35957</v>
      </c>
      <c r="G73" s="73">
        <v>16</v>
      </c>
      <c r="H73" s="77"/>
      <c r="I73" s="77"/>
      <c r="J73" s="77"/>
      <c r="K73" s="77"/>
      <c r="L73" s="77">
        <v>4</v>
      </c>
      <c r="M73" s="77">
        <v>6</v>
      </c>
      <c r="N73" s="100"/>
      <c r="O73" s="101"/>
      <c r="P73" s="74"/>
      <c r="Q73" s="74" t="s">
        <v>14</v>
      </c>
      <c r="R73" s="70">
        <f>IF(ISBLANK(#REF!),"",IF(E73="ΤΕΕ-ΤΕΛ-ΕΠΛ-ΕΠΑΛ",IF(G73&gt;10,ROUND(0.5*(G73-10),2),0),IF(E73="ΙΕΚ-Τάξη μαθητείας ΕΠΑΛ",IF(G73&gt;10,ROUND(0.85*(G73-10),2),0))))</f>
        <v>3</v>
      </c>
      <c r="S73" s="70">
        <f>IF(ISBLANK(#REF!),"",MIN(3,0.5*INT((H73*12+I73+ROUND(J73/30,0))/6)))</f>
        <v>0</v>
      </c>
      <c r="T73" s="70">
        <f>IF(ISBLANK(#REF!),"",0.25*(K73*12+L73+ROUND(M73/30,0)))</f>
        <v>1</v>
      </c>
      <c r="U73" s="71">
        <f>IF(ISBLANK(#REF!),"",IF(N73&gt;=67%,7,0))</f>
        <v>0</v>
      </c>
      <c r="V73" s="71">
        <f>IF(ISBLANK(#REF!),"",IF(O73&gt;=1,7,0))</f>
        <v>0</v>
      </c>
      <c r="W73" s="71">
        <f>IF(ISBLANK(#REF!),"",IF(P73="ΠΟΛΥΤΕΚΝΟΣ",7,IF(P73="ΤΡΙΤΕΚΝΟΣ",3,0)))</f>
        <v>0</v>
      </c>
      <c r="X73" s="71">
        <f>IF(ISBLANK(#REF!),"",MAX(U73:W73))</f>
        <v>0</v>
      </c>
      <c r="Y73" s="71">
        <f>IF(ISBLANK(#REF!),"",SUM(R73:T73,X73))</f>
        <v>4</v>
      </c>
      <c r="Z73" s="72" t="s">
        <v>480</v>
      </c>
    </row>
    <row r="74" spans="1:26" x14ac:dyDescent="0.25">
      <c r="A74" s="82">
        <f>IF(ISBLANK(#REF!),"",IF(ISNUMBER(A73),A73+1,1))</f>
        <v>64</v>
      </c>
      <c r="B74" s="77" t="s">
        <v>547</v>
      </c>
      <c r="C74" s="77" t="s">
        <v>109</v>
      </c>
      <c r="D74" s="77" t="s">
        <v>113</v>
      </c>
      <c r="E74" s="77" t="s">
        <v>75</v>
      </c>
      <c r="F74" s="99">
        <v>42062</v>
      </c>
      <c r="G74" s="73">
        <v>12</v>
      </c>
      <c r="H74" s="77"/>
      <c r="I74" s="77"/>
      <c r="J74" s="77"/>
      <c r="K74" s="77"/>
      <c r="L74" s="77">
        <v>9</v>
      </c>
      <c r="M74" s="77">
        <v>11</v>
      </c>
      <c r="N74" s="100"/>
      <c r="O74" s="101"/>
      <c r="P74" s="74"/>
      <c r="Q74" s="74" t="s">
        <v>14</v>
      </c>
      <c r="R74" s="70">
        <f>IF(ISBLANK(#REF!),"",IF(E74="ΤΕΕ-ΤΕΛ-ΕΠΛ-ΕΠΑΛ",IF(G74&gt;10,ROUND(0.5*(G74-10),2),0),IF(E74="ΙΕΚ-Τάξη μαθητείας ΕΠΑΛ",IF(G74&gt;10,ROUND(0.85*(G74-10),2),0))))</f>
        <v>1.7</v>
      </c>
      <c r="S74" s="70">
        <f>IF(ISBLANK(#REF!),"",MIN(3,0.5*INT((H74*12+I74+ROUND(J74/30,0))/6)))</f>
        <v>0</v>
      </c>
      <c r="T74" s="70">
        <f>IF(ISBLANK(#REF!),"",0.25*(K74*12+L74+ROUND(M74/30,0)))</f>
        <v>2.25</v>
      </c>
      <c r="U74" s="71">
        <f>IF(ISBLANK(#REF!),"",IF(N74&gt;=67%,7,0))</f>
        <v>0</v>
      </c>
      <c r="V74" s="71">
        <f>IF(ISBLANK(#REF!),"",IF(O74&gt;=1,7,0))</f>
        <v>0</v>
      </c>
      <c r="W74" s="71">
        <f>IF(ISBLANK(#REF!),"",IF(P74="ΠΟΛΥΤΕΚΝΟΣ",7,IF(P74="ΤΡΙΤΕΚΝΟΣ",3,0)))</f>
        <v>0</v>
      </c>
      <c r="X74" s="71">
        <f>IF(ISBLANK(#REF!),"",MAX(U74:W74))</f>
        <v>0</v>
      </c>
      <c r="Y74" s="71">
        <f>IF(ISBLANK(#REF!),"",SUM(R74:T74,X74))</f>
        <v>3.95</v>
      </c>
      <c r="Z74" s="72" t="s">
        <v>548</v>
      </c>
    </row>
    <row r="75" spans="1:26" x14ac:dyDescent="0.25">
      <c r="A75" s="82">
        <f>IF(ISBLANK(#REF!),"",IF(ISNUMBER(A74),A74+1,1))</f>
        <v>65</v>
      </c>
      <c r="B75" s="77" t="s">
        <v>537</v>
      </c>
      <c r="C75" s="77" t="s">
        <v>538</v>
      </c>
      <c r="D75" s="77" t="s">
        <v>122</v>
      </c>
      <c r="E75" s="77" t="s">
        <v>75</v>
      </c>
      <c r="F75" s="99">
        <v>38925</v>
      </c>
      <c r="G75" s="73">
        <v>11</v>
      </c>
      <c r="H75" s="77">
        <v>10</v>
      </c>
      <c r="I75" s="77">
        <v>9</v>
      </c>
      <c r="J75" s="77">
        <v>0</v>
      </c>
      <c r="K75" s="77"/>
      <c r="L75" s="77"/>
      <c r="M75" s="77"/>
      <c r="N75" s="100"/>
      <c r="O75" s="101"/>
      <c r="P75" s="74"/>
      <c r="Q75" s="74" t="s">
        <v>14</v>
      </c>
      <c r="R75" s="70">
        <f>IF(ISBLANK(#REF!),"",IF(E75="ΤΕΕ-ΤΕΛ-ΕΠΛ-ΕΠΑΛ",IF(G75&gt;10,ROUND(0.5*(G75-10),2),0),IF(E75="ΙΕΚ-Τάξη μαθητείας ΕΠΑΛ",IF(G75&gt;10,ROUND(0.85*(G75-10),2),0))))</f>
        <v>0.85</v>
      </c>
      <c r="S75" s="70">
        <f>IF(ISBLANK(#REF!),"",MIN(3,0.5*INT((H75*12+I75+ROUND(J75/30,0))/6)))</f>
        <v>3</v>
      </c>
      <c r="T75" s="70">
        <f>IF(ISBLANK(#REF!),"",0.25*(K75*12+L75+ROUND(M75/30,0)))</f>
        <v>0</v>
      </c>
      <c r="U75" s="71">
        <f>IF(ISBLANK(#REF!),"",IF(N75&gt;=67%,7,0))</f>
        <v>0</v>
      </c>
      <c r="V75" s="71">
        <f>IF(ISBLANK(#REF!),"",IF(O75&gt;=1,7,0))</f>
        <v>0</v>
      </c>
      <c r="W75" s="71">
        <f>IF(ISBLANK(#REF!),"",IF(P75="ΠΟΛΥΤΕΚΝΟΣ",7,IF(P75="ΤΡΙΤΕΚΝΟΣ",3,0)))</f>
        <v>0</v>
      </c>
      <c r="X75" s="71">
        <f>IF(ISBLANK(#REF!),"",MAX(U75:W75))</f>
        <v>0</v>
      </c>
      <c r="Y75" s="71">
        <f>IF(ISBLANK(#REF!),"",SUM(R75:T75,X75))</f>
        <v>3.85</v>
      </c>
      <c r="Z75" s="72">
        <v>2.1</v>
      </c>
    </row>
    <row r="76" spans="1:26" x14ac:dyDescent="0.25">
      <c r="A76" s="82">
        <f>IF(ISBLANK(#REF!),"",IF(ISNUMBER(A75),A75+1,1))</f>
        <v>66</v>
      </c>
      <c r="B76" s="77" t="s">
        <v>456</v>
      </c>
      <c r="C76" s="77" t="s">
        <v>168</v>
      </c>
      <c r="D76" s="77" t="s">
        <v>385</v>
      </c>
      <c r="E76" s="77" t="s">
        <v>70</v>
      </c>
      <c r="F76" s="99">
        <v>34501</v>
      </c>
      <c r="G76" s="73">
        <v>16.78</v>
      </c>
      <c r="H76" s="77"/>
      <c r="I76" s="77"/>
      <c r="J76" s="77"/>
      <c r="K76" s="77"/>
      <c r="L76" s="77"/>
      <c r="M76" s="77"/>
      <c r="N76" s="100"/>
      <c r="O76" s="101"/>
      <c r="P76" s="74"/>
      <c r="Q76" s="74" t="s">
        <v>14</v>
      </c>
      <c r="R76" s="70">
        <f>IF(ISBLANK(#REF!),"",IF(E76="ΤΕΕ-ΤΕΛ-ΕΠΛ-ΕΠΑΛ",IF(G76&gt;10,ROUND(0.5*(G76-10),2),0),IF(E76="ΙΕΚ-Τάξη μαθητείας ΕΠΑΛ",IF(G76&gt;10,ROUND(0.85*(G76-10),2),0))))</f>
        <v>3.39</v>
      </c>
      <c r="S76" s="70">
        <f>IF(ISBLANK(#REF!),"",MIN(3,0.5*INT((H76*12+I76+ROUND(J76/30,0))/6)))</f>
        <v>0</v>
      </c>
      <c r="T76" s="70">
        <f>IF(ISBLANK(#REF!),"",0.25*(K76*12+L76+ROUND(M76/30,0)))</f>
        <v>0</v>
      </c>
      <c r="U76" s="71">
        <f>IF(ISBLANK(#REF!),"",IF(N76&gt;=67%,7,0))</f>
        <v>0</v>
      </c>
      <c r="V76" s="71">
        <f>IF(ISBLANK(#REF!),"",IF(O76&gt;=1,7,0))</f>
        <v>0</v>
      </c>
      <c r="W76" s="71">
        <f>IF(ISBLANK(#REF!),"",IF(P76="ΠΟΛΥΤΕΚΝΟΣ",7,IF(P76="ΤΡΙΤΕΚΝΟΣ",3,0)))</f>
        <v>0</v>
      </c>
      <c r="X76" s="71">
        <f>IF(ISBLANK(#REF!),"",MAX(U76:W76))</f>
        <v>0</v>
      </c>
      <c r="Y76" s="71">
        <f>IF(ISBLANK(#REF!),"",SUM(R76:T76,X76))</f>
        <v>3.39</v>
      </c>
      <c r="Z76" s="72" t="s">
        <v>546</v>
      </c>
    </row>
    <row r="77" spans="1:26" x14ac:dyDescent="0.25">
      <c r="A77" s="82">
        <f>IF(ISBLANK(#REF!),"",IF(ISNUMBER(A76),A76+1,1))</f>
        <v>67</v>
      </c>
      <c r="B77" s="77" t="s">
        <v>298</v>
      </c>
      <c r="C77" s="77" t="s">
        <v>300</v>
      </c>
      <c r="D77" s="77" t="s">
        <v>301</v>
      </c>
      <c r="E77" s="77" t="s">
        <v>70</v>
      </c>
      <c r="F77" s="99">
        <v>38868</v>
      </c>
      <c r="G77" s="73">
        <v>16</v>
      </c>
      <c r="H77" s="77"/>
      <c r="I77" s="77"/>
      <c r="J77" s="77"/>
      <c r="K77" s="77"/>
      <c r="L77" s="77"/>
      <c r="M77" s="77"/>
      <c r="N77" s="100"/>
      <c r="O77" s="101"/>
      <c r="P77" s="74"/>
      <c r="Q77" s="74" t="s">
        <v>14</v>
      </c>
      <c r="R77" s="70">
        <f>IF(ISBLANK(#REF!),"",IF(E77="ΤΕΕ-ΤΕΛ-ΕΠΛ-ΕΠΑΛ",IF(G77&gt;10,ROUND(0.5*(G77-10),2),0),IF(E77="ΙΕΚ-Τάξη μαθητείας ΕΠΑΛ",IF(G77&gt;10,ROUND(0.85*(G77-10),2),0))))</f>
        <v>3</v>
      </c>
      <c r="S77" s="70">
        <f>IF(ISBLANK(#REF!),"",MIN(3,0.5*INT((H77*12+I77+ROUND(J77/30,0))/6)))</f>
        <v>0</v>
      </c>
      <c r="T77" s="70">
        <f>IF(ISBLANK(#REF!),"",0.25*(K77*12+L77+ROUND(M77/30,0)))</f>
        <v>0</v>
      </c>
      <c r="U77" s="71">
        <f>IF(ISBLANK(#REF!),"",IF(N77&gt;=67%,7,0))</f>
        <v>0</v>
      </c>
      <c r="V77" s="71">
        <f>IF(ISBLANK(#REF!),"",IF(O77&gt;=1,7,0))</f>
        <v>0</v>
      </c>
      <c r="W77" s="71">
        <f>IF(ISBLANK(#REF!),"",IF(P77="ΠΟΛΥΤΕΚΝΟΣ",7,IF(P77="ΤΡΙΤΕΚΝΟΣ",3,0)))</f>
        <v>0</v>
      </c>
      <c r="X77" s="71">
        <f>IF(ISBLANK(#REF!),"",MAX(U77:W77))</f>
        <v>0</v>
      </c>
      <c r="Y77" s="71">
        <f>IF(ISBLANK(#REF!),"",SUM(R77:T77,X77))</f>
        <v>3</v>
      </c>
      <c r="Z77" s="72" t="s">
        <v>278</v>
      </c>
    </row>
    <row r="78" spans="1:26" x14ac:dyDescent="0.25">
      <c r="A78" s="82">
        <f>IF(ISBLANK(#REF!),"",IF(ISNUMBER(A77),A77+1,1))</f>
        <v>68</v>
      </c>
      <c r="B78" s="77" t="s">
        <v>499</v>
      </c>
      <c r="C78" s="77" t="s">
        <v>145</v>
      </c>
      <c r="D78" s="77" t="s">
        <v>122</v>
      </c>
      <c r="E78" s="77" t="s">
        <v>70</v>
      </c>
      <c r="F78" s="99">
        <v>38504</v>
      </c>
      <c r="G78" s="73">
        <v>15.727</v>
      </c>
      <c r="H78" s="77"/>
      <c r="I78" s="77"/>
      <c r="J78" s="77"/>
      <c r="K78" s="77"/>
      <c r="L78" s="77"/>
      <c r="M78" s="77"/>
      <c r="N78" s="100"/>
      <c r="O78" s="101"/>
      <c r="P78" s="74"/>
      <c r="Q78" s="74" t="s">
        <v>14</v>
      </c>
      <c r="R78" s="70">
        <f>IF(ISBLANK(#REF!),"",IF(E78="ΤΕΕ-ΤΕΛ-ΕΠΛ-ΕΠΑΛ",IF(G78&gt;10,ROUND(0.5*(G78-10),2),0),IF(E78="ΙΕΚ-Τάξη μαθητείας ΕΠΑΛ",IF(G78&gt;10,ROUND(0.85*(G78-10),2),0))))</f>
        <v>2.86</v>
      </c>
      <c r="S78" s="70">
        <f>IF(ISBLANK(#REF!),"",MIN(3,0.5*INT((H78*12+I78+ROUND(J78/30,0))/6)))</f>
        <v>0</v>
      </c>
      <c r="T78" s="70">
        <f>IF(ISBLANK(#REF!),"",0.25*(K78*12+L78+ROUND(M78/30,0)))</f>
        <v>0</v>
      </c>
      <c r="U78" s="71">
        <f>IF(ISBLANK(#REF!),"",IF(N78&gt;=67%,7,0))</f>
        <v>0</v>
      </c>
      <c r="V78" s="71">
        <f>IF(ISBLANK(#REF!),"",IF(O78&gt;=1,7,0))</f>
        <v>0</v>
      </c>
      <c r="W78" s="71">
        <f>IF(ISBLANK(#REF!),"",IF(P78="ΠΟΛΥΤΕΚΝΟΣ",7,IF(P78="ΤΡΙΤΕΚΝΟΣ",3,0)))</f>
        <v>0</v>
      </c>
      <c r="X78" s="71">
        <f>IF(ISBLANK(#REF!),"",MAX(U78:W78))</f>
        <v>0</v>
      </c>
      <c r="Y78" s="71">
        <f>IF(ISBLANK(#REF!),"",SUM(R78:T78,X78))</f>
        <v>2.86</v>
      </c>
      <c r="Z78" s="72">
        <v>5</v>
      </c>
    </row>
    <row r="79" spans="1:26" x14ac:dyDescent="0.25">
      <c r="A79" s="82">
        <f>IF(ISBLANK(#REF!),"",IF(ISNUMBER(A78),A78+1,1))</f>
        <v>69</v>
      </c>
      <c r="B79" s="77" t="s">
        <v>470</v>
      </c>
      <c r="C79" s="77" t="s">
        <v>143</v>
      </c>
      <c r="D79" s="77" t="s">
        <v>147</v>
      </c>
      <c r="E79" s="77" t="s">
        <v>70</v>
      </c>
      <c r="F79" s="99">
        <v>37776</v>
      </c>
      <c r="G79" s="73">
        <v>15.45</v>
      </c>
      <c r="H79" s="77"/>
      <c r="I79" s="77">
        <v>1</v>
      </c>
      <c r="J79" s="77">
        <v>24</v>
      </c>
      <c r="K79" s="77"/>
      <c r="L79" s="77"/>
      <c r="M79" s="77"/>
      <c r="N79" s="100"/>
      <c r="O79" s="101"/>
      <c r="P79" s="74"/>
      <c r="Q79" s="74" t="s">
        <v>14</v>
      </c>
      <c r="R79" s="70">
        <f>IF(ISBLANK(#REF!),"",IF(E79="ΤΕΕ-ΤΕΛ-ΕΠΛ-ΕΠΑΛ",IF(G79&gt;10,ROUND(0.5*(G79-10),2),0),IF(E79="ΙΕΚ-Τάξη μαθητείας ΕΠΑΛ",IF(G79&gt;10,ROUND(0.85*(G79-10),2),0))))</f>
        <v>2.73</v>
      </c>
      <c r="S79" s="70">
        <f>IF(ISBLANK(#REF!),"",MIN(3,0.5*INT((H79*12+I79+ROUND(J79/30,0))/6)))</f>
        <v>0</v>
      </c>
      <c r="T79" s="70">
        <f>IF(ISBLANK(#REF!),"",0.25*(K79*12+L79+ROUND(M79/30,0)))</f>
        <v>0</v>
      </c>
      <c r="U79" s="71">
        <f>IF(ISBLANK(#REF!),"",IF(N79&gt;=67%,7,0))</f>
        <v>0</v>
      </c>
      <c r="V79" s="71">
        <f>IF(ISBLANK(#REF!),"",IF(O79&gt;=1,7,0))</f>
        <v>0</v>
      </c>
      <c r="W79" s="71">
        <f>IF(ISBLANK(#REF!),"",IF(P79="ΠΟΛΥΤΕΚΝΟΣ",7,IF(P79="ΤΡΙΤΕΚΝΟΣ",3,0)))</f>
        <v>0</v>
      </c>
      <c r="X79" s="71">
        <f>IF(ISBLANK(#REF!),"",MAX(U79:W79))</f>
        <v>0</v>
      </c>
      <c r="Y79" s="71">
        <f>IF(ISBLANK(#REF!),"",SUM(R79:T79,X79))</f>
        <v>2.73</v>
      </c>
      <c r="Z79" s="72">
        <v>2</v>
      </c>
    </row>
    <row r="80" spans="1:26" x14ac:dyDescent="0.25">
      <c r="A80" s="82">
        <f>IF(ISBLANK(#REF!),"",IF(ISNUMBER(A79),A79+1,1))</f>
        <v>70</v>
      </c>
      <c r="B80" s="77" t="s">
        <v>463</v>
      </c>
      <c r="C80" s="77" t="s">
        <v>104</v>
      </c>
      <c r="D80" s="77" t="s">
        <v>133</v>
      </c>
      <c r="E80" s="77" t="s">
        <v>75</v>
      </c>
      <c r="F80" s="98">
        <v>42062</v>
      </c>
      <c r="G80" s="73">
        <v>11</v>
      </c>
      <c r="H80" s="80"/>
      <c r="I80" s="80"/>
      <c r="J80" s="80"/>
      <c r="K80" s="80"/>
      <c r="L80" s="80">
        <v>6</v>
      </c>
      <c r="M80" s="80">
        <v>15</v>
      </c>
      <c r="N80" s="78"/>
      <c r="O80" s="79"/>
      <c r="P80" s="74"/>
      <c r="Q80" s="74" t="s">
        <v>14</v>
      </c>
      <c r="R80" s="70">
        <f>IF(ISBLANK(#REF!),"",IF(E80="ΤΕΕ-ΤΕΛ-ΕΠΛ-ΕΠΑΛ",IF(G80&gt;10,ROUND(0.5*(G80-10),2),0),IF(E80="ΙΕΚ-Τάξη μαθητείας ΕΠΑΛ",IF(G80&gt;10,ROUND(0.85*(G80-10),2),0))))</f>
        <v>0.85</v>
      </c>
      <c r="S80" s="70">
        <f>IF(ISBLANK(#REF!),"",MIN(3,0.5*INT((H80*12+I80+ROUND(J80/30,0))/6)))</f>
        <v>0</v>
      </c>
      <c r="T80" s="70">
        <f>IF(ISBLANK(#REF!),"",0.25*(K80*12+L80+ROUND(M80/30,0)))</f>
        <v>1.75</v>
      </c>
      <c r="U80" s="71">
        <f>IF(ISBLANK(#REF!),"",IF(N80&gt;=67%,7,0))</f>
        <v>0</v>
      </c>
      <c r="V80" s="71">
        <f>IF(ISBLANK(#REF!),"",IF(O80&gt;=1,7,0))</f>
        <v>0</v>
      </c>
      <c r="W80" s="71">
        <f>IF(ISBLANK(#REF!),"",IF(P80="ΠΟΛΥΤΕΚΝΟΣ",7,IF(P80="ΤΡΙΤΕΚΝΟΣ",3,0)))</f>
        <v>0</v>
      </c>
      <c r="X80" s="71">
        <f>IF(ISBLANK(#REF!),"",MAX(U80:W80))</f>
        <v>0</v>
      </c>
      <c r="Y80" s="71">
        <f>IF(ISBLANK(#REF!),"",SUM(R80:T80,X80))</f>
        <v>2.6</v>
      </c>
      <c r="Z80" s="72">
        <v>4</v>
      </c>
    </row>
    <row r="81" spans="1:26" x14ac:dyDescent="0.25">
      <c r="A81" s="82">
        <f>IF(ISBLANK(#REF!),"",IF(ISNUMBER(A80),A80+1,1))</f>
        <v>71</v>
      </c>
      <c r="B81" s="77" t="s">
        <v>543</v>
      </c>
      <c r="C81" s="77" t="s">
        <v>544</v>
      </c>
      <c r="D81" s="77" t="s">
        <v>100</v>
      </c>
      <c r="E81" s="77" t="s">
        <v>75</v>
      </c>
      <c r="F81" s="99">
        <v>37651</v>
      </c>
      <c r="G81" s="73">
        <v>13</v>
      </c>
      <c r="H81" s="77"/>
      <c r="I81" s="77"/>
      <c r="J81" s="77"/>
      <c r="K81" s="77"/>
      <c r="L81" s="77"/>
      <c r="M81" s="77"/>
      <c r="N81" s="100"/>
      <c r="O81" s="101"/>
      <c r="P81" s="74"/>
      <c r="Q81" s="74" t="s">
        <v>14</v>
      </c>
      <c r="R81" s="70">
        <f>IF(ISBLANK(#REF!),"",IF(E81="ΤΕΕ-ΤΕΛ-ΕΠΛ-ΕΠΑΛ",IF(G81&gt;10,ROUND(0.5*(G81-10),2),0),IF(E81="ΙΕΚ-Τάξη μαθητείας ΕΠΑΛ",IF(G81&gt;10,ROUND(0.85*(G81-10),2),0))))</f>
        <v>2.5499999999999998</v>
      </c>
      <c r="S81" s="70">
        <f>IF(ISBLANK(#REF!),"",MIN(3,0.5*INT((H81*12+I81+ROUND(J81/30,0))/6)))</f>
        <v>0</v>
      </c>
      <c r="T81" s="70">
        <f>IF(ISBLANK(#REF!),"",0.25*(K81*12+L81+ROUND(M81/30,0)))</f>
        <v>0</v>
      </c>
      <c r="U81" s="71">
        <f>IF(ISBLANK(#REF!),"",IF(N81&gt;=67%,7,0))</f>
        <v>0</v>
      </c>
      <c r="V81" s="71">
        <f>IF(ISBLANK(#REF!),"",IF(O81&gt;=1,7,0))</f>
        <v>0</v>
      </c>
      <c r="W81" s="71">
        <f>IF(ISBLANK(#REF!),"",IF(P81="ΠΟΛΥΤΕΚΝΟΣ",7,IF(P81="ΤΡΙΤΕΚΝΟΣ",3,0)))</f>
        <v>0</v>
      </c>
      <c r="X81" s="71">
        <f>IF(ISBLANK(#REF!),"",MAX(U81:W81))</f>
        <v>0</v>
      </c>
      <c r="Y81" s="71">
        <f>IF(ISBLANK(#REF!),"",SUM(R81:T81,X81))</f>
        <v>2.5499999999999998</v>
      </c>
      <c r="Z81" s="72" t="s">
        <v>545</v>
      </c>
    </row>
    <row r="82" spans="1:26" x14ac:dyDescent="0.25">
      <c r="A82" s="82">
        <f>IF(ISBLANK(#REF!),"",IF(ISNUMBER(A81),A81+1,1))</f>
        <v>72</v>
      </c>
      <c r="B82" s="77" t="s">
        <v>507</v>
      </c>
      <c r="C82" s="77" t="s">
        <v>353</v>
      </c>
      <c r="D82" s="77" t="s">
        <v>107</v>
      </c>
      <c r="E82" s="77" t="s">
        <v>70</v>
      </c>
      <c r="F82" s="99">
        <v>38504</v>
      </c>
      <c r="G82" s="73">
        <v>14.45</v>
      </c>
      <c r="H82" s="77"/>
      <c r="I82" s="77"/>
      <c r="J82" s="77"/>
      <c r="K82" s="77"/>
      <c r="L82" s="77"/>
      <c r="M82" s="77"/>
      <c r="N82" s="100"/>
      <c r="O82" s="101"/>
      <c r="P82" s="74"/>
      <c r="Q82" s="74" t="s">
        <v>14</v>
      </c>
      <c r="R82" s="70">
        <f>IF(ISBLANK(#REF!),"",IF(E82="ΤΕΕ-ΤΕΛ-ΕΠΛ-ΕΠΑΛ",IF(G82&gt;10,ROUND(0.5*(G82-10),2),0),IF(E82="ΙΕΚ-Τάξη μαθητείας ΕΠΑΛ",IF(G82&gt;10,ROUND(0.85*(G82-10),2),0))))</f>
        <v>2.23</v>
      </c>
      <c r="S82" s="70">
        <f>IF(ISBLANK(#REF!),"",MIN(3,0.5*INT((H82*12+I82+ROUND(J82/30,0))/6)))</f>
        <v>0</v>
      </c>
      <c r="T82" s="70">
        <f>IF(ISBLANK(#REF!),"",0.25*(K82*12+L82+ROUND(M82/30,0)))</f>
        <v>0</v>
      </c>
      <c r="U82" s="71">
        <f>IF(ISBLANK(#REF!),"",IF(N82&gt;=67%,7,0))</f>
        <v>0</v>
      </c>
      <c r="V82" s="71">
        <f>IF(ISBLANK(#REF!),"",IF(O82&gt;=1,7,0))</f>
        <v>0</v>
      </c>
      <c r="W82" s="71">
        <f>IF(ISBLANK(#REF!),"",IF(P82="ΠΟΛΥΤΕΚΝΟΣ",7,IF(P82="ΤΡΙΤΕΚΝΟΣ",3,0)))</f>
        <v>0</v>
      </c>
      <c r="X82" s="71">
        <f>IF(ISBLANK(#REF!),"",MAX(U82:W82))</f>
        <v>0</v>
      </c>
      <c r="Y82" s="71">
        <f>IF(ISBLANK(#REF!),"",SUM(R82:T82,X82))</f>
        <v>2.23</v>
      </c>
      <c r="Z82" s="72">
        <v>5</v>
      </c>
    </row>
    <row r="83" spans="1:26" x14ac:dyDescent="0.25">
      <c r="A83" s="82">
        <f>IF(ISBLANK(#REF!),"",IF(ISNUMBER(A82),A82+1,1))</f>
        <v>73</v>
      </c>
      <c r="B83" s="77" t="s">
        <v>549</v>
      </c>
      <c r="C83" s="77" t="s">
        <v>338</v>
      </c>
      <c r="D83" s="77" t="s">
        <v>122</v>
      </c>
      <c r="E83" s="77" t="s">
        <v>75</v>
      </c>
      <c r="F83" s="99">
        <v>36007</v>
      </c>
      <c r="G83" s="73">
        <v>12</v>
      </c>
      <c r="H83" s="77"/>
      <c r="I83" s="77">
        <v>6</v>
      </c>
      <c r="J83" s="77">
        <v>21</v>
      </c>
      <c r="K83" s="77"/>
      <c r="L83" s="77"/>
      <c r="M83" s="77"/>
      <c r="N83" s="100"/>
      <c r="O83" s="101"/>
      <c r="P83" s="74"/>
      <c r="Q83" s="74" t="s">
        <v>14</v>
      </c>
      <c r="R83" s="70">
        <f>IF(ISBLANK(#REF!),"",IF(E83="ΤΕΕ-ΤΕΛ-ΕΠΛ-ΕΠΑΛ",IF(G83&gt;10,ROUND(0.5*(G83-10),2),0),IF(E83="ΙΕΚ-Τάξη μαθητείας ΕΠΑΛ",IF(G83&gt;10,ROUND(0.85*(G83-10),2),0))))</f>
        <v>1.7</v>
      </c>
      <c r="S83" s="70">
        <f>IF(ISBLANK(#REF!),"",MIN(3,0.5*INT((H83*12+I83+ROUND(J83/30,0))/6)))</f>
        <v>0.5</v>
      </c>
      <c r="T83" s="70">
        <f>IF(ISBLANK(#REF!),"",0.25*(K83*12+L83+ROUND(M83/30,0)))</f>
        <v>0</v>
      </c>
      <c r="U83" s="71">
        <f>IF(ISBLANK(#REF!),"",IF(N83&gt;=67%,7,0))</f>
        <v>0</v>
      </c>
      <c r="V83" s="71">
        <f>IF(ISBLANK(#REF!),"",IF(O83&gt;=1,7,0))</f>
        <v>0</v>
      </c>
      <c r="W83" s="71">
        <f>IF(ISBLANK(#REF!),"",IF(P83="ΠΟΛΥΤΕΚΝΟΣ",7,IF(P83="ΤΡΙΤΕΚΝΟΣ",3,0)))</f>
        <v>0</v>
      </c>
      <c r="X83" s="71">
        <f>IF(ISBLANK(#REF!),"",MAX(U83:W83))</f>
        <v>0</v>
      </c>
      <c r="Y83" s="71">
        <f>IF(ISBLANK(#REF!),"",SUM(R83:T83,X83))</f>
        <v>2.2000000000000002</v>
      </c>
      <c r="Z83" s="72" t="s">
        <v>305</v>
      </c>
    </row>
    <row r="84" spans="1:26" x14ac:dyDescent="0.25">
      <c r="A84" s="82">
        <f>IF(ISBLANK(#REF!),"",IF(ISNUMBER(A83),A83+1,1))</f>
        <v>74</v>
      </c>
      <c r="B84" s="77" t="s">
        <v>293</v>
      </c>
      <c r="C84" s="77" t="s">
        <v>503</v>
      </c>
      <c r="D84" s="77" t="s">
        <v>107</v>
      </c>
      <c r="E84" s="77" t="s">
        <v>70</v>
      </c>
      <c r="F84" s="99">
        <v>35600</v>
      </c>
      <c r="G84" s="73">
        <v>14.33</v>
      </c>
      <c r="H84" s="77"/>
      <c r="I84" s="77"/>
      <c r="J84" s="77"/>
      <c r="K84" s="77"/>
      <c r="L84" s="77"/>
      <c r="M84" s="77"/>
      <c r="N84" s="100"/>
      <c r="O84" s="101"/>
      <c r="P84" s="74"/>
      <c r="Q84" s="74" t="s">
        <v>14</v>
      </c>
      <c r="R84" s="70">
        <f>IF(ISBLANK(#REF!),"",IF(E84="ΤΕΕ-ΤΕΛ-ΕΠΛ-ΕΠΑΛ",IF(G84&gt;10,ROUND(0.5*(G84-10),2),0),IF(E84="ΙΕΚ-Τάξη μαθητείας ΕΠΑΛ",IF(G84&gt;10,ROUND(0.85*(G84-10),2),0))))</f>
        <v>2.17</v>
      </c>
      <c r="S84" s="70">
        <f>IF(ISBLANK(#REF!),"",MIN(3,0.5*INT((H84*12+I84+ROUND(J84/30,0))/6)))</f>
        <v>0</v>
      </c>
      <c r="T84" s="70">
        <f>IF(ISBLANK(#REF!),"",0.25*(K84*12+L84+ROUND(M84/30,0)))</f>
        <v>0</v>
      </c>
      <c r="U84" s="71">
        <f>IF(ISBLANK(#REF!),"",IF(N84&gt;=67%,7,0))</f>
        <v>0</v>
      </c>
      <c r="V84" s="71">
        <f>IF(ISBLANK(#REF!),"",IF(O84&gt;=1,7,0))</f>
        <v>0</v>
      </c>
      <c r="W84" s="71">
        <f>IF(ISBLANK(#REF!),"",IF(P84="ΠΟΛΥΤΕΚΝΟΣ",7,IF(P84="ΤΡΙΤΕΚΝΟΣ",3,0)))</f>
        <v>0</v>
      </c>
      <c r="X84" s="71">
        <f>IF(ISBLANK(#REF!),"",MAX(U84:W84))</f>
        <v>0</v>
      </c>
      <c r="Y84" s="71">
        <f>IF(ISBLANK(#REF!),"",SUM(R84:T84,X84))</f>
        <v>2.17</v>
      </c>
      <c r="Z84" s="72">
        <v>2</v>
      </c>
    </row>
    <row r="85" spans="1:26" x14ac:dyDescent="0.25">
      <c r="A85" s="82">
        <f>IF(ISBLANK(#REF!),"",IF(ISNUMBER(A84),A84+1,1))</f>
        <v>75</v>
      </c>
      <c r="B85" s="77" t="s">
        <v>531</v>
      </c>
      <c r="C85" s="77" t="s">
        <v>532</v>
      </c>
      <c r="D85" s="77" t="s">
        <v>110</v>
      </c>
      <c r="E85" s="77" t="s">
        <v>70</v>
      </c>
      <c r="F85" s="99">
        <v>41450</v>
      </c>
      <c r="G85" s="73">
        <v>14.2</v>
      </c>
      <c r="H85" s="77"/>
      <c r="I85" s="77"/>
      <c r="J85" s="77"/>
      <c r="K85" s="77"/>
      <c r="L85" s="77"/>
      <c r="M85" s="77"/>
      <c r="N85" s="100"/>
      <c r="O85" s="101"/>
      <c r="P85" s="74"/>
      <c r="Q85" s="74" t="s">
        <v>14</v>
      </c>
      <c r="R85" s="70">
        <f>IF(ISBLANK(#REF!),"",IF(E85="ΤΕΕ-ΤΕΛ-ΕΠΛ-ΕΠΑΛ",IF(G85&gt;10,ROUND(0.5*(G85-10),2),0),IF(E85="ΙΕΚ-Τάξη μαθητείας ΕΠΑΛ",IF(G85&gt;10,ROUND(0.85*(G85-10),2),0))))</f>
        <v>2.1</v>
      </c>
      <c r="S85" s="70">
        <f>IF(ISBLANK(#REF!),"",MIN(3,0.5*INT((H85*12+I85+ROUND(J85/30,0))/6)))</f>
        <v>0</v>
      </c>
      <c r="T85" s="70">
        <f>IF(ISBLANK(#REF!),"",0.25*(K85*12+L85+ROUND(M85/30,0)))</f>
        <v>0</v>
      </c>
      <c r="U85" s="71">
        <f>IF(ISBLANK(#REF!),"",IF(N85&gt;=67%,7,0))</f>
        <v>0</v>
      </c>
      <c r="V85" s="71">
        <f>IF(ISBLANK(#REF!),"",IF(O85&gt;=1,7,0))</f>
        <v>0</v>
      </c>
      <c r="W85" s="71">
        <f>IF(ISBLANK(#REF!),"",IF(P85="ΠΟΛΥΤΕΚΝΟΣ",7,IF(P85="ΤΡΙΤΕΚΝΟΣ",3,0)))</f>
        <v>0</v>
      </c>
      <c r="X85" s="71">
        <f>IF(ISBLANK(#REF!),"",MAX(U85:W85))</f>
        <v>0</v>
      </c>
      <c r="Y85" s="71">
        <f>IF(ISBLANK(#REF!),"",SUM(R85:T85,X85))</f>
        <v>2.1</v>
      </c>
      <c r="Z85" s="72" t="s">
        <v>448</v>
      </c>
    </row>
    <row r="86" spans="1:26" x14ac:dyDescent="0.25">
      <c r="A86" s="82">
        <f>IF(ISBLANK(#REF!),"",IF(ISNUMBER(A85),A85+1,1))</f>
        <v>76</v>
      </c>
      <c r="B86" s="77" t="s">
        <v>468</v>
      </c>
      <c r="C86" s="77" t="s">
        <v>154</v>
      </c>
      <c r="D86" s="77" t="s">
        <v>133</v>
      </c>
      <c r="E86" s="77" t="s">
        <v>70</v>
      </c>
      <c r="F86" s="99">
        <v>41822</v>
      </c>
      <c r="G86" s="73">
        <v>14.2</v>
      </c>
      <c r="H86" s="80"/>
      <c r="I86" s="80"/>
      <c r="J86" s="80"/>
      <c r="K86" s="80"/>
      <c r="L86" s="80"/>
      <c r="M86" s="80"/>
      <c r="N86" s="78"/>
      <c r="O86" s="79"/>
      <c r="P86" s="74"/>
      <c r="Q86" s="74" t="s">
        <v>14</v>
      </c>
      <c r="R86" s="70">
        <f>IF(ISBLANK(#REF!),"",IF(E86="ΤΕΕ-ΤΕΛ-ΕΠΛ-ΕΠΑΛ",IF(G86&gt;10,ROUND(0.5*(G86-10),2),0),IF(E86="ΙΕΚ-Τάξη μαθητείας ΕΠΑΛ",IF(G86&gt;10,ROUND(0.85*(G86-10),2),0))))</f>
        <v>2.1</v>
      </c>
      <c r="S86" s="70">
        <f>IF(ISBLANK(#REF!),"",MIN(3,0.5*INT((H86*12+I86+ROUND(J86/30,0))/6)))</f>
        <v>0</v>
      </c>
      <c r="T86" s="70">
        <f>IF(ISBLANK(#REF!),"",0.25*(K86*12+L86+ROUND(M86/30,0)))</f>
        <v>0</v>
      </c>
      <c r="U86" s="71">
        <f>IF(ISBLANK(#REF!),"",IF(N86&gt;=67%,7,0))</f>
        <v>0</v>
      </c>
      <c r="V86" s="71">
        <f>IF(ISBLANK(#REF!),"",IF(O86&gt;=1,7,0))</f>
        <v>0</v>
      </c>
      <c r="W86" s="71">
        <f>IF(ISBLANK(#REF!),"",IF(P86="ΠΟΛΥΤΕΚΝΟΣ",7,IF(P86="ΤΡΙΤΕΚΝΟΣ",3,0)))</f>
        <v>0</v>
      </c>
      <c r="X86" s="71">
        <f>IF(ISBLANK(#REF!),"",MAX(U86:W86))</f>
        <v>0</v>
      </c>
      <c r="Y86" s="71">
        <f>IF(ISBLANK(#REF!),"",SUM(R86:T86,X86))</f>
        <v>2.1</v>
      </c>
      <c r="Z86" s="72">
        <v>4</v>
      </c>
    </row>
    <row r="87" spans="1:26" x14ac:dyDescent="0.25">
      <c r="A87" s="82">
        <f>IF(ISBLANK(#REF!),"",IF(ISNUMBER(A86),A86+1,1))</f>
        <v>77</v>
      </c>
      <c r="B87" s="77" t="s">
        <v>561</v>
      </c>
      <c r="C87" s="77" t="s">
        <v>109</v>
      </c>
      <c r="D87" s="77" t="s">
        <v>107</v>
      </c>
      <c r="E87" s="77" t="s">
        <v>70</v>
      </c>
      <c r="F87" s="99">
        <v>38139</v>
      </c>
      <c r="G87" s="73">
        <v>14.18</v>
      </c>
      <c r="H87" s="77"/>
      <c r="I87" s="77"/>
      <c r="J87" s="77"/>
      <c r="K87" s="77"/>
      <c r="L87" s="77"/>
      <c r="M87" s="77"/>
      <c r="N87" s="100"/>
      <c r="O87" s="101"/>
      <c r="P87" s="74"/>
      <c r="Q87" s="74" t="s">
        <v>14</v>
      </c>
      <c r="R87" s="70">
        <f>IF(ISBLANK(#REF!),"",IF(E87="ΤΕΕ-ΤΕΛ-ΕΠΛ-ΕΠΑΛ",IF(G87&gt;10,ROUND(0.5*(G87-10),2),0),IF(E87="ΙΕΚ-Τάξη μαθητείας ΕΠΑΛ",IF(G87&gt;10,ROUND(0.85*(G87-10),2),0))))</f>
        <v>2.09</v>
      </c>
      <c r="S87" s="70">
        <f>IF(ISBLANK(#REF!),"",MIN(3,0.5*INT((H87*12+I87+ROUND(J87/30,0))/6)))</f>
        <v>0</v>
      </c>
      <c r="T87" s="70">
        <f>IF(ISBLANK(#REF!),"",0.25*(K87*12+L87+ROUND(M87/30,0)))</f>
        <v>0</v>
      </c>
      <c r="U87" s="71">
        <f>IF(ISBLANK(#REF!),"",IF(N87&gt;=67%,7,0))</f>
        <v>0</v>
      </c>
      <c r="V87" s="71">
        <f>IF(ISBLANK(#REF!),"",IF(O87&gt;=1,7,0))</f>
        <v>0</v>
      </c>
      <c r="W87" s="71">
        <f>IF(ISBLANK(#REF!),"",IF(P87="ΠΟΛΥΤΕΚΝΟΣ",7,IF(P87="ΤΡΙΤΕΚΝΟΣ",3,0)))</f>
        <v>0</v>
      </c>
      <c r="X87" s="71">
        <f>IF(ISBLANK(#REF!),"",MAX(U87:W87))</f>
        <v>0</v>
      </c>
      <c r="Y87" s="71">
        <f>IF(ISBLANK(#REF!),"",SUM(R87:T87,X87))</f>
        <v>2.09</v>
      </c>
      <c r="Z87" s="72" t="s">
        <v>488</v>
      </c>
    </row>
    <row r="88" spans="1:26" x14ac:dyDescent="0.25">
      <c r="A88" s="82">
        <f>IF(ISBLANK(#REF!),"",IF(ISNUMBER(A87),A87+1,1))</f>
        <v>78</v>
      </c>
      <c r="B88" s="77" t="s">
        <v>491</v>
      </c>
      <c r="C88" s="77" t="s">
        <v>154</v>
      </c>
      <c r="D88" s="77" t="s">
        <v>100</v>
      </c>
      <c r="E88" s="77" t="s">
        <v>75</v>
      </c>
      <c r="F88" s="99">
        <v>41263</v>
      </c>
      <c r="G88" s="73">
        <v>10</v>
      </c>
      <c r="H88" s="77"/>
      <c r="I88" s="77"/>
      <c r="J88" s="77"/>
      <c r="K88" s="77"/>
      <c r="L88" s="77">
        <v>8</v>
      </c>
      <c r="M88" s="77">
        <v>6</v>
      </c>
      <c r="N88" s="100"/>
      <c r="O88" s="101"/>
      <c r="P88" s="74"/>
      <c r="Q88" s="74" t="s">
        <v>14</v>
      </c>
      <c r="R88" s="70">
        <f>IF(ISBLANK(#REF!),"",IF(E88="ΤΕΕ-ΤΕΛ-ΕΠΛ-ΕΠΑΛ",IF(G88&gt;10,ROUND(0.5*(G88-10),2),0),IF(E88="ΙΕΚ-Τάξη μαθητείας ΕΠΑΛ",IF(G88&gt;10,ROUND(0.85*(G88-10),2),0))))</f>
        <v>0</v>
      </c>
      <c r="S88" s="70">
        <f>IF(ISBLANK(#REF!),"",MIN(3,0.5*INT((H88*12+I88+ROUND(J88/30,0))/6)))</f>
        <v>0</v>
      </c>
      <c r="T88" s="70">
        <f>IF(ISBLANK(#REF!),"",0.25*(K88*12+L88+ROUND(M88/30,0)))</f>
        <v>2</v>
      </c>
      <c r="U88" s="71">
        <f>IF(ISBLANK(#REF!),"",IF(N88&gt;=67%,7,0))</f>
        <v>0</v>
      </c>
      <c r="V88" s="71">
        <f>IF(ISBLANK(#REF!),"",IF(O88&gt;=1,7,0))</f>
        <v>0</v>
      </c>
      <c r="W88" s="71">
        <f>IF(ISBLANK(#REF!),"",IF(P88="ΠΟΛΥΤΕΚΝΟΣ",7,IF(P88="ΤΡΙΤΕΚΝΟΣ",3,0)))</f>
        <v>0</v>
      </c>
      <c r="X88" s="71">
        <f>IF(ISBLANK(#REF!),"",MAX(U88:W88))</f>
        <v>0</v>
      </c>
      <c r="Y88" s="71">
        <f>IF(ISBLANK(#REF!),"",SUM(R88:T88,X88))</f>
        <v>2</v>
      </c>
      <c r="Z88" s="72" t="s">
        <v>379</v>
      </c>
    </row>
    <row r="89" spans="1:26" x14ac:dyDescent="0.25">
      <c r="A89" s="82">
        <f>IF(ISBLANK(#REF!),"",IF(ISNUMBER(A88),A88+1,1))</f>
        <v>79</v>
      </c>
      <c r="B89" s="77" t="s">
        <v>526</v>
      </c>
      <c r="C89" s="77" t="s">
        <v>528</v>
      </c>
      <c r="D89" s="77" t="s">
        <v>192</v>
      </c>
      <c r="E89" s="77" t="s">
        <v>70</v>
      </c>
      <c r="F89" s="99">
        <v>42262</v>
      </c>
      <c r="G89" s="73">
        <v>14</v>
      </c>
      <c r="H89" s="77"/>
      <c r="I89" s="77"/>
      <c r="J89" s="77"/>
      <c r="K89" s="77"/>
      <c r="L89" s="77"/>
      <c r="M89" s="77"/>
      <c r="N89" s="100"/>
      <c r="O89" s="101"/>
      <c r="P89" s="74"/>
      <c r="Q89" s="74" t="s">
        <v>14</v>
      </c>
      <c r="R89" s="70">
        <f>IF(ISBLANK(#REF!),"",IF(E89="ΤΕΕ-ΤΕΛ-ΕΠΛ-ΕΠΑΛ",IF(G89&gt;10,ROUND(0.5*(G89-10),2),0),IF(E89="ΙΕΚ-Τάξη μαθητείας ΕΠΑΛ",IF(G89&gt;10,ROUND(0.85*(G89-10),2),0))))</f>
        <v>2</v>
      </c>
      <c r="S89" s="70">
        <f>IF(ISBLANK(#REF!),"",MIN(3,0.5*INT((H89*12+I89+ROUND(J89/30,0))/6)))</f>
        <v>0</v>
      </c>
      <c r="T89" s="70">
        <f>IF(ISBLANK(#REF!),"",0.25*(K89*12+L89+ROUND(M89/30,0)))</f>
        <v>0</v>
      </c>
      <c r="U89" s="71">
        <f>IF(ISBLANK(#REF!),"",IF(N89&gt;=67%,7,0))</f>
        <v>0</v>
      </c>
      <c r="V89" s="71">
        <f>IF(ISBLANK(#REF!),"",IF(O89&gt;=1,7,0))</f>
        <v>0</v>
      </c>
      <c r="W89" s="71">
        <f>IF(ISBLANK(#REF!),"",IF(P89="ΠΟΛΥΤΕΚΝΟΣ",7,IF(P89="ΤΡΙΤΕΚΝΟΣ",3,0)))</f>
        <v>0</v>
      </c>
      <c r="X89" s="71">
        <f>IF(ISBLANK(#REF!),"",MAX(U89:W89))</f>
        <v>0</v>
      </c>
      <c r="Y89" s="71">
        <f>IF(ISBLANK(#REF!),"",SUM(R89:T89,X89))</f>
        <v>2</v>
      </c>
      <c r="Z89" s="72">
        <v>4.3</v>
      </c>
    </row>
    <row r="90" spans="1:26" x14ac:dyDescent="0.25">
      <c r="A90" s="82">
        <f>IF(ISBLANK(#REF!),"",IF(ISNUMBER(A89),A89+1,1))</f>
        <v>80</v>
      </c>
      <c r="B90" s="77" t="s">
        <v>500</v>
      </c>
      <c r="C90" s="77" t="s">
        <v>239</v>
      </c>
      <c r="D90" s="77" t="s">
        <v>113</v>
      </c>
      <c r="E90" s="77" t="s">
        <v>70</v>
      </c>
      <c r="F90" s="99">
        <v>39990</v>
      </c>
      <c r="G90" s="73">
        <v>13.7</v>
      </c>
      <c r="H90" s="77"/>
      <c r="I90" s="77"/>
      <c r="J90" s="77"/>
      <c r="K90" s="77"/>
      <c r="L90" s="77"/>
      <c r="M90" s="77"/>
      <c r="N90" s="100"/>
      <c r="O90" s="101"/>
      <c r="P90" s="74"/>
      <c r="Q90" s="74" t="s">
        <v>14</v>
      </c>
      <c r="R90" s="70">
        <f>IF(ISBLANK(#REF!),"",IF(E90="ΤΕΕ-ΤΕΛ-ΕΠΛ-ΕΠΑΛ",IF(G90&gt;10,ROUND(0.5*(G90-10),2),0),IF(E90="ΙΕΚ-Τάξη μαθητείας ΕΠΑΛ",IF(G90&gt;10,ROUND(0.85*(G90-10),2),0))))</f>
        <v>1.85</v>
      </c>
      <c r="S90" s="70">
        <f>IF(ISBLANK(#REF!),"",MIN(3,0.5*INT((H90*12+I90+ROUND(J90/30,0))/6)))</f>
        <v>0</v>
      </c>
      <c r="T90" s="70">
        <f>IF(ISBLANK(#REF!),"",0.25*(K90*12+L90+ROUND(M90/30,0)))</f>
        <v>0</v>
      </c>
      <c r="U90" s="71">
        <f>IF(ISBLANK(#REF!),"",IF(N90&gt;=67%,7,0))</f>
        <v>0</v>
      </c>
      <c r="V90" s="71">
        <f>IF(ISBLANK(#REF!),"",IF(O90&gt;=1,7,0))</f>
        <v>0</v>
      </c>
      <c r="W90" s="71">
        <f>IF(ISBLANK(#REF!),"",IF(P90="ΠΟΛΥΤΕΚΝΟΣ",7,IF(P90="ΤΡΙΤΕΚΝΟΣ",3,0)))</f>
        <v>0</v>
      </c>
      <c r="X90" s="71">
        <f>IF(ISBLANK(#REF!),"",MAX(U90:W90))</f>
        <v>0</v>
      </c>
      <c r="Y90" s="71">
        <f>IF(ISBLANK(#REF!),"",SUM(R90:T90,X90))</f>
        <v>1.85</v>
      </c>
      <c r="Z90" s="72">
        <v>4.3</v>
      </c>
    </row>
    <row r="91" spans="1:26" x14ac:dyDescent="0.25">
      <c r="A91" s="82">
        <f>IF(ISBLANK(#REF!),"",IF(ISNUMBER(A90),A90+1,1))</f>
        <v>81</v>
      </c>
      <c r="B91" s="77" t="s">
        <v>517</v>
      </c>
      <c r="C91" s="77" t="s">
        <v>518</v>
      </c>
      <c r="D91" s="77" t="s">
        <v>107</v>
      </c>
      <c r="E91" s="77" t="s">
        <v>75</v>
      </c>
      <c r="F91" s="99">
        <v>36560</v>
      </c>
      <c r="G91" s="73">
        <v>12</v>
      </c>
      <c r="H91" s="77"/>
      <c r="I91" s="77"/>
      <c r="J91" s="77"/>
      <c r="K91" s="77"/>
      <c r="L91" s="77"/>
      <c r="M91" s="77"/>
      <c r="N91" s="100"/>
      <c r="O91" s="101"/>
      <c r="P91" s="74"/>
      <c r="Q91" s="74" t="s">
        <v>14</v>
      </c>
      <c r="R91" s="70">
        <f>IF(ISBLANK(#REF!),"",IF(E91="ΤΕΕ-ΤΕΛ-ΕΠΛ-ΕΠΑΛ",IF(G91&gt;10,ROUND(0.5*(G91-10),2),0),IF(E91="ΙΕΚ-Τάξη μαθητείας ΕΠΑΛ",IF(G91&gt;10,ROUND(0.85*(G91-10),2),0))))</f>
        <v>1.7</v>
      </c>
      <c r="S91" s="70">
        <f>IF(ISBLANK(#REF!),"",MIN(3,0.5*INT((H91*12+I91+ROUND(J91/30,0))/6)))</f>
        <v>0</v>
      </c>
      <c r="T91" s="70">
        <f>IF(ISBLANK(#REF!),"",0.25*(K91*12+L91+ROUND(M91/30,0)))</f>
        <v>0</v>
      </c>
      <c r="U91" s="71">
        <f>IF(ISBLANK(#REF!),"",IF(N91&gt;=67%,7,0))</f>
        <v>0</v>
      </c>
      <c r="V91" s="71">
        <f>IF(ISBLANK(#REF!),"",IF(O91&gt;=1,7,0))</f>
        <v>0</v>
      </c>
      <c r="W91" s="71">
        <f>IF(ISBLANK(#REF!),"",IF(P91="ΠΟΛΥΤΕΚΝΟΣ",7,IF(P91="ΤΡΙΤΕΚΝΟΣ",3,0)))</f>
        <v>0</v>
      </c>
      <c r="X91" s="71">
        <f>IF(ISBLANK(#REF!),"",MAX(U91:W91))</f>
        <v>0</v>
      </c>
      <c r="Y91" s="71">
        <f>IF(ISBLANK(#REF!),"",SUM(R91:T91,X91))</f>
        <v>1.7</v>
      </c>
      <c r="Z91" s="72">
        <v>1</v>
      </c>
    </row>
    <row r="92" spans="1:26" x14ac:dyDescent="0.25">
      <c r="A92" s="82">
        <f>IF(ISBLANK(#REF!),"",IF(ISNUMBER(A91),A91+1,1))</f>
        <v>82</v>
      </c>
      <c r="B92" s="77" t="s">
        <v>466</v>
      </c>
      <c r="C92" s="77" t="s">
        <v>168</v>
      </c>
      <c r="D92" s="77" t="s">
        <v>283</v>
      </c>
      <c r="E92" s="77" t="s">
        <v>75</v>
      </c>
      <c r="F92" s="98">
        <v>38008</v>
      </c>
      <c r="G92" s="73">
        <v>12</v>
      </c>
      <c r="H92" s="80"/>
      <c r="I92" s="80"/>
      <c r="J92" s="80"/>
      <c r="K92" s="80"/>
      <c r="L92" s="80"/>
      <c r="M92" s="80"/>
      <c r="N92" s="78"/>
      <c r="O92" s="79"/>
      <c r="P92" s="74"/>
      <c r="Q92" s="74" t="s">
        <v>14</v>
      </c>
      <c r="R92" s="70">
        <f>IF(ISBLANK(#REF!),"",IF(E92="ΤΕΕ-ΤΕΛ-ΕΠΛ-ΕΠΑΛ",IF(G92&gt;10,ROUND(0.5*(G92-10),2),0),IF(E92="ΙΕΚ-Τάξη μαθητείας ΕΠΑΛ",IF(G92&gt;10,ROUND(0.85*(G92-10),2),0))))</f>
        <v>1.7</v>
      </c>
      <c r="S92" s="70">
        <f>IF(ISBLANK(#REF!),"",MIN(3,0.5*INT((H92*12+I92+ROUND(J92/30,0))/6)))</f>
        <v>0</v>
      </c>
      <c r="T92" s="70">
        <f>IF(ISBLANK(#REF!),"",0.25*(K92*12+L92+ROUND(M92/30,0)))</f>
        <v>0</v>
      </c>
      <c r="U92" s="71">
        <f>IF(ISBLANK(#REF!),"",IF(N92&gt;=67%,7,0))</f>
        <v>0</v>
      </c>
      <c r="V92" s="71">
        <f>IF(ISBLANK(#REF!),"",IF(O92&gt;=1,7,0))</f>
        <v>0</v>
      </c>
      <c r="W92" s="71">
        <f>IF(ISBLANK(#REF!),"",IF(P92="ΠΟΛΥΤΕΚΝΟΣ",7,IF(P92="ΤΡΙΤΕΚΝΟΣ",3,0)))</f>
        <v>0</v>
      </c>
      <c r="X92" s="71">
        <f>IF(ISBLANK(#REF!),"",MAX(U92:W92))</f>
        <v>0</v>
      </c>
      <c r="Y92" s="71">
        <f>IF(ISBLANK(#REF!),"",SUM(R92:T92,X92))</f>
        <v>1.7</v>
      </c>
      <c r="Z92" s="72" t="s">
        <v>448</v>
      </c>
    </row>
    <row r="93" spans="1:26" x14ac:dyDescent="0.25">
      <c r="A93" s="82">
        <f>IF(ISBLANK(#REF!),"",IF(ISNUMBER(A92),A92+1,1))</f>
        <v>83</v>
      </c>
      <c r="B93" s="77" t="s">
        <v>476</v>
      </c>
      <c r="C93" s="77" t="s">
        <v>145</v>
      </c>
      <c r="D93" s="77" t="s">
        <v>147</v>
      </c>
      <c r="E93" s="77" t="s">
        <v>75</v>
      </c>
      <c r="F93" s="99">
        <v>38771</v>
      </c>
      <c r="G93" s="73">
        <v>11</v>
      </c>
      <c r="H93" s="77"/>
      <c r="I93" s="77"/>
      <c r="J93" s="77"/>
      <c r="K93" s="77"/>
      <c r="L93" s="77"/>
      <c r="M93" s="77"/>
      <c r="N93" s="100"/>
      <c r="O93" s="101"/>
      <c r="P93" s="74"/>
      <c r="Q93" s="74" t="s">
        <v>14</v>
      </c>
      <c r="R93" s="70">
        <f>IF(ISBLANK(#REF!),"",IF(E93="ΤΕΕ-ΤΕΛ-ΕΠΛ-ΕΠΑΛ",IF(G93&gt;10,ROUND(0.5*(G93-10),2),0),IF(E93="ΙΕΚ-Τάξη μαθητείας ΕΠΑΛ",IF(G93&gt;10,ROUND(0.85*(G93-10),2),0))))</f>
        <v>0.85</v>
      </c>
      <c r="S93" s="70">
        <f>IF(ISBLANK(#REF!),"",MIN(3,0.5*INT((H93*12+I93+ROUND(J93/30,0))/6)))</f>
        <v>0</v>
      </c>
      <c r="T93" s="70">
        <f>IF(ISBLANK(#REF!),"",0.25*(K93*12+L93+ROUND(M93/30,0)))</f>
        <v>0</v>
      </c>
      <c r="U93" s="71">
        <f>IF(ISBLANK(#REF!),"",IF(N93&gt;=67%,7,0))</f>
        <v>0</v>
      </c>
      <c r="V93" s="71">
        <f>IF(ISBLANK(#REF!),"",IF(O93&gt;=1,7,0))</f>
        <v>0</v>
      </c>
      <c r="W93" s="71">
        <f>IF(ISBLANK(#REF!),"",IF(P93="ΠΟΛΥΤΕΚΝΟΣ",7,IF(P93="ΤΡΙΤΕΚΝΟΣ",3,0)))</f>
        <v>0</v>
      </c>
      <c r="X93" s="71">
        <f>IF(ISBLANK(#REF!),"",MAX(U93:W93))</f>
        <v>0</v>
      </c>
      <c r="Y93" s="71">
        <f>IF(ISBLANK(#REF!),"",SUM(R93:T93,X93))</f>
        <v>0.85</v>
      </c>
      <c r="Z93" s="72">
        <v>4</v>
      </c>
    </row>
    <row r="94" spans="1:26" x14ac:dyDescent="0.25">
      <c r="A94" s="82">
        <f>IF(ISBLANK(#REF!),"",IF(ISNUMBER(A93),A93+1,1))</f>
        <v>84</v>
      </c>
      <c r="B94" s="77" t="s">
        <v>478</v>
      </c>
      <c r="C94" s="77" t="s">
        <v>345</v>
      </c>
      <c r="D94" s="77" t="s">
        <v>283</v>
      </c>
      <c r="E94" s="77" t="s">
        <v>75</v>
      </c>
      <c r="F94" s="99">
        <v>42062</v>
      </c>
      <c r="G94" s="73">
        <v>11</v>
      </c>
      <c r="H94" s="77"/>
      <c r="I94" s="77"/>
      <c r="J94" s="77"/>
      <c r="K94" s="77"/>
      <c r="L94" s="77"/>
      <c r="M94" s="77"/>
      <c r="N94" s="100"/>
      <c r="O94" s="101"/>
      <c r="P94" s="74"/>
      <c r="Q94" s="74" t="s">
        <v>14</v>
      </c>
      <c r="R94" s="70">
        <f>IF(ISBLANK(#REF!),"",IF(E94="ΤΕΕ-ΤΕΛ-ΕΠΛ-ΕΠΑΛ",IF(G94&gt;10,ROUND(0.5*(G94-10),2),0),IF(E94="ΙΕΚ-Τάξη μαθητείας ΕΠΑΛ",IF(G94&gt;10,ROUND(0.85*(G94-10),2),0))))</f>
        <v>0.85</v>
      </c>
      <c r="S94" s="70">
        <f>IF(ISBLANK(#REF!),"",MIN(3,0.5*INT((H94*12+I94+ROUND(J94/30,0))/6)))</f>
        <v>0</v>
      </c>
      <c r="T94" s="70">
        <f>IF(ISBLANK(#REF!),"",0.25*(K94*12+L94+ROUND(M94/30,0)))</f>
        <v>0</v>
      </c>
      <c r="U94" s="71">
        <f>IF(ISBLANK(#REF!),"",IF(N94&gt;=67%,7,0))</f>
        <v>0</v>
      </c>
      <c r="V94" s="71">
        <f>IF(ISBLANK(#REF!),"",IF(O94&gt;=1,7,0))</f>
        <v>0</v>
      </c>
      <c r="W94" s="71">
        <f>IF(ISBLANK(#REF!),"",IF(P94="ΠΟΛΥΤΕΚΝΟΣ",7,IF(P94="ΤΡΙΤΕΚΝΟΣ",3,0)))</f>
        <v>0</v>
      </c>
      <c r="X94" s="71">
        <f>IF(ISBLANK(#REF!),"",MAX(U94:W94))</f>
        <v>0</v>
      </c>
      <c r="Y94" s="71">
        <f>IF(ISBLANK(#REF!),"",SUM(R94:T94,X94))</f>
        <v>0.85</v>
      </c>
      <c r="Z94" s="72">
        <v>4</v>
      </c>
    </row>
    <row r="95" spans="1:26" x14ac:dyDescent="0.25">
      <c r="A95" s="82">
        <f>IF(ISBLANK(#REF!),"",IF(ISNUMBER(A94),A94+1,1))</f>
        <v>85</v>
      </c>
      <c r="B95" s="77" t="s">
        <v>519</v>
      </c>
      <c r="C95" s="77" t="s">
        <v>99</v>
      </c>
      <c r="D95" s="77" t="s">
        <v>520</v>
      </c>
      <c r="E95" s="77" t="s">
        <v>70</v>
      </c>
      <c r="F95" s="99">
        <v>40067</v>
      </c>
      <c r="G95" s="73">
        <v>11.1</v>
      </c>
      <c r="H95" s="77"/>
      <c r="I95" s="77"/>
      <c r="J95" s="77"/>
      <c r="K95" s="77"/>
      <c r="L95" s="77"/>
      <c r="M95" s="77"/>
      <c r="N95" s="100"/>
      <c r="O95" s="101"/>
      <c r="P95" s="74"/>
      <c r="Q95" s="74" t="s">
        <v>14</v>
      </c>
      <c r="R95" s="70">
        <f>IF(ISBLANK(#REF!),"",IF(E95="ΤΕΕ-ΤΕΛ-ΕΠΛ-ΕΠΑΛ",IF(G95&gt;10,ROUND(0.5*(G95-10),2),0),IF(E95="ΙΕΚ-Τάξη μαθητείας ΕΠΑΛ",IF(G95&gt;10,ROUND(0.85*(G95-10),2),0))))</f>
        <v>0.55000000000000004</v>
      </c>
      <c r="S95" s="70">
        <f>IF(ISBLANK(#REF!),"",MIN(3,0.5*INT((H95*12+I95+ROUND(J95/30,0))/6)))</f>
        <v>0</v>
      </c>
      <c r="T95" s="70">
        <f>IF(ISBLANK(#REF!),"",0.25*(K95*12+L95+ROUND(M95/30,0)))</f>
        <v>0</v>
      </c>
      <c r="U95" s="71">
        <f>IF(ISBLANK(#REF!),"",IF(N95&gt;=67%,7,0))</f>
        <v>0</v>
      </c>
      <c r="V95" s="71">
        <f>IF(ISBLANK(#REF!),"",IF(O95&gt;=1,7,0))</f>
        <v>0</v>
      </c>
      <c r="W95" s="71">
        <f>IF(ISBLANK(#REF!),"",IF(P95="ΠΟΛΥΤΕΚΝΟΣ",7,IF(P95="ΤΡΙΤΕΚΝΟΣ",3,0)))</f>
        <v>0</v>
      </c>
      <c r="X95" s="71">
        <f>IF(ISBLANK(#REF!),"",MAX(U95:W95))</f>
        <v>0</v>
      </c>
      <c r="Y95" s="71">
        <f>IF(ISBLANK(#REF!),"",SUM(R95:T95,X95))</f>
        <v>0.55000000000000004</v>
      </c>
      <c r="Z95" s="72">
        <v>2</v>
      </c>
    </row>
    <row r="96" spans="1:26" x14ac:dyDescent="0.25">
      <c r="A96" s="82">
        <f>IF(ISBLANK(#REF!),"",IF(ISNUMBER(A95),A95+1,1))</f>
        <v>86</v>
      </c>
      <c r="B96" s="77" t="s">
        <v>526</v>
      </c>
      <c r="C96" s="77" t="s">
        <v>527</v>
      </c>
      <c r="D96" s="77" t="s">
        <v>192</v>
      </c>
      <c r="E96" s="77" t="s">
        <v>75</v>
      </c>
      <c r="F96" s="99">
        <v>40865</v>
      </c>
      <c r="G96" s="73">
        <v>10</v>
      </c>
      <c r="H96" s="77"/>
      <c r="I96" s="77"/>
      <c r="J96" s="77"/>
      <c r="K96" s="77"/>
      <c r="L96" s="77"/>
      <c r="M96" s="77"/>
      <c r="N96" s="100"/>
      <c r="O96" s="101"/>
      <c r="P96" s="74"/>
      <c r="Q96" s="74" t="s">
        <v>14</v>
      </c>
      <c r="R96" s="70">
        <f>IF(ISBLANK(#REF!),"",IF(E96="ΤΕΕ-ΤΕΛ-ΕΠΛ-ΕΠΑΛ",IF(G96&gt;10,ROUND(0.5*(G96-10),2),0),IF(E96="ΙΕΚ-Τάξη μαθητείας ΕΠΑΛ",IF(G96&gt;10,ROUND(0.85*(G96-10),2),0))))</f>
        <v>0</v>
      </c>
      <c r="S96" s="70">
        <f>IF(ISBLANK(#REF!),"",MIN(3,0.5*INT((H96*12+I96+ROUND(J96/30,0))/6)))</f>
        <v>0</v>
      </c>
      <c r="T96" s="70">
        <f>IF(ISBLANK(#REF!),"",0.25*(K96*12+L96+ROUND(M96/30,0)))</f>
        <v>0</v>
      </c>
      <c r="U96" s="71">
        <f>IF(ISBLANK(#REF!),"",IF(N96&gt;=67%,7,0))</f>
        <v>0</v>
      </c>
      <c r="V96" s="71">
        <f>IF(ISBLANK(#REF!),"",IF(O96&gt;=1,7,0))</f>
        <v>0</v>
      </c>
      <c r="W96" s="71">
        <f>IF(ISBLANK(#REF!),"",IF(P96="ΠΟΛΥΤΕΚΝΟΣ",7,IF(P96="ΤΡΙΤΕΚΝΟΣ",3,0)))</f>
        <v>0</v>
      </c>
      <c r="X96" s="71">
        <f>IF(ISBLANK(#REF!),"",MAX(U96:W96))</f>
        <v>0</v>
      </c>
      <c r="Y96" s="71">
        <f>IF(ISBLANK(#REF!),"",SUM(R96:T96,X96))</f>
        <v>0</v>
      </c>
      <c r="Z96" s="72">
        <v>4.3</v>
      </c>
    </row>
  </sheetData>
  <mergeCells count="6">
    <mergeCell ref="R9:X9"/>
    <mergeCell ref="C2:H2"/>
    <mergeCell ref="B9:D9"/>
    <mergeCell ref="E9:F9"/>
    <mergeCell ref="H9:M9"/>
    <mergeCell ref="N9:P9"/>
  </mergeCells>
  <dataValidations count="10">
    <dataValidation type="whole" operator="greaterThanOrEqual" allowBlank="1" showInputMessage="1" showErrorMessage="1" sqref="O11:O96">
      <formula1>0</formula1>
    </dataValidation>
    <dataValidation type="list" allowBlank="1" showInputMessage="1" showErrorMessage="1" sqref="E11:E96">
      <formula1>ΚΑΤΗΓΟΡΙΑ_ΠΤΥΧΙΟΥ</formula1>
    </dataValidation>
    <dataValidation type="date" operator="greaterThan" allowBlank="1" showInputMessage="1" showErrorMessage="1" sqref="F11:F96">
      <formula1>1</formula1>
    </dataValidation>
    <dataValidation type="decimal" allowBlank="1" showInputMessage="1" showErrorMessage="1" sqref="G11:G96">
      <formula1>0</formula1>
      <formula2>20</formula2>
    </dataValidation>
    <dataValidation type="whole" allowBlank="1" showInputMessage="1" showErrorMessage="1" sqref="K11:K96 H11:H96">
      <formula1>0</formula1>
      <formula2>40</formula2>
    </dataValidation>
    <dataValidation type="whole" allowBlank="1" showInputMessage="1" showErrorMessage="1" sqref="L11:L96 I11:I96">
      <formula1>0</formula1>
      <formula2>11</formula2>
    </dataValidation>
    <dataValidation type="whole" allowBlank="1" showInputMessage="1" showErrorMessage="1" sqref="M11:M96 J11:J96">
      <formula1>0</formula1>
      <formula2>29</formula2>
    </dataValidation>
    <dataValidation type="decimal" allowBlank="1" showInputMessage="1" showErrorMessage="1" sqref="N11:N96">
      <formula1>0</formula1>
      <formula2>1</formula2>
    </dataValidation>
    <dataValidation type="list" allowBlank="1" showInputMessage="1" showErrorMessage="1" sqref="P11:P96">
      <formula1>ΠΟΛΥΤΕΚΝΟΣ_ΤΡΙΤΕΚΝΟΣ</formula1>
    </dataValidation>
    <dataValidation type="list" allowBlank="1" showInputMessage="1" showErrorMessage="1" sqref="Q11:Q96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zoomScale="70" zoomScaleNormal="70" workbookViewId="0">
      <selection activeCell="A12" sqref="A12"/>
    </sheetView>
  </sheetViews>
  <sheetFormatPr defaultRowHeight="15" x14ac:dyDescent="0.25"/>
  <cols>
    <col min="1" max="1" width="6.28515625" customWidth="1"/>
    <col min="2" max="2" width="17.7109375" customWidth="1"/>
    <col min="3" max="3" width="16.140625" customWidth="1"/>
    <col min="4" max="4" width="15.28515625" customWidth="1"/>
    <col min="5" max="5" width="72.85546875" customWidth="1"/>
  </cols>
  <sheetData>
    <row r="1" spans="1:5" x14ac:dyDescent="0.25">
      <c r="A1" s="8"/>
      <c r="B1" s="17"/>
      <c r="C1" s="61"/>
      <c r="D1" s="61"/>
    </row>
    <row r="2" spans="1:5" x14ac:dyDescent="0.25">
      <c r="A2" s="8"/>
      <c r="B2" s="17"/>
      <c r="D2" s="61"/>
    </row>
    <row r="3" spans="1:5" x14ac:dyDescent="0.25">
      <c r="A3" s="8"/>
      <c r="B3" s="17"/>
      <c r="D3" s="61"/>
    </row>
    <row r="4" spans="1:5" x14ac:dyDescent="0.25">
      <c r="A4" s="8"/>
      <c r="B4" s="102" t="s">
        <v>52</v>
      </c>
      <c r="C4" s="102"/>
      <c r="D4" s="102"/>
    </row>
    <row r="5" spans="1:5" x14ac:dyDescent="0.25">
      <c r="A5" s="8"/>
      <c r="B5" s="103" t="s">
        <v>53</v>
      </c>
      <c r="C5" s="103"/>
      <c r="D5" s="103"/>
    </row>
    <row r="6" spans="1:5" x14ac:dyDescent="0.25">
      <c r="A6" s="8"/>
      <c r="B6" s="103" t="s">
        <v>54</v>
      </c>
      <c r="C6" s="103"/>
      <c r="D6" s="103"/>
    </row>
    <row r="7" spans="1:5" x14ac:dyDescent="0.25">
      <c r="A7" s="8"/>
      <c r="B7" s="103" t="s">
        <v>94</v>
      </c>
      <c r="C7" s="103"/>
      <c r="D7" s="103"/>
    </row>
    <row r="8" spans="1:5" x14ac:dyDescent="0.25">
      <c r="A8" s="8"/>
      <c r="B8" s="103"/>
      <c r="C8" s="103"/>
      <c r="D8" s="103"/>
    </row>
    <row r="9" spans="1:5" x14ac:dyDescent="0.25">
      <c r="A9" s="8"/>
      <c r="B9" s="60" t="s">
        <v>615</v>
      </c>
      <c r="C9" s="103"/>
      <c r="D9" s="103"/>
    </row>
    <row r="11" spans="1:5" x14ac:dyDescent="0.25">
      <c r="A11" s="86" t="s">
        <v>86</v>
      </c>
      <c r="B11" s="87" t="s">
        <v>16</v>
      </c>
      <c r="C11" s="87" t="s">
        <v>17</v>
      </c>
      <c r="D11" s="87" t="s">
        <v>18</v>
      </c>
      <c r="E11" s="89" t="s">
        <v>596</v>
      </c>
    </row>
    <row r="12" spans="1:5" ht="57" customHeight="1" x14ac:dyDescent="0.25">
      <c r="A12" s="72">
        <v>1</v>
      </c>
      <c r="B12" s="72" t="s">
        <v>563</v>
      </c>
      <c r="C12" s="72" t="s">
        <v>109</v>
      </c>
      <c r="D12" s="72" t="s">
        <v>127</v>
      </c>
      <c r="E12" s="90" t="s">
        <v>604</v>
      </c>
    </row>
    <row r="13" spans="1:5" ht="46.5" customHeight="1" x14ac:dyDescent="0.25">
      <c r="A13" s="72">
        <v>2</v>
      </c>
      <c r="B13" s="72" t="s">
        <v>564</v>
      </c>
      <c r="C13" s="72" t="s">
        <v>168</v>
      </c>
      <c r="D13" s="72" t="s">
        <v>136</v>
      </c>
      <c r="E13" s="90" t="s">
        <v>614</v>
      </c>
    </row>
    <row r="14" spans="1:5" ht="45" customHeight="1" x14ac:dyDescent="0.25">
      <c r="A14" s="72">
        <v>3</v>
      </c>
      <c r="B14" s="72" t="s">
        <v>289</v>
      </c>
      <c r="C14" s="72" t="s">
        <v>288</v>
      </c>
      <c r="D14" s="72" t="s">
        <v>105</v>
      </c>
      <c r="E14" s="90" t="s">
        <v>614</v>
      </c>
    </row>
    <row r="15" spans="1:5" ht="43.5" customHeight="1" x14ac:dyDescent="0.25">
      <c r="A15" s="72">
        <v>4</v>
      </c>
      <c r="B15" s="72" t="s">
        <v>565</v>
      </c>
      <c r="C15" s="72" t="s">
        <v>143</v>
      </c>
      <c r="D15" s="72" t="s">
        <v>107</v>
      </c>
      <c r="E15" s="90" t="s">
        <v>614</v>
      </c>
    </row>
    <row r="16" spans="1:5" ht="46.5" customHeight="1" x14ac:dyDescent="0.25">
      <c r="A16" s="72">
        <v>5</v>
      </c>
      <c r="B16" s="72" t="s">
        <v>566</v>
      </c>
      <c r="C16" s="72" t="s">
        <v>567</v>
      </c>
      <c r="D16" s="72" t="s">
        <v>385</v>
      </c>
      <c r="E16" s="90" t="s">
        <v>614</v>
      </c>
    </row>
    <row r="17" spans="1:5" ht="42.75" customHeight="1" x14ac:dyDescent="0.25">
      <c r="A17" s="72">
        <v>6</v>
      </c>
      <c r="B17" s="72" t="s">
        <v>233</v>
      </c>
      <c r="C17" s="72" t="s">
        <v>568</v>
      </c>
      <c r="D17" s="72" t="s">
        <v>147</v>
      </c>
      <c r="E17" s="90" t="s">
        <v>614</v>
      </c>
    </row>
    <row r="18" spans="1:5" ht="45" customHeight="1" x14ac:dyDescent="0.25">
      <c r="A18" s="72">
        <v>7</v>
      </c>
      <c r="B18" s="72" t="s">
        <v>569</v>
      </c>
      <c r="C18" s="72" t="s">
        <v>538</v>
      </c>
      <c r="D18" s="72" t="s">
        <v>107</v>
      </c>
      <c r="E18" s="90" t="s">
        <v>614</v>
      </c>
    </row>
    <row r="19" spans="1:5" ht="49.5" customHeight="1" x14ac:dyDescent="0.25">
      <c r="A19" s="72">
        <v>8</v>
      </c>
      <c r="B19" s="72" t="s">
        <v>562</v>
      </c>
      <c r="C19" s="72" t="s">
        <v>183</v>
      </c>
      <c r="D19" s="72" t="s">
        <v>194</v>
      </c>
      <c r="E19" s="90" t="s">
        <v>614</v>
      </c>
    </row>
    <row r="20" spans="1:5" ht="45" customHeight="1" x14ac:dyDescent="0.25">
      <c r="A20" s="72">
        <v>9</v>
      </c>
      <c r="B20" s="72" t="s">
        <v>556</v>
      </c>
      <c r="C20" s="72" t="s">
        <v>557</v>
      </c>
      <c r="D20" s="72" t="s">
        <v>100</v>
      </c>
      <c r="E20" s="90" t="s">
        <v>614</v>
      </c>
    </row>
    <row r="21" spans="1:5" ht="53.25" customHeight="1" x14ac:dyDescent="0.25">
      <c r="A21" s="72">
        <v>10</v>
      </c>
      <c r="B21" s="72" t="s">
        <v>453</v>
      </c>
      <c r="C21" s="72" t="s">
        <v>411</v>
      </c>
      <c r="D21" s="72" t="s">
        <v>133</v>
      </c>
      <c r="E21" s="90" t="s">
        <v>614</v>
      </c>
    </row>
  </sheetData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8"/>
  <sheetViews>
    <sheetView tabSelected="1" zoomScale="70" zoomScaleNormal="70" workbookViewId="0">
      <selection activeCell="A11" sqref="A11"/>
    </sheetView>
  </sheetViews>
  <sheetFormatPr defaultRowHeight="15" x14ac:dyDescent="0.25"/>
  <cols>
    <col min="1" max="1" width="5.42578125" customWidth="1"/>
    <col min="2" max="2" width="13.5703125" customWidth="1"/>
    <col min="3" max="3" width="11.7109375" customWidth="1"/>
    <col min="4" max="4" width="12.7109375" customWidth="1"/>
    <col min="5" max="5" width="11.140625" customWidth="1"/>
    <col min="7" max="7" width="15.85546875" customWidth="1"/>
    <col min="9" max="9" width="10.7109375" customWidth="1"/>
    <col min="10" max="10" width="12.28515625" customWidth="1"/>
    <col min="38" max="38" width="15.4257812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585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6" customHeight="1" x14ac:dyDescent="0.25">
      <c r="A10" s="18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120</v>
      </c>
      <c r="C11" s="63" t="s">
        <v>121</v>
      </c>
      <c r="D11" s="63" t="s">
        <v>122</v>
      </c>
      <c r="E11" s="63" t="s">
        <v>37</v>
      </c>
      <c r="F11" s="63" t="s">
        <v>88</v>
      </c>
      <c r="G11" s="63" t="s">
        <v>15</v>
      </c>
      <c r="H11" s="63" t="s">
        <v>12</v>
      </c>
      <c r="I11" s="63" t="s">
        <v>11</v>
      </c>
      <c r="J11" s="64">
        <v>36946</v>
      </c>
      <c r="K11" s="65">
        <v>9</v>
      </c>
      <c r="L11" s="66" t="s">
        <v>14</v>
      </c>
      <c r="M11" s="66" t="s">
        <v>14</v>
      </c>
      <c r="N11" s="66" t="s">
        <v>14</v>
      </c>
      <c r="O11" s="66" t="s">
        <v>14</v>
      </c>
      <c r="P11" s="67"/>
      <c r="Q11" s="67"/>
      <c r="R11" s="67"/>
      <c r="S11" s="67">
        <v>5</v>
      </c>
      <c r="T11" s="67">
        <v>8</v>
      </c>
      <c r="U11" s="67">
        <v>10</v>
      </c>
      <c r="V11" s="68">
        <v>0.8</v>
      </c>
      <c r="W11" s="69"/>
      <c r="X11" s="66"/>
      <c r="Y11" s="66" t="s">
        <v>14</v>
      </c>
      <c r="Z11" s="66" t="s">
        <v>14</v>
      </c>
      <c r="AA11" s="70">
        <f>IF(ISBLANK(#REF!),"",IF(K11&gt;5,ROUND(0.5*(K11-5),2),0))</f>
        <v>2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</v>
      </c>
      <c r="AF11" s="70">
        <f>IF(ISBLANK(#REF!),"",0.25*(S11*12+T11+ROUND(U11/30,0)))</f>
        <v>17</v>
      </c>
      <c r="AG11" s="71">
        <f>IF(ISBLANK(#REF!),"",IF(V11&gt;=67%,7,0))</f>
        <v>7</v>
      </c>
      <c r="AH11" s="71">
        <f>IF(ISBLANK(#REF!),"",IF(W11&gt;=1,7,0))</f>
        <v>0</v>
      </c>
      <c r="AI11" s="71">
        <f>IF(ISBLANK(#REF!),"",IF(X11="ΠΟΛΥΤΕΚΝΟΣ",7,IF(X11="ΤΡΙΤΕΚΝΟΣ",3,0)))</f>
        <v>0</v>
      </c>
      <c r="AJ11" s="71">
        <f>IF(ISBLANK(#REF!),"",MAX(AG11:AI11))</f>
        <v>7</v>
      </c>
      <c r="AK11" s="71">
        <f>IF(ISBLANK(#REF!),"",AA11+SUM(AD11:AF11,AJ11))</f>
        <v>26</v>
      </c>
      <c r="AL11" s="72">
        <v>4</v>
      </c>
    </row>
    <row r="12" spans="1:38" x14ac:dyDescent="0.25">
      <c r="A12" s="82">
        <f>IF(ISBLANK(#REF!),"",IF(ISNUMBER(A11),A11+1,1))</f>
        <v>2</v>
      </c>
      <c r="B12" s="63" t="s">
        <v>103</v>
      </c>
      <c r="C12" s="63" t="s">
        <v>104</v>
      </c>
      <c r="D12" s="63" t="s">
        <v>105</v>
      </c>
      <c r="E12" s="63" t="s">
        <v>37</v>
      </c>
      <c r="F12" s="63" t="s">
        <v>88</v>
      </c>
      <c r="G12" s="63" t="s">
        <v>15</v>
      </c>
      <c r="H12" s="63" t="s">
        <v>12</v>
      </c>
      <c r="I12" s="63" t="s">
        <v>11</v>
      </c>
      <c r="J12" s="64">
        <v>36586</v>
      </c>
      <c r="K12" s="73">
        <v>7.6</v>
      </c>
      <c r="L12" s="74" t="s">
        <v>14</v>
      </c>
      <c r="M12" s="66" t="s">
        <v>14</v>
      </c>
      <c r="N12" s="66" t="s">
        <v>14</v>
      </c>
      <c r="O12" s="66" t="s">
        <v>14</v>
      </c>
      <c r="P12" s="67">
        <v>4</v>
      </c>
      <c r="Q12" s="67">
        <v>0</v>
      </c>
      <c r="R12" s="67">
        <v>8</v>
      </c>
      <c r="S12" s="67">
        <v>5</v>
      </c>
      <c r="T12" s="67">
        <v>6</v>
      </c>
      <c r="U12" s="67">
        <v>2</v>
      </c>
      <c r="V12" s="68"/>
      <c r="W12" s="69"/>
      <c r="X12" s="66"/>
      <c r="Y12" s="66" t="s">
        <v>14</v>
      </c>
      <c r="Z12" s="66" t="s">
        <v>14</v>
      </c>
      <c r="AA12" s="70">
        <f>IF(ISBLANK(#REF!),"",IF(K12&gt;5,ROUND(0.5*(K12-5),2),0))</f>
        <v>1.3</v>
      </c>
      <c r="AB12" s="70">
        <f>IF(ISBLANK(#REF!),"",IF(L12="ΝΑΙ",6,(IF(M12="ΝΑΙ",4,0))))</f>
        <v>0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0</v>
      </c>
      <c r="AE12" s="70">
        <f>IF(ISBLANK(#REF!),"",MIN(3,0.5*INT((P12*12+Q12+ROUND(R12/30,0))/6)))</f>
        <v>3</v>
      </c>
      <c r="AF12" s="70">
        <f>IF(ISBLANK(#REF!),"",0.25*(S12*12+T12+ROUND(U12/30,0)))</f>
        <v>16.5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20.8</v>
      </c>
      <c r="AL12" s="72" t="s">
        <v>368</v>
      </c>
    </row>
    <row r="13" spans="1:38" x14ac:dyDescent="0.25">
      <c r="A13" s="82">
        <v>3</v>
      </c>
      <c r="B13" s="63" t="s">
        <v>125</v>
      </c>
      <c r="C13" s="63" t="s">
        <v>126</v>
      </c>
      <c r="D13" s="63" t="s">
        <v>127</v>
      </c>
      <c r="E13" s="63" t="s">
        <v>37</v>
      </c>
      <c r="F13" s="63" t="s">
        <v>88</v>
      </c>
      <c r="G13" s="63" t="s">
        <v>15</v>
      </c>
      <c r="H13" s="63" t="s">
        <v>12</v>
      </c>
      <c r="I13" s="63" t="s">
        <v>11</v>
      </c>
      <c r="J13" s="64">
        <v>36714</v>
      </c>
      <c r="K13" s="65">
        <v>8.9700000000000006</v>
      </c>
      <c r="L13" s="66" t="s">
        <v>14</v>
      </c>
      <c r="M13" s="66" t="s">
        <v>12</v>
      </c>
      <c r="N13" s="66" t="s">
        <v>14</v>
      </c>
      <c r="O13" s="66" t="s">
        <v>12</v>
      </c>
      <c r="P13" s="67"/>
      <c r="Q13" s="67"/>
      <c r="R13" s="67"/>
      <c r="S13" s="67">
        <v>4</v>
      </c>
      <c r="T13" s="67">
        <v>4</v>
      </c>
      <c r="U13" s="67">
        <v>19</v>
      </c>
      <c r="V13" s="68"/>
      <c r="W13" s="69"/>
      <c r="X13" s="66"/>
      <c r="Y13" s="66" t="s">
        <v>14</v>
      </c>
      <c r="Z13" s="66" t="s">
        <v>14</v>
      </c>
      <c r="AA13" s="70">
        <f>IF(ISBLANK(#REF!),"",IF(K13&gt;5,ROUND(0.5*(K13-5),2),0))</f>
        <v>1.99</v>
      </c>
      <c r="AB13" s="70">
        <f>IF(ISBLANK(#REF!),"",IF(L13="ΝΑΙ",6,(IF(M13="ΝΑΙ",4,0))))</f>
        <v>4</v>
      </c>
      <c r="AC13" s="70">
        <f>IF(ISBLANK(#REF!),"",IF(E13="ΠΕ23",IF(N13="ΝΑΙ",3,(IF(O13="ΝΑΙ",2,0))),IF(N13="ΝΑΙ",3,(IF(O13="ΝΑΙ",2,0)))))</f>
        <v>2</v>
      </c>
      <c r="AD13" s="70">
        <f>IF(ISBLANK(#REF!),"",MAX(AB13:AC13))</f>
        <v>4</v>
      </c>
      <c r="AE13" s="70">
        <f>IF(ISBLANK(#REF!),"",MIN(3,0.5*INT((P13*12+Q13+ROUND(R13/30,0))/6)))</f>
        <v>0</v>
      </c>
      <c r="AF13" s="70">
        <f>IF(ISBLANK(#REF!),"",0.25*(S13*12+T13+ROUND(U13/30,0)))</f>
        <v>13.25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19.239999999999998</v>
      </c>
      <c r="AL13" s="72" t="s">
        <v>573</v>
      </c>
    </row>
    <row r="14" spans="1:38" x14ac:dyDescent="0.25">
      <c r="A14" s="82">
        <f>IF(ISBLANK(#REF!),"",IF(ISNUMBER(A13),A13+1,1))</f>
        <v>4</v>
      </c>
      <c r="B14" s="63" t="s">
        <v>134</v>
      </c>
      <c r="C14" s="63" t="s">
        <v>135</v>
      </c>
      <c r="D14" s="63" t="s">
        <v>136</v>
      </c>
      <c r="E14" s="63" t="s">
        <v>37</v>
      </c>
      <c r="F14" s="63" t="s">
        <v>88</v>
      </c>
      <c r="G14" s="63" t="s">
        <v>15</v>
      </c>
      <c r="H14" s="63" t="s">
        <v>12</v>
      </c>
      <c r="I14" s="63" t="s">
        <v>11</v>
      </c>
      <c r="J14" s="64">
        <v>37316</v>
      </c>
      <c r="K14" s="65">
        <v>8.42</v>
      </c>
      <c r="L14" s="74" t="s">
        <v>14</v>
      </c>
      <c r="M14" s="66" t="s">
        <v>14</v>
      </c>
      <c r="N14" s="66" t="s">
        <v>14</v>
      </c>
      <c r="O14" s="66" t="s">
        <v>14</v>
      </c>
      <c r="P14" s="67">
        <v>11</v>
      </c>
      <c r="Q14" s="67">
        <v>9</v>
      </c>
      <c r="R14" s="67">
        <v>11</v>
      </c>
      <c r="S14" s="67">
        <v>4</v>
      </c>
      <c r="T14" s="67">
        <v>4</v>
      </c>
      <c r="U14" s="67">
        <v>14</v>
      </c>
      <c r="V14" s="68"/>
      <c r="W14" s="69"/>
      <c r="X14" s="66"/>
      <c r="Y14" s="66" t="s">
        <v>14</v>
      </c>
      <c r="Z14" s="66" t="s">
        <v>14</v>
      </c>
      <c r="AA14" s="70">
        <f>IF(ISBLANK(#REF!),"",IF(K14&gt;5,ROUND(0.5*(K14-5),2),0))</f>
        <v>1.71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3</v>
      </c>
      <c r="AF14" s="70">
        <f>IF(ISBLANK(#REF!),"",0.25*(S14*12+T14+ROUND(U14/30,0)))</f>
        <v>13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17.71</v>
      </c>
      <c r="AL14" s="72">
        <v>2.1</v>
      </c>
    </row>
    <row r="15" spans="1:38" x14ac:dyDescent="0.25">
      <c r="A15" s="82">
        <f>IF(ISBLANK(#REF!),"",IF(ISNUMBER(A14),A14+1,1))</f>
        <v>5</v>
      </c>
      <c r="B15" s="63" t="s">
        <v>153</v>
      </c>
      <c r="C15" s="63" t="s">
        <v>154</v>
      </c>
      <c r="D15" s="63" t="s">
        <v>155</v>
      </c>
      <c r="E15" s="63" t="s">
        <v>37</v>
      </c>
      <c r="F15" s="63" t="s">
        <v>88</v>
      </c>
      <c r="G15" s="63" t="s">
        <v>15</v>
      </c>
      <c r="H15" s="63" t="s">
        <v>12</v>
      </c>
      <c r="I15" s="63" t="s">
        <v>11</v>
      </c>
      <c r="J15" s="64">
        <v>37685</v>
      </c>
      <c r="K15" s="65">
        <v>9.1300000000000008</v>
      </c>
      <c r="L15" s="66" t="s">
        <v>14</v>
      </c>
      <c r="M15" s="66" t="s">
        <v>12</v>
      </c>
      <c r="N15" s="66" t="s">
        <v>14</v>
      </c>
      <c r="O15" s="66" t="s">
        <v>14</v>
      </c>
      <c r="P15" s="63">
        <v>1</v>
      </c>
      <c r="Q15" s="63">
        <v>2</v>
      </c>
      <c r="R15" s="63">
        <v>15</v>
      </c>
      <c r="S15" s="63">
        <v>1</v>
      </c>
      <c r="T15" s="63">
        <v>8</v>
      </c>
      <c r="U15" s="63">
        <v>16</v>
      </c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2.0699999999999998</v>
      </c>
      <c r="AB15" s="70">
        <f>IF(ISBLANK(#REF!),"",IF(L15="ΝΑΙ",6,(IF(M15="ΝΑΙ",4,0))))</f>
        <v>4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4</v>
      </c>
      <c r="AE15" s="70">
        <f>IF(ISBLANK(#REF!),"",MIN(3,0.5*INT((P15*12+Q15+ROUND(R15/30,0))/6)))</f>
        <v>1</v>
      </c>
      <c r="AF15" s="70">
        <f>IF(ISBLANK(#REF!),"",0.25*(S15*12+T15+ROUND(U15/30,0)))</f>
        <v>5.25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12.32</v>
      </c>
      <c r="AL15" s="72" t="s">
        <v>576</v>
      </c>
    </row>
    <row r="16" spans="1:38" x14ac:dyDescent="0.25">
      <c r="A16" s="82">
        <f>IF(ISBLANK(#REF!),"",IF(ISNUMBER(A15),A15+1,1))</f>
        <v>6</v>
      </c>
      <c r="B16" s="63" t="s">
        <v>130</v>
      </c>
      <c r="C16" s="77" t="s">
        <v>131</v>
      </c>
      <c r="D16" s="63" t="s">
        <v>107</v>
      </c>
      <c r="E16" s="77" t="s">
        <v>37</v>
      </c>
      <c r="F16" s="77" t="s">
        <v>89</v>
      </c>
      <c r="G16" s="63" t="s">
        <v>61</v>
      </c>
      <c r="H16" s="63" t="s">
        <v>12</v>
      </c>
      <c r="I16" s="63" t="s">
        <v>11</v>
      </c>
      <c r="J16" s="64">
        <v>39590</v>
      </c>
      <c r="K16" s="73">
        <v>7.16</v>
      </c>
      <c r="L16" s="74" t="s">
        <v>14</v>
      </c>
      <c r="M16" s="66" t="s">
        <v>14</v>
      </c>
      <c r="N16" s="66" t="s">
        <v>14</v>
      </c>
      <c r="O16" s="66" t="s">
        <v>14</v>
      </c>
      <c r="P16" s="67"/>
      <c r="Q16" s="67">
        <v>6</v>
      </c>
      <c r="R16" s="67">
        <v>15</v>
      </c>
      <c r="S16" s="67">
        <v>2</v>
      </c>
      <c r="T16" s="67">
        <v>9</v>
      </c>
      <c r="U16" s="67">
        <v>24</v>
      </c>
      <c r="V16" s="68"/>
      <c r="W16" s="69"/>
      <c r="X16" s="66"/>
      <c r="Y16" s="66" t="s">
        <v>14</v>
      </c>
      <c r="Z16" s="66" t="s">
        <v>14</v>
      </c>
      <c r="AA16" s="70">
        <f>IF(ISBLANK(#REF!),"",IF(K16&gt;5,ROUND(0.5*(K16-5),2),0))</f>
        <v>1.08</v>
      </c>
      <c r="AB16" s="70">
        <f>IF(ISBLANK(#REF!),"",IF(L16="ΝΑΙ",6,(IF(M16="ΝΑΙ",4,0))))</f>
        <v>0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0</v>
      </c>
      <c r="AE16" s="70">
        <f>IF(ISBLANK(#REF!),"",MIN(3,0.5*INT((P16*12+Q16+ROUND(R16/30,0))/6)))</f>
        <v>0.5</v>
      </c>
      <c r="AF16" s="70">
        <f>IF(ISBLANK(#REF!),"",0.25*(S16*12+T16+ROUND(U16/30,0)))</f>
        <v>8.5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10.08</v>
      </c>
      <c r="AL16" s="72" t="s">
        <v>575</v>
      </c>
    </row>
    <row r="17" spans="1:38" x14ac:dyDescent="0.25">
      <c r="A17" s="82">
        <f>IF(ISBLANK(#REF!),"",IF(ISNUMBER(A16),A16+1,1))</f>
        <v>7</v>
      </c>
      <c r="B17" s="63" t="s">
        <v>140</v>
      </c>
      <c r="C17" s="63" t="s">
        <v>141</v>
      </c>
      <c r="D17" s="63" t="s">
        <v>105</v>
      </c>
      <c r="E17" s="63" t="s">
        <v>37</v>
      </c>
      <c r="F17" s="63" t="s">
        <v>88</v>
      </c>
      <c r="G17" s="63" t="s">
        <v>15</v>
      </c>
      <c r="H17" s="63" t="s">
        <v>12</v>
      </c>
      <c r="I17" s="63" t="s">
        <v>11</v>
      </c>
      <c r="J17" s="64">
        <v>37316</v>
      </c>
      <c r="K17" s="65">
        <v>8.1300000000000008</v>
      </c>
      <c r="L17" s="66" t="s">
        <v>14</v>
      </c>
      <c r="M17" s="66" t="s">
        <v>14</v>
      </c>
      <c r="N17" s="66" t="s">
        <v>14</v>
      </c>
      <c r="O17" s="66" t="s">
        <v>14</v>
      </c>
      <c r="P17" s="67">
        <v>1</v>
      </c>
      <c r="Q17" s="67">
        <v>1</v>
      </c>
      <c r="R17" s="67">
        <v>1</v>
      </c>
      <c r="S17" s="67"/>
      <c r="T17" s="67">
        <v>7</v>
      </c>
      <c r="U17" s="67">
        <v>3</v>
      </c>
      <c r="V17" s="68"/>
      <c r="W17" s="69"/>
      <c r="X17" s="66"/>
      <c r="Y17" s="66" t="s">
        <v>14</v>
      </c>
      <c r="Z17" s="66" t="s">
        <v>14</v>
      </c>
      <c r="AA17" s="70">
        <f>IF(ISBLANK(#REF!),"",IF(K17&gt;5,ROUND(0.5*(K17-5),2),0))</f>
        <v>1.57</v>
      </c>
      <c r="AB17" s="70">
        <f>IF(ISBLANK(#REF!),"",IF(L17="ΝΑΙ",6,(IF(M17="ΝΑΙ",4,0))))</f>
        <v>0</v>
      </c>
      <c r="AC17" s="70">
        <f>IF(ISBLANK(#REF!),"",IF(E17="ΠΕ23",IF(N17="ΝΑΙ",3,(IF(O17="ΝΑΙ",2,0))),IF(N17="ΝΑΙ",3,(IF(O17="ΝΑΙ",2,0)))))</f>
        <v>0</v>
      </c>
      <c r="AD17" s="70">
        <f>IF(ISBLANK(#REF!),"",MAX(AB17:AC17))</f>
        <v>0</v>
      </c>
      <c r="AE17" s="70">
        <f>IF(ISBLANK(#REF!),"",MIN(3,0.5*INT((P17*12+Q17+ROUND(R17/30,0))/6)))</f>
        <v>1</v>
      </c>
      <c r="AF17" s="70">
        <f>IF(ISBLANK(#REF!),"",0.25*(S17*12+T17+ROUND(U17/30,0)))</f>
        <v>1.75</v>
      </c>
      <c r="AG17" s="71">
        <f>IF(ISBLANK(#REF!),"",IF(V17&gt;=67%,7,0))</f>
        <v>0</v>
      </c>
      <c r="AH17" s="71">
        <f>IF(ISBLANK(#REF!),"",IF(W17&gt;=1,7,0))</f>
        <v>0</v>
      </c>
      <c r="AI17" s="71">
        <f>IF(ISBLANK(#REF!),"",IF(X17="ΠΟΛΥΤΕΚΝΟΣ",7,IF(X17="ΤΡΙΤΕΚΝΟΣ",3,0)))</f>
        <v>0</v>
      </c>
      <c r="AJ17" s="71">
        <f>IF(ISBLANK(#REF!),"",MAX(AG17:AI17))</f>
        <v>0</v>
      </c>
      <c r="AK17" s="71">
        <f>IF(ISBLANK(#REF!),"",AA17+SUM(AD17:AF17,AJ17))</f>
        <v>4.32</v>
      </c>
      <c r="AL17" s="72">
        <v>2</v>
      </c>
    </row>
    <row r="18" spans="1:38" x14ac:dyDescent="0.25">
      <c r="A18" s="82">
        <f>IF(ISBLANK(#REF!),"",IF(ISNUMBER(A17),A17+1,1))</f>
        <v>8</v>
      </c>
      <c r="B18" s="63" t="s">
        <v>144</v>
      </c>
      <c r="C18" s="63" t="s">
        <v>145</v>
      </c>
      <c r="D18" s="63" t="s">
        <v>121</v>
      </c>
      <c r="E18" s="63" t="s">
        <v>37</v>
      </c>
      <c r="F18" s="63" t="s">
        <v>89</v>
      </c>
      <c r="G18" s="63" t="s">
        <v>61</v>
      </c>
      <c r="H18" s="63" t="s">
        <v>12</v>
      </c>
      <c r="I18" s="63" t="s">
        <v>11</v>
      </c>
      <c r="J18" s="64">
        <v>40472</v>
      </c>
      <c r="K18" s="65">
        <v>9.11</v>
      </c>
      <c r="L18" s="66" t="s">
        <v>14</v>
      </c>
      <c r="M18" s="66" t="s">
        <v>14</v>
      </c>
      <c r="N18" s="66" t="s">
        <v>14</v>
      </c>
      <c r="O18" s="66" t="s">
        <v>14</v>
      </c>
      <c r="P18" s="67"/>
      <c r="Q18" s="67"/>
      <c r="R18" s="67"/>
      <c r="S18" s="67"/>
      <c r="T18" s="67">
        <v>9</v>
      </c>
      <c r="U18" s="67">
        <v>5</v>
      </c>
      <c r="V18" s="68"/>
      <c r="W18" s="69"/>
      <c r="X18" s="66"/>
      <c r="Y18" s="66" t="s">
        <v>14</v>
      </c>
      <c r="Z18" s="66" t="s">
        <v>14</v>
      </c>
      <c r="AA18" s="70">
        <f>IF(ISBLANK(#REF!),"",IF(K18&gt;5,ROUND(0.5*(K18-5),2),0))</f>
        <v>2.06</v>
      </c>
      <c r="AB18" s="70">
        <f>IF(ISBLANK(#REF!),"",IF(L18="ΝΑΙ",6,(IF(M18="ΝΑΙ",4,0))))</f>
        <v>0</v>
      </c>
      <c r="AC18" s="70">
        <f>IF(ISBLANK(#REF!),"",IF(E18="ΠΕ23",IF(N18="ΝΑΙ",3,(IF(O18="ΝΑΙ",2,0))),IF(N18="ΝΑΙ",3,(IF(O18="ΝΑΙ",2,0)))))</f>
        <v>0</v>
      </c>
      <c r="AD18" s="70">
        <f>IF(ISBLANK(#REF!),"",MAX(AB18:AC18))</f>
        <v>0</v>
      </c>
      <c r="AE18" s="70">
        <f>IF(ISBLANK(#REF!),"",MIN(3,0.5*INT((P18*12+Q18+ROUND(R18/30,0))/6)))</f>
        <v>0</v>
      </c>
      <c r="AF18" s="70">
        <f>IF(ISBLANK(#REF!),"",0.25*(S18*12+T18+ROUND(U18/30,0)))</f>
        <v>2.25</v>
      </c>
      <c r="AG18" s="71">
        <f>IF(ISBLANK(#REF!),"",IF(V18&gt;=67%,7,0))</f>
        <v>0</v>
      </c>
      <c r="AH18" s="71">
        <f>IF(ISBLANK(#REF!),"",IF(W18&gt;=1,7,0))</f>
        <v>0</v>
      </c>
      <c r="AI18" s="71">
        <f>IF(ISBLANK(#REF!),"",IF(X18="ΠΟΛΥΤΕΚΝΟΣ",7,IF(X18="ΤΡΙΤΕΚΝΟΣ",3,0)))</f>
        <v>0</v>
      </c>
      <c r="AJ18" s="71">
        <f>IF(ISBLANK(#REF!),"",MAX(AG18:AI18))</f>
        <v>0</v>
      </c>
      <c r="AK18" s="71">
        <f>IF(ISBLANK(#REF!),"",AA18+SUM(AD18:AF18,AJ18))</f>
        <v>4.3100000000000005</v>
      </c>
      <c r="AL18" s="72">
        <v>2</v>
      </c>
    </row>
  </sheetData>
  <mergeCells count="11">
    <mergeCell ref="K9:O9"/>
    <mergeCell ref="P9:U9"/>
    <mergeCell ref="V9:X9"/>
    <mergeCell ref="Y9:Z9"/>
    <mergeCell ref="AA9:AJ9"/>
    <mergeCell ref="E9:J9"/>
    <mergeCell ref="B4:D4"/>
    <mergeCell ref="B5:D5"/>
    <mergeCell ref="B6:D6"/>
    <mergeCell ref="B7:D7"/>
    <mergeCell ref="B9:D9"/>
  </mergeCells>
  <conditionalFormatting sqref="H15">
    <cfRule type="expression" dxfId="234" priority="6">
      <formula>AND($G1="ΔΕΝ ΑΠΑΙΤΕΙΤΑΙ",$H1="ΝΑΙ",$I1="ΚΥΡΙΟΣ")</formula>
    </cfRule>
  </conditionalFormatting>
  <conditionalFormatting sqref="E1:I1 E3:I3 E5:I18 E4 G4:I4">
    <cfRule type="expression" dxfId="233" priority="7">
      <formula>OR(AND($E1&lt;&gt;"ΠΕ23",$H1="ΝΑΙ",$I1="ΕΠΙΚΟΥΡΙΚΟΣ"),AND($E1&lt;&gt;"ΠΕ23",$H1="ΌΧΙ",$I1="ΚΥΡΙΟΣ"))</formula>
    </cfRule>
  </conditionalFormatting>
  <conditionalFormatting sqref="E1:G1 E3:G3 E5:G18">
    <cfRule type="expression" dxfId="232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H3:H18 E3:E18">
    <cfRule type="expression" dxfId="231" priority="3">
      <formula>AND($E1="ΠΕ23",$H1="ΌΧΙ")</formula>
    </cfRule>
  </conditionalFormatting>
  <conditionalFormatting sqref="G1 E1 G3:G18 E3:E18">
    <cfRule type="expression" dxfId="230" priority="4">
      <formula>OR(AND($E1="ΠΕ23",$G1="ΑΠΑΙΤΕΙΤΑΙ"),AND($E1="ΠΕ25",$G1="ΔΕΝ ΑΠΑΙΤΕΙΤΑΙ"))</formula>
    </cfRule>
  </conditionalFormatting>
  <conditionalFormatting sqref="G1:H1 G3:H18">
    <cfRule type="expression" dxfId="229" priority="2">
      <formula>AND($G1="ΔΕΝ ΑΠΑΙΤΕΙΤΑΙ",$H1="ΌΧΙ")</formula>
    </cfRule>
  </conditionalFormatting>
  <conditionalFormatting sqref="E1:F1 E3:F3 E5:F18">
    <cfRule type="expression" dxfId="228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227" priority="8">
      <formula>OR(AND($L2&lt;&gt;"ΠΕ23",$O2="ΝΑΙ",$P2="ΕΠΙΚΟΥΡΙΚΟΣ"),AND($L2&lt;&gt;"ΠΕ23",$O2="ΌΧΙ",$P2="ΚΥΡΙΟΣ"))</formula>
    </cfRule>
  </conditionalFormatting>
  <conditionalFormatting sqref="L2:N2">
    <cfRule type="expression" dxfId="226" priority="9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225" priority="10">
      <formula>AND($L2="ΠΕ23",$O2="ΌΧΙ")</formula>
    </cfRule>
  </conditionalFormatting>
  <conditionalFormatting sqref="N2 L2">
    <cfRule type="expression" dxfId="224" priority="11">
      <formula>OR(AND($L2="ΠΕ23",$N2="ΑΠΑΙΤΕΙΤΑΙ"),AND($L2="ΠΕ25",$N2="ΔΕΝ ΑΠΑΙΤΕΙΤΑΙ"))</formula>
    </cfRule>
  </conditionalFormatting>
  <conditionalFormatting sqref="N2:O2">
    <cfRule type="expression" dxfId="223" priority="12">
      <formula>AND($N2="ΔΕΝ ΑΠΑΙΤΕΙΤΑΙ",$O2="ΌΧΙ")</formula>
    </cfRule>
  </conditionalFormatting>
  <conditionalFormatting sqref="L2:M2">
    <cfRule type="expression" dxfId="222" priority="13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221" priority="14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220" priority="15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dataValidations count="12">
    <dataValidation type="whole" operator="greaterThanOrEqual" allowBlank="1" showInputMessage="1" showErrorMessage="1" sqref="W11:W18">
      <formula1>0</formula1>
    </dataValidation>
    <dataValidation type="list" allowBlank="1" showInputMessage="1" showErrorMessage="1" sqref="F11:F18">
      <formula1>ΑΕΙ_ΤΕΙ</formula1>
    </dataValidation>
    <dataValidation type="list" allowBlank="1" showInputMessage="1" showErrorMessage="1" sqref="G11:G18">
      <formula1>ΑΠΑΙΤΕΙΤΑΙ_ΔΕΝ_ΑΠΑΙΤΕΙΤΑΙ</formula1>
    </dataValidation>
    <dataValidation type="list" allowBlank="1" showInputMessage="1" showErrorMessage="1" sqref="E11:E18">
      <formula1>ΚΛΑΔΟΣ_ΕΕΠ</formula1>
    </dataValidation>
    <dataValidation type="list" allowBlank="1" showInputMessage="1" showErrorMessage="1" sqref="I11:I18">
      <formula1>ΚΑΤΗΓΟΡΙΑ_ΠΙΝΑΚΑ</formula1>
    </dataValidation>
    <dataValidation type="decimal" allowBlank="1" showInputMessage="1" showErrorMessage="1" sqref="K11:K18">
      <formula1>0</formula1>
      <formula2>10</formula2>
    </dataValidation>
    <dataValidation type="list" allowBlank="1" showInputMessage="1" showErrorMessage="1" sqref="X11:X18">
      <formula1>ΠΟΛΥΤΕΚΝΟΣ_ΤΡΙΤΕΚΝΟΣ</formula1>
    </dataValidation>
    <dataValidation type="decimal" allowBlank="1" showInputMessage="1" showErrorMessage="1" sqref="V11:V18">
      <formula1>0</formula1>
      <formula2>1</formula2>
    </dataValidation>
    <dataValidation type="whole" allowBlank="1" showInputMessage="1" showErrorMessage="1" sqref="U11:U18 R11:R18">
      <formula1>0</formula1>
      <formula2>29</formula2>
    </dataValidation>
    <dataValidation type="whole" allowBlank="1" showInputMessage="1" showErrorMessage="1" sqref="T11:T18 Q11:Q18">
      <formula1>0</formula1>
      <formula2>11</formula2>
    </dataValidation>
    <dataValidation type="whole" allowBlank="1" showInputMessage="1" showErrorMessage="1" sqref="S11:S18 P11:P18">
      <formula1>0</formula1>
      <formula2>40</formula2>
    </dataValidation>
    <dataValidation type="list" allowBlank="1" showInputMessage="1" showErrorMessage="1" sqref="Y11:Z18 H11:H18 L11:O18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zoomScale="70" zoomScaleNormal="70" workbookViewId="0">
      <selection activeCell="A11" sqref="A11"/>
    </sheetView>
  </sheetViews>
  <sheetFormatPr defaultRowHeight="15" x14ac:dyDescent="0.25"/>
  <cols>
    <col min="1" max="1" width="4.7109375" customWidth="1"/>
    <col min="2" max="2" width="11.85546875" customWidth="1"/>
    <col min="3" max="3" width="11.7109375" customWidth="1"/>
    <col min="4" max="4" width="13.85546875" customWidth="1"/>
    <col min="5" max="5" width="10.7109375" customWidth="1"/>
    <col min="7" max="7" width="13.42578125" customWidth="1"/>
    <col min="9" max="9" width="12" customWidth="1"/>
    <col min="10" max="10" width="11.5703125" customWidth="1"/>
    <col min="38" max="38" width="15.570312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586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7.5" customHeight="1" x14ac:dyDescent="0.25">
      <c r="A10" s="18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v>1</v>
      </c>
      <c r="B11" s="63" t="s">
        <v>142</v>
      </c>
      <c r="C11" s="63" t="s">
        <v>143</v>
      </c>
      <c r="D11" s="63" t="s">
        <v>107</v>
      </c>
      <c r="E11" s="63" t="s">
        <v>37</v>
      </c>
      <c r="F11" s="63" t="s">
        <v>89</v>
      </c>
      <c r="G11" s="63" t="s">
        <v>61</v>
      </c>
      <c r="H11" s="63" t="s">
        <v>14</v>
      </c>
      <c r="I11" s="63" t="s">
        <v>13</v>
      </c>
      <c r="J11" s="64">
        <v>38845</v>
      </c>
      <c r="K11" s="65">
        <v>7.59</v>
      </c>
      <c r="L11" s="66" t="s">
        <v>14</v>
      </c>
      <c r="M11" s="66" t="s">
        <v>14</v>
      </c>
      <c r="N11" s="66" t="s">
        <v>14</v>
      </c>
      <c r="O11" s="66" t="s">
        <v>14</v>
      </c>
      <c r="P11" s="67"/>
      <c r="Q11" s="67"/>
      <c r="R11" s="67"/>
      <c r="S11" s="67">
        <v>6</v>
      </c>
      <c r="T11" s="67">
        <v>0</v>
      </c>
      <c r="U11" s="67">
        <v>24</v>
      </c>
      <c r="V11" s="78"/>
      <c r="W11" s="79"/>
      <c r="X11" s="80"/>
      <c r="Y11" s="66" t="s">
        <v>14</v>
      </c>
      <c r="Z11" s="66" t="s">
        <v>14</v>
      </c>
      <c r="AA11" s="70">
        <v>1.3</v>
      </c>
      <c r="AB11" s="70">
        <v>0</v>
      </c>
      <c r="AC11" s="70">
        <v>0</v>
      </c>
      <c r="AD11" s="70">
        <v>0</v>
      </c>
      <c r="AE11" s="70">
        <v>0</v>
      </c>
      <c r="AF11" s="70">
        <v>18.25</v>
      </c>
      <c r="AG11" s="71">
        <v>0</v>
      </c>
      <c r="AH11" s="71">
        <v>0</v>
      </c>
      <c r="AI11" s="71">
        <v>0</v>
      </c>
      <c r="AJ11" s="71">
        <v>0</v>
      </c>
      <c r="AK11" s="71">
        <v>19.55</v>
      </c>
      <c r="AL11" s="72">
        <v>4</v>
      </c>
    </row>
    <row r="12" spans="1:38" x14ac:dyDescent="0.25">
      <c r="A12" s="82">
        <v>2</v>
      </c>
      <c r="B12" s="63" t="s">
        <v>98</v>
      </c>
      <c r="C12" s="63" t="s">
        <v>99</v>
      </c>
      <c r="D12" s="63" t="s">
        <v>100</v>
      </c>
      <c r="E12" s="63" t="s">
        <v>37</v>
      </c>
      <c r="F12" s="63" t="s">
        <v>89</v>
      </c>
      <c r="G12" s="63" t="s">
        <v>61</v>
      </c>
      <c r="H12" s="63" t="s">
        <v>14</v>
      </c>
      <c r="I12" s="63" t="s">
        <v>13</v>
      </c>
      <c r="J12" s="64">
        <v>37915</v>
      </c>
      <c r="K12" s="65">
        <v>8.4499999999999993</v>
      </c>
      <c r="L12" s="80" t="s">
        <v>14</v>
      </c>
      <c r="M12" s="66" t="s">
        <v>14</v>
      </c>
      <c r="N12" s="66" t="s">
        <v>14</v>
      </c>
      <c r="O12" s="66" t="s">
        <v>14</v>
      </c>
      <c r="P12" s="67">
        <v>1</v>
      </c>
      <c r="Q12" s="67">
        <v>6</v>
      </c>
      <c r="R12" s="67">
        <v>23</v>
      </c>
      <c r="S12" s="67">
        <v>4</v>
      </c>
      <c r="T12" s="67">
        <v>0</v>
      </c>
      <c r="U12" s="67">
        <v>11</v>
      </c>
      <c r="V12" s="78"/>
      <c r="W12" s="79"/>
      <c r="X12" s="80"/>
      <c r="Y12" s="66" t="s">
        <v>14</v>
      </c>
      <c r="Z12" s="66" t="s">
        <v>14</v>
      </c>
      <c r="AA12" s="70">
        <v>1.73</v>
      </c>
      <c r="AB12" s="70">
        <v>0</v>
      </c>
      <c r="AC12" s="70">
        <v>0</v>
      </c>
      <c r="AD12" s="70">
        <v>0</v>
      </c>
      <c r="AE12" s="70">
        <v>1.5</v>
      </c>
      <c r="AF12" s="70">
        <v>12</v>
      </c>
      <c r="AG12" s="71">
        <v>0</v>
      </c>
      <c r="AH12" s="71">
        <v>0</v>
      </c>
      <c r="AI12" s="71">
        <v>0</v>
      </c>
      <c r="AJ12" s="71">
        <v>0</v>
      </c>
      <c r="AK12" s="71">
        <v>15.23</v>
      </c>
      <c r="AL12" s="72">
        <v>4</v>
      </c>
    </row>
    <row r="13" spans="1:38" x14ac:dyDescent="0.25">
      <c r="A13" s="82">
        <v>3</v>
      </c>
      <c r="B13" s="63" t="s">
        <v>111</v>
      </c>
      <c r="C13" s="63" t="s">
        <v>112</v>
      </c>
      <c r="D13" s="63" t="s">
        <v>113</v>
      </c>
      <c r="E13" s="63" t="s">
        <v>37</v>
      </c>
      <c r="F13" s="63" t="s">
        <v>89</v>
      </c>
      <c r="G13" s="63" t="s">
        <v>61</v>
      </c>
      <c r="H13" s="63" t="s">
        <v>14</v>
      </c>
      <c r="I13" s="63" t="s">
        <v>13</v>
      </c>
      <c r="J13" s="64">
        <v>41816</v>
      </c>
      <c r="K13" s="65">
        <v>7.22</v>
      </c>
      <c r="L13" s="66" t="s">
        <v>14</v>
      </c>
      <c r="M13" s="66" t="s">
        <v>14</v>
      </c>
      <c r="N13" s="66" t="s">
        <v>14</v>
      </c>
      <c r="O13" s="66" t="s">
        <v>14</v>
      </c>
      <c r="P13" s="67"/>
      <c r="Q13" s="67"/>
      <c r="R13" s="67"/>
      <c r="S13" s="67"/>
      <c r="T13" s="67"/>
      <c r="U13" s="67"/>
      <c r="V13" s="68">
        <v>0.67</v>
      </c>
      <c r="W13" s="69"/>
      <c r="X13" s="66"/>
      <c r="Y13" s="66" t="s">
        <v>14</v>
      </c>
      <c r="Z13" s="66" t="s">
        <v>14</v>
      </c>
      <c r="AA13" s="70">
        <v>1.1100000000000001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1">
        <v>7</v>
      </c>
      <c r="AH13" s="71">
        <v>0</v>
      </c>
      <c r="AI13" s="71">
        <v>0</v>
      </c>
      <c r="AJ13" s="71">
        <v>7</v>
      </c>
      <c r="AK13" s="71">
        <v>8.11</v>
      </c>
      <c r="AL13" s="72" t="s">
        <v>572</v>
      </c>
    </row>
    <row r="14" spans="1:38" ht="16.5" customHeight="1" x14ac:dyDescent="0.25">
      <c r="A14" s="82">
        <v>4</v>
      </c>
      <c r="B14" s="63" t="s">
        <v>128</v>
      </c>
      <c r="C14" s="80" t="s">
        <v>129</v>
      </c>
      <c r="D14" s="63" t="s">
        <v>127</v>
      </c>
      <c r="E14" s="80" t="s">
        <v>37</v>
      </c>
      <c r="F14" s="80" t="s">
        <v>89</v>
      </c>
      <c r="G14" s="63" t="s">
        <v>61</v>
      </c>
      <c r="H14" s="63" t="s">
        <v>14</v>
      </c>
      <c r="I14" s="63" t="s">
        <v>13</v>
      </c>
      <c r="J14" s="64">
        <v>38520</v>
      </c>
      <c r="K14" s="81">
        <v>8.5299999999999994</v>
      </c>
      <c r="L14" s="80" t="s">
        <v>14</v>
      </c>
      <c r="M14" s="66" t="s">
        <v>14</v>
      </c>
      <c r="N14" s="66" t="s">
        <v>14</v>
      </c>
      <c r="O14" s="66" t="s">
        <v>14</v>
      </c>
      <c r="P14" s="67">
        <v>4</v>
      </c>
      <c r="Q14" s="67">
        <v>10</v>
      </c>
      <c r="R14" s="67">
        <v>26</v>
      </c>
      <c r="S14" s="67"/>
      <c r="T14" s="67"/>
      <c r="U14" s="67"/>
      <c r="V14" s="78"/>
      <c r="W14" s="79"/>
      <c r="X14" s="80"/>
      <c r="Y14" s="66" t="s">
        <v>14</v>
      </c>
      <c r="Z14" s="66" t="s">
        <v>14</v>
      </c>
      <c r="AA14" s="70">
        <v>1.77</v>
      </c>
      <c r="AB14" s="70">
        <v>0</v>
      </c>
      <c r="AC14" s="70">
        <v>0</v>
      </c>
      <c r="AD14" s="70">
        <v>0</v>
      </c>
      <c r="AE14" s="70">
        <v>3</v>
      </c>
      <c r="AF14" s="70">
        <v>0</v>
      </c>
      <c r="AG14" s="71">
        <v>0</v>
      </c>
      <c r="AH14" s="71">
        <v>0</v>
      </c>
      <c r="AI14" s="71">
        <v>0</v>
      </c>
      <c r="AJ14" s="71">
        <v>0</v>
      </c>
      <c r="AK14" s="71">
        <v>4.7699999999999996</v>
      </c>
      <c r="AL14" s="72" t="s">
        <v>574</v>
      </c>
    </row>
    <row r="15" spans="1:38" x14ac:dyDescent="0.25">
      <c r="A15" s="82">
        <v>5</v>
      </c>
      <c r="B15" s="63" t="s">
        <v>95</v>
      </c>
      <c r="C15" s="63" t="s">
        <v>96</v>
      </c>
      <c r="D15" s="63" t="s">
        <v>97</v>
      </c>
      <c r="E15" s="63" t="s">
        <v>37</v>
      </c>
      <c r="F15" s="63" t="s">
        <v>89</v>
      </c>
      <c r="G15" s="63" t="s">
        <v>61</v>
      </c>
      <c r="H15" s="63" t="s">
        <v>14</v>
      </c>
      <c r="I15" s="63" t="s">
        <v>13</v>
      </c>
      <c r="J15" s="64">
        <v>41968</v>
      </c>
      <c r="K15" s="65">
        <v>6.95</v>
      </c>
      <c r="L15" s="66" t="s">
        <v>14</v>
      </c>
      <c r="M15" s="66" t="s">
        <v>14</v>
      </c>
      <c r="N15" s="66" t="s">
        <v>14</v>
      </c>
      <c r="O15" s="66" t="s">
        <v>14</v>
      </c>
      <c r="P15" s="67"/>
      <c r="Q15" s="67">
        <v>2</v>
      </c>
      <c r="R15" s="67">
        <v>17</v>
      </c>
      <c r="S15" s="67"/>
      <c r="T15" s="67">
        <v>8</v>
      </c>
      <c r="U15" s="67">
        <v>16</v>
      </c>
      <c r="V15" s="68"/>
      <c r="W15" s="69"/>
      <c r="X15" s="66"/>
      <c r="Y15" s="66" t="s">
        <v>14</v>
      </c>
      <c r="Z15" s="66" t="s">
        <v>14</v>
      </c>
      <c r="AA15" s="70">
        <v>0.98</v>
      </c>
      <c r="AB15" s="70">
        <v>0</v>
      </c>
      <c r="AC15" s="70">
        <v>0</v>
      </c>
      <c r="AD15" s="70">
        <v>0</v>
      </c>
      <c r="AE15" s="70">
        <v>0</v>
      </c>
      <c r="AF15" s="70">
        <v>2.25</v>
      </c>
      <c r="AG15" s="71">
        <v>0</v>
      </c>
      <c r="AH15" s="71">
        <v>0</v>
      </c>
      <c r="AI15" s="71">
        <v>0</v>
      </c>
      <c r="AJ15" s="71">
        <v>0</v>
      </c>
      <c r="AK15" s="71">
        <v>3.23</v>
      </c>
      <c r="AL15" s="72" t="s">
        <v>297</v>
      </c>
    </row>
    <row r="16" spans="1:38" x14ac:dyDescent="0.25">
      <c r="A16" s="82">
        <v>6</v>
      </c>
      <c r="B16" s="63" t="s">
        <v>146</v>
      </c>
      <c r="C16" s="63" t="s">
        <v>109</v>
      </c>
      <c r="D16" s="63" t="s">
        <v>147</v>
      </c>
      <c r="E16" s="63" t="s">
        <v>37</v>
      </c>
      <c r="F16" s="63" t="s">
        <v>89</v>
      </c>
      <c r="G16" s="63" t="s">
        <v>61</v>
      </c>
      <c r="H16" s="63" t="s">
        <v>14</v>
      </c>
      <c r="I16" s="63" t="s">
        <v>13</v>
      </c>
      <c r="J16" s="64">
        <v>42051</v>
      </c>
      <c r="K16" s="65">
        <v>7.66</v>
      </c>
      <c r="L16" s="66" t="s">
        <v>14</v>
      </c>
      <c r="M16" s="66" t="s">
        <v>14</v>
      </c>
      <c r="N16" s="66" t="s">
        <v>14</v>
      </c>
      <c r="O16" s="66" t="s">
        <v>14</v>
      </c>
      <c r="P16" s="63">
        <v>1</v>
      </c>
      <c r="Q16" s="63">
        <v>2</v>
      </c>
      <c r="R16" s="63">
        <v>18</v>
      </c>
      <c r="S16" s="63"/>
      <c r="T16" s="63"/>
      <c r="U16" s="63"/>
      <c r="V16" s="75"/>
      <c r="W16" s="76"/>
      <c r="X16" s="66"/>
      <c r="Y16" s="66" t="s">
        <v>14</v>
      </c>
      <c r="Z16" s="66" t="s">
        <v>14</v>
      </c>
      <c r="AA16" s="70">
        <v>1.33</v>
      </c>
      <c r="AB16" s="70">
        <v>0</v>
      </c>
      <c r="AC16" s="70">
        <v>0</v>
      </c>
      <c r="AD16" s="70">
        <v>0</v>
      </c>
      <c r="AE16" s="70">
        <v>1</v>
      </c>
      <c r="AF16" s="70">
        <v>0</v>
      </c>
      <c r="AG16" s="71">
        <v>0</v>
      </c>
      <c r="AH16" s="71">
        <v>0</v>
      </c>
      <c r="AI16" s="71">
        <v>0</v>
      </c>
      <c r="AJ16" s="71">
        <v>0</v>
      </c>
      <c r="AK16" s="71">
        <v>2.33</v>
      </c>
      <c r="AL16" s="72" t="s">
        <v>336</v>
      </c>
    </row>
    <row r="17" spans="1:38" x14ac:dyDescent="0.25">
      <c r="A17" s="82">
        <v>7</v>
      </c>
      <c r="B17" s="63" t="s">
        <v>132</v>
      </c>
      <c r="C17" s="63" t="s">
        <v>107</v>
      </c>
      <c r="D17" s="63" t="s">
        <v>133</v>
      </c>
      <c r="E17" s="63" t="s">
        <v>37</v>
      </c>
      <c r="F17" s="63" t="s">
        <v>89</v>
      </c>
      <c r="G17" s="63" t="s">
        <v>61</v>
      </c>
      <c r="H17" s="63" t="s">
        <v>14</v>
      </c>
      <c r="I17" s="63" t="s">
        <v>13</v>
      </c>
      <c r="J17" s="64">
        <v>41967</v>
      </c>
      <c r="K17" s="65">
        <v>7.56</v>
      </c>
      <c r="L17" s="66" t="s">
        <v>14</v>
      </c>
      <c r="M17" s="66" t="s">
        <v>14</v>
      </c>
      <c r="N17" s="66" t="s">
        <v>14</v>
      </c>
      <c r="O17" s="66" t="s">
        <v>14</v>
      </c>
      <c r="P17" s="67"/>
      <c r="Q17" s="67"/>
      <c r="R17" s="67"/>
      <c r="S17" s="67"/>
      <c r="T17" s="67">
        <v>4</v>
      </c>
      <c r="U17" s="67">
        <v>13</v>
      </c>
      <c r="V17" s="78"/>
      <c r="W17" s="79"/>
      <c r="X17" s="80"/>
      <c r="Y17" s="66" t="s">
        <v>14</v>
      </c>
      <c r="Z17" s="66" t="s">
        <v>14</v>
      </c>
      <c r="AA17" s="70">
        <v>1.28</v>
      </c>
      <c r="AB17" s="70">
        <v>0</v>
      </c>
      <c r="AC17" s="70">
        <v>0</v>
      </c>
      <c r="AD17" s="70">
        <v>0</v>
      </c>
      <c r="AE17" s="70">
        <v>0</v>
      </c>
      <c r="AF17" s="70">
        <v>1</v>
      </c>
      <c r="AG17" s="71">
        <v>0</v>
      </c>
      <c r="AH17" s="71">
        <v>0</v>
      </c>
      <c r="AI17" s="71">
        <v>0</v>
      </c>
      <c r="AJ17" s="71">
        <v>0</v>
      </c>
      <c r="AK17" s="71">
        <v>2.2800000000000002</v>
      </c>
      <c r="AL17" s="72">
        <v>3.4</v>
      </c>
    </row>
    <row r="18" spans="1:38" x14ac:dyDescent="0.25">
      <c r="A18" s="82">
        <v>8</v>
      </c>
      <c r="B18" s="63" t="s">
        <v>114</v>
      </c>
      <c r="C18" s="63" t="s">
        <v>115</v>
      </c>
      <c r="D18" s="63" t="s">
        <v>116</v>
      </c>
      <c r="E18" s="63" t="s">
        <v>37</v>
      </c>
      <c r="F18" s="63" t="s">
        <v>89</v>
      </c>
      <c r="G18" s="63" t="s">
        <v>61</v>
      </c>
      <c r="H18" s="63" t="s">
        <v>14</v>
      </c>
      <c r="I18" s="63" t="s">
        <v>13</v>
      </c>
      <c r="J18" s="64">
        <v>39367</v>
      </c>
      <c r="K18" s="65">
        <v>8.1999999999999993</v>
      </c>
      <c r="L18" s="66" t="s">
        <v>14</v>
      </c>
      <c r="M18" s="66" t="s">
        <v>14</v>
      </c>
      <c r="N18" s="66" t="s">
        <v>14</v>
      </c>
      <c r="O18" s="66" t="s">
        <v>14</v>
      </c>
      <c r="P18" s="67"/>
      <c r="Q18" s="67"/>
      <c r="R18" s="67"/>
      <c r="S18" s="67"/>
      <c r="T18" s="67"/>
      <c r="U18" s="67"/>
      <c r="V18" s="68"/>
      <c r="W18" s="69"/>
      <c r="X18" s="66"/>
      <c r="Y18" s="66" t="s">
        <v>14</v>
      </c>
      <c r="Z18" s="66" t="s">
        <v>14</v>
      </c>
      <c r="AA18" s="70">
        <v>1.6</v>
      </c>
      <c r="AB18" s="70">
        <v>0</v>
      </c>
      <c r="AC18" s="70">
        <v>0</v>
      </c>
      <c r="AD18" s="70">
        <v>0</v>
      </c>
      <c r="AE18" s="70">
        <v>0</v>
      </c>
      <c r="AF18" s="70">
        <v>0</v>
      </c>
      <c r="AG18" s="71">
        <v>0</v>
      </c>
      <c r="AH18" s="71">
        <v>0</v>
      </c>
      <c r="AI18" s="71">
        <v>0</v>
      </c>
      <c r="AJ18" s="71">
        <v>0</v>
      </c>
      <c r="AK18" s="71">
        <v>1.6</v>
      </c>
      <c r="AL18" s="72">
        <v>1</v>
      </c>
    </row>
    <row r="19" spans="1:38" x14ac:dyDescent="0.25">
      <c r="A19" s="82">
        <v>9</v>
      </c>
      <c r="B19" s="63" t="s">
        <v>117</v>
      </c>
      <c r="C19" s="63" t="s">
        <v>118</v>
      </c>
      <c r="D19" s="63" t="s">
        <v>119</v>
      </c>
      <c r="E19" s="63" t="s">
        <v>37</v>
      </c>
      <c r="F19" s="63" t="s">
        <v>89</v>
      </c>
      <c r="G19" s="63" t="s">
        <v>61</v>
      </c>
      <c r="H19" s="63" t="s">
        <v>14</v>
      </c>
      <c r="I19" s="63" t="s">
        <v>13</v>
      </c>
      <c r="J19" s="64">
        <v>39205</v>
      </c>
      <c r="K19" s="65">
        <v>8.15</v>
      </c>
      <c r="L19" s="66" t="s">
        <v>14</v>
      </c>
      <c r="M19" s="66" t="s">
        <v>14</v>
      </c>
      <c r="N19" s="66" t="s">
        <v>14</v>
      </c>
      <c r="O19" s="66" t="s">
        <v>14</v>
      </c>
      <c r="P19" s="67"/>
      <c r="Q19" s="67"/>
      <c r="R19" s="67"/>
      <c r="S19" s="67"/>
      <c r="T19" s="67"/>
      <c r="U19" s="67"/>
      <c r="V19" s="78"/>
      <c r="W19" s="79"/>
      <c r="X19" s="80"/>
      <c r="Y19" s="66" t="s">
        <v>14</v>
      </c>
      <c r="Z19" s="66" t="s">
        <v>14</v>
      </c>
      <c r="AA19" s="70">
        <v>1.58</v>
      </c>
      <c r="AB19" s="70">
        <v>0</v>
      </c>
      <c r="AC19" s="70">
        <v>0</v>
      </c>
      <c r="AD19" s="70">
        <v>0</v>
      </c>
      <c r="AE19" s="70">
        <v>0</v>
      </c>
      <c r="AF19" s="70">
        <v>0</v>
      </c>
      <c r="AG19" s="71">
        <v>0</v>
      </c>
      <c r="AH19" s="71">
        <v>0</v>
      </c>
      <c r="AI19" s="71">
        <v>0</v>
      </c>
      <c r="AJ19" s="71">
        <v>0</v>
      </c>
      <c r="AK19" s="71">
        <v>1.58</v>
      </c>
      <c r="AL19" s="72">
        <v>4.3</v>
      </c>
    </row>
    <row r="20" spans="1:38" x14ac:dyDescent="0.25">
      <c r="A20" s="82">
        <v>10</v>
      </c>
      <c r="B20" s="63" t="s">
        <v>108</v>
      </c>
      <c r="C20" s="63" t="s">
        <v>109</v>
      </c>
      <c r="D20" s="63" t="s">
        <v>110</v>
      </c>
      <c r="E20" s="63" t="s">
        <v>37</v>
      </c>
      <c r="F20" s="63" t="s">
        <v>89</v>
      </c>
      <c r="G20" s="63" t="s">
        <v>61</v>
      </c>
      <c r="H20" s="63" t="s">
        <v>14</v>
      </c>
      <c r="I20" s="63" t="s">
        <v>13</v>
      </c>
      <c r="J20" s="64">
        <v>39279</v>
      </c>
      <c r="K20" s="65">
        <v>7.17</v>
      </c>
      <c r="L20" s="66" t="s">
        <v>14</v>
      </c>
      <c r="M20" s="66" t="s">
        <v>14</v>
      </c>
      <c r="N20" s="66" t="s">
        <v>14</v>
      </c>
      <c r="O20" s="66" t="s">
        <v>14</v>
      </c>
      <c r="P20" s="67"/>
      <c r="Q20" s="67"/>
      <c r="R20" s="67"/>
      <c r="S20" s="67"/>
      <c r="T20" s="67">
        <v>1</v>
      </c>
      <c r="U20" s="67">
        <v>10</v>
      </c>
      <c r="V20" s="68"/>
      <c r="W20" s="69"/>
      <c r="X20" s="66"/>
      <c r="Y20" s="66" t="s">
        <v>14</v>
      </c>
      <c r="Z20" s="66" t="s">
        <v>14</v>
      </c>
      <c r="AA20" s="70">
        <v>1.0900000000000001</v>
      </c>
      <c r="AB20" s="70">
        <v>0</v>
      </c>
      <c r="AC20" s="70">
        <v>0</v>
      </c>
      <c r="AD20" s="70">
        <v>0</v>
      </c>
      <c r="AE20" s="70">
        <v>0</v>
      </c>
      <c r="AF20" s="70">
        <v>0.25</v>
      </c>
      <c r="AG20" s="71">
        <v>0</v>
      </c>
      <c r="AH20" s="71">
        <v>0</v>
      </c>
      <c r="AI20" s="71">
        <v>0</v>
      </c>
      <c r="AJ20" s="71">
        <v>0</v>
      </c>
      <c r="AK20" s="71">
        <v>1.34</v>
      </c>
      <c r="AL20" s="72" t="s">
        <v>278</v>
      </c>
    </row>
    <row r="21" spans="1:38" x14ac:dyDescent="0.25">
      <c r="A21" s="82">
        <v>11</v>
      </c>
      <c r="B21" s="63" t="s">
        <v>150</v>
      </c>
      <c r="C21" s="63" t="s">
        <v>109</v>
      </c>
      <c r="D21" s="63" t="s">
        <v>133</v>
      </c>
      <c r="E21" s="63" t="s">
        <v>37</v>
      </c>
      <c r="F21" s="63" t="s">
        <v>89</v>
      </c>
      <c r="G21" s="63" t="s">
        <v>61</v>
      </c>
      <c r="H21" s="63" t="s">
        <v>14</v>
      </c>
      <c r="I21" s="63" t="s">
        <v>13</v>
      </c>
      <c r="J21" s="64">
        <v>40924</v>
      </c>
      <c r="K21" s="65">
        <v>7.49</v>
      </c>
      <c r="L21" s="66" t="s">
        <v>14</v>
      </c>
      <c r="M21" s="66" t="s">
        <v>14</v>
      </c>
      <c r="N21" s="66" t="s">
        <v>14</v>
      </c>
      <c r="O21" s="66" t="s">
        <v>14</v>
      </c>
      <c r="P21" s="63"/>
      <c r="Q21" s="63"/>
      <c r="R21" s="63"/>
      <c r="S21" s="63"/>
      <c r="T21" s="63"/>
      <c r="U21" s="63"/>
      <c r="V21" s="75"/>
      <c r="W21" s="76"/>
      <c r="X21" s="66"/>
      <c r="Y21" s="66" t="s">
        <v>14</v>
      </c>
      <c r="Z21" s="66" t="s">
        <v>14</v>
      </c>
      <c r="AA21" s="70">
        <v>1.25</v>
      </c>
      <c r="AB21" s="70">
        <v>0</v>
      </c>
      <c r="AC21" s="70">
        <v>0</v>
      </c>
      <c r="AD21" s="70">
        <v>0</v>
      </c>
      <c r="AE21" s="70">
        <v>0</v>
      </c>
      <c r="AF21" s="70">
        <v>0</v>
      </c>
      <c r="AG21" s="71">
        <v>0</v>
      </c>
      <c r="AH21" s="71">
        <v>0</v>
      </c>
      <c r="AI21" s="71">
        <v>0</v>
      </c>
      <c r="AJ21" s="71">
        <v>0</v>
      </c>
      <c r="AK21" s="71">
        <v>1.25</v>
      </c>
      <c r="AL21" s="72" t="s">
        <v>573</v>
      </c>
    </row>
    <row r="22" spans="1:38" x14ac:dyDescent="0.25">
      <c r="A22" s="82">
        <v>12</v>
      </c>
      <c r="B22" s="63" t="s">
        <v>137</v>
      </c>
      <c r="C22" s="63" t="s">
        <v>138</v>
      </c>
      <c r="D22" s="63" t="s">
        <v>139</v>
      </c>
      <c r="E22" s="63" t="s">
        <v>37</v>
      </c>
      <c r="F22" s="63" t="s">
        <v>89</v>
      </c>
      <c r="G22" s="63" t="s">
        <v>61</v>
      </c>
      <c r="H22" s="63" t="s">
        <v>14</v>
      </c>
      <c r="I22" s="63" t="s">
        <v>13</v>
      </c>
      <c r="J22" s="64">
        <v>42751</v>
      </c>
      <c r="K22" s="65">
        <v>7.25</v>
      </c>
      <c r="L22" s="74" t="s">
        <v>14</v>
      </c>
      <c r="M22" s="66" t="s">
        <v>14</v>
      </c>
      <c r="N22" s="66" t="s">
        <v>14</v>
      </c>
      <c r="O22" s="66" t="s">
        <v>14</v>
      </c>
      <c r="P22" s="67"/>
      <c r="Q22" s="67"/>
      <c r="R22" s="67"/>
      <c r="S22" s="67"/>
      <c r="T22" s="67"/>
      <c r="U22" s="67"/>
      <c r="V22" s="68"/>
      <c r="W22" s="69"/>
      <c r="X22" s="66"/>
      <c r="Y22" s="66" t="s">
        <v>14</v>
      </c>
      <c r="Z22" s="66" t="s">
        <v>14</v>
      </c>
      <c r="AA22" s="70">
        <v>1.1299999999999999</v>
      </c>
      <c r="AB22" s="70">
        <v>0</v>
      </c>
      <c r="AC22" s="70">
        <v>0</v>
      </c>
      <c r="AD22" s="70">
        <v>0</v>
      </c>
      <c r="AE22" s="70">
        <v>0</v>
      </c>
      <c r="AF22" s="70">
        <v>0</v>
      </c>
      <c r="AG22" s="71">
        <v>0</v>
      </c>
      <c r="AH22" s="71">
        <v>0</v>
      </c>
      <c r="AI22" s="71">
        <v>0</v>
      </c>
      <c r="AJ22" s="71">
        <v>0</v>
      </c>
      <c r="AK22" s="71">
        <v>1.1299999999999999</v>
      </c>
      <c r="AL22" s="72" t="s">
        <v>285</v>
      </c>
    </row>
    <row r="23" spans="1:38" x14ac:dyDescent="0.25">
      <c r="A23" s="82">
        <v>13</v>
      </c>
      <c r="B23" s="63" t="s">
        <v>151</v>
      </c>
      <c r="C23" s="63" t="s">
        <v>152</v>
      </c>
      <c r="D23" s="63" t="s">
        <v>110</v>
      </c>
      <c r="E23" s="63" t="s">
        <v>37</v>
      </c>
      <c r="F23" s="63" t="s">
        <v>89</v>
      </c>
      <c r="G23" s="63" t="s">
        <v>61</v>
      </c>
      <c r="H23" s="63" t="s">
        <v>14</v>
      </c>
      <c r="I23" s="63" t="s">
        <v>13</v>
      </c>
      <c r="J23" s="64">
        <v>41198</v>
      </c>
      <c r="K23" s="65">
        <v>7.15</v>
      </c>
      <c r="L23" s="66" t="s">
        <v>14</v>
      </c>
      <c r="M23" s="66" t="s">
        <v>14</v>
      </c>
      <c r="N23" s="66" t="s">
        <v>14</v>
      </c>
      <c r="O23" s="66" t="s">
        <v>14</v>
      </c>
      <c r="P23" s="63"/>
      <c r="Q23" s="63"/>
      <c r="R23" s="63"/>
      <c r="S23" s="63"/>
      <c r="T23" s="63"/>
      <c r="U23" s="63"/>
      <c r="V23" s="75"/>
      <c r="W23" s="76"/>
      <c r="X23" s="66"/>
      <c r="Y23" s="66" t="s">
        <v>14</v>
      </c>
      <c r="Z23" s="66" t="s">
        <v>14</v>
      </c>
      <c r="AA23" s="70">
        <v>1.08</v>
      </c>
      <c r="AB23" s="70">
        <v>0</v>
      </c>
      <c r="AC23" s="70">
        <v>0</v>
      </c>
      <c r="AD23" s="70">
        <v>0</v>
      </c>
      <c r="AE23" s="70">
        <v>0</v>
      </c>
      <c r="AF23" s="70">
        <v>0</v>
      </c>
      <c r="AG23" s="71">
        <v>0</v>
      </c>
      <c r="AH23" s="71">
        <v>0</v>
      </c>
      <c r="AI23" s="71">
        <v>0</v>
      </c>
      <c r="AJ23" s="71">
        <v>0</v>
      </c>
      <c r="AK23" s="71">
        <v>1.08</v>
      </c>
      <c r="AL23" s="72">
        <v>2</v>
      </c>
    </row>
    <row r="24" spans="1:38" x14ac:dyDescent="0.25">
      <c r="A24" s="82">
        <v>14</v>
      </c>
      <c r="B24" s="63" t="s">
        <v>106</v>
      </c>
      <c r="C24" s="63" t="s">
        <v>107</v>
      </c>
      <c r="D24" s="63" t="s">
        <v>100</v>
      </c>
      <c r="E24" s="63" t="s">
        <v>37</v>
      </c>
      <c r="F24" s="63" t="s">
        <v>89</v>
      </c>
      <c r="G24" s="63" t="s">
        <v>61</v>
      </c>
      <c r="H24" s="63" t="s">
        <v>14</v>
      </c>
      <c r="I24" s="63" t="s">
        <v>13</v>
      </c>
      <c r="J24" s="64">
        <v>41522</v>
      </c>
      <c r="K24" s="65">
        <v>7</v>
      </c>
      <c r="L24" s="66" t="s">
        <v>14</v>
      </c>
      <c r="M24" s="66" t="s">
        <v>14</v>
      </c>
      <c r="N24" s="66" t="s">
        <v>14</v>
      </c>
      <c r="O24" s="66" t="s">
        <v>14</v>
      </c>
      <c r="P24" s="67"/>
      <c r="Q24" s="67"/>
      <c r="R24" s="67"/>
      <c r="S24" s="67"/>
      <c r="T24" s="67"/>
      <c r="U24" s="67"/>
      <c r="V24" s="78"/>
      <c r="W24" s="79"/>
      <c r="X24" s="80"/>
      <c r="Y24" s="66" t="s">
        <v>14</v>
      </c>
      <c r="Z24" s="66" t="s">
        <v>14</v>
      </c>
      <c r="AA24" s="70">
        <v>1</v>
      </c>
      <c r="AB24" s="70">
        <v>0</v>
      </c>
      <c r="AC24" s="70">
        <v>0</v>
      </c>
      <c r="AD24" s="70">
        <v>0</v>
      </c>
      <c r="AE24" s="70">
        <v>0</v>
      </c>
      <c r="AF24" s="70">
        <v>0</v>
      </c>
      <c r="AG24" s="71">
        <v>0</v>
      </c>
      <c r="AH24" s="71">
        <v>0</v>
      </c>
      <c r="AI24" s="71">
        <v>0</v>
      </c>
      <c r="AJ24" s="71">
        <v>0</v>
      </c>
      <c r="AK24" s="71">
        <v>1</v>
      </c>
      <c r="AL24" s="72" t="s">
        <v>576</v>
      </c>
    </row>
    <row r="25" spans="1:38" x14ac:dyDescent="0.25">
      <c r="A25" s="82">
        <v>15</v>
      </c>
      <c r="B25" s="63" t="s">
        <v>148</v>
      </c>
      <c r="C25" s="63" t="s">
        <v>109</v>
      </c>
      <c r="D25" s="63" t="s">
        <v>149</v>
      </c>
      <c r="E25" s="63" t="s">
        <v>37</v>
      </c>
      <c r="F25" s="63" t="s">
        <v>89</v>
      </c>
      <c r="G25" s="63" t="s">
        <v>61</v>
      </c>
      <c r="H25" s="63" t="s">
        <v>14</v>
      </c>
      <c r="I25" s="63" t="s">
        <v>13</v>
      </c>
      <c r="J25" s="64">
        <v>41981</v>
      </c>
      <c r="K25" s="65">
        <v>6.87</v>
      </c>
      <c r="L25" s="66" t="s">
        <v>14</v>
      </c>
      <c r="M25" s="66" t="s">
        <v>14</v>
      </c>
      <c r="N25" s="66" t="s">
        <v>14</v>
      </c>
      <c r="O25" s="66" t="s">
        <v>14</v>
      </c>
      <c r="P25" s="63"/>
      <c r="Q25" s="63"/>
      <c r="R25" s="63"/>
      <c r="S25" s="63"/>
      <c r="T25" s="63"/>
      <c r="U25" s="63"/>
      <c r="V25" s="75"/>
      <c r="W25" s="76"/>
      <c r="X25" s="66"/>
      <c r="Y25" s="66" t="s">
        <v>14</v>
      </c>
      <c r="Z25" s="66" t="s">
        <v>14</v>
      </c>
      <c r="AA25" s="70">
        <v>0.94</v>
      </c>
      <c r="AB25" s="70">
        <v>0</v>
      </c>
      <c r="AC25" s="70">
        <v>0</v>
      </c>
      <c r="AD25" s="70">
        <v>0</v>
      </c>
      <c r="AE25" s="70">
        <v>0</v>
      </c>
      <c r="AF25" s="70">
        <v>0</v>
      </c>
      <c r="AG25" s="71">
        <v>0</v>
      </c>
      <c r="AH25" s="71">
        <v>0</v>
      </c>
      <c r="AI25" s="71">
        <v>0</v>
      </c>
      <c r="AJ25" s="71">
        <v>0</v>
      </c>
      <c r="AK25" s="71">
        <v>0.94</v>
      </c>
      <c r="AL25" s="72">
        <v>2.1</v>
      </c>
    </row>
    <row r="26" spans="1:38" x14ac:dyDescent="0.25">
      <c r="A26" s="82">
        <v>16</v>
      </c>
      <c r="B26" s="63" t="s">
        <v>123</v>
      </c>
      <c r="C26" s="63" t="s">
        <v>124</v>
      </c>
      <c r="D26" s="63" t="s">
        <v>100</v>
      </c>
      <c r="E26" s="63" t="s">
        <v>37</v>
      </c>
      <c r="F26" s="63" t="s">
        <v>89</v>
      </c>
      <c r="G26" s="63" t="s">
        <v>61</v>
      </c>
      <c r="H26" s="63" t="s">
        <v>14</v>
      </c>
      <c r="I26" s="63" t="s">
        <v>13</v>
      </c>
      <c r="J26" s="64">
        <v>41578</v>
      </c>
      <c r="K26" s="65">
        <v>6.83</v>
      </c>
      <c r="L26" s="66" t="s">
        <v>14</v>
      </c>
      <c r="M26" s="66" t="s">
        <v>14</v>
      </c>
      <c r="N26" s="66" t="s">
        <v>14</v>
      </c>
      <c r="O26" s="66" t="s">
        <v>14</v>
      </c>
      <c r="P26" s="67"/>
      <c r="Q26" s="67">
        <v>4</v>
      </c>
      <c r="R26" s="67">
        <v>25</v>
      </c>
      <c r="S26" s="67"/>
      <c r="T26" s="67"/>
      <c r="U26" s="67"/>
      <c r="V26" s="68"/>
      <c r="W26" s="69"/>
      <c r="X26" s="66"/>
      <c r="Y26" s="66" t="s">
        <v>14</v>
      </c>
      <c r="Z26" s="66" t="s">
        <v>14</v>
      </c>
      <c r="AA26" s="70">
        <v>0.92</v>
      </c>
      <c r="AB26" s="70">
        <v>0</v>
      </c>
      <c r="AC26" s="70">
        <v>0</v>
      </c>
      <c r="AD26" s="70">
        <v>0</v>
      </c>
      <c r="AE26" s="70">
        <v>0</v>
      </c>
      <c r="AF26" s="70">
        <v>0</v>
      </c>
      <c r="AG26" s="71">
        <v>0</v>
      </c>
      <c r="AH26" s="71">
        <v>0</v>
      </c>
      <c r="AI26" s="71">
        <v>0</v>
      </c>
      <c r="AJ26" s="71">
        <v>0</v>
      </c>
      <c r="AK26" s="71">
        <v>0.92</v>
      </c>
      <c r="AL26" s="72">
        <v>1</v>
      </c>
    </row>
  </sheetData>
  <mergeCells count="11">
    <mergeCell ref="E9:J9"/>
    <mergeCell ref="B4:D4"/>
    <mergeCell ref="B5:D5"/>
    <mergeCell ref="B6:D6"/>
    <mergeCell ref="B7:D7"/>
    <mergeCell ref="B9:D9"/>
    <mergeCell ref="K9:O9"/>
    <mergeCell ref="P9:U9"/>
    <mergeCell ref="V9:X9"/>
    <mergeCell ref="Y9:Z9"/>
    <mergeCell ref="AA9:AJ9"/>
  </mergeCells>
  <conditionalFormatting sqref="E1:I1 E3:I3 E5:I26 E4 G4:I4">
    <cfRule type="expression" dxfId="219" priority="6">
      <formula>OR(AND($E1&lt;&gt;"ΠΕ23",$H1="ΝΑΙ",$I1="ΕΠΙΚΟΥΡΙΚΟΣ"),AND($E1&lt;&gt;"ΠΕ23",$H1="ΌΧΙ",$I1="ΚΥΡΙΟΣ"))</formula>
    </cfRule>
  </conditionalFormatting>
  <conditionalFormatting sqref="E1:G1 E3:G3 E5:G26">
    <cfRule type="expression" dxfId="218" priority="5">
      <formula>OR(AND($E1&lt;&gt;"ΠΕ25",$F1="ΑΕΙ",$G1="ΑΠΑΙΤΕΙΤΑΙ"),AND($E1&lt;&gt;"ΠΕ25",$E1&lt;&gt;"ΠΕ23",$F1="ΤΕΙ",$G1="ΔΕΝ ΑΠΑΙΤΕΙΤΑΙ"))</formula>
    </cfRule>
  </conditionalFormatting>
  <conditionalFormatting sqref="H1 E1 H3:H26 E3:E26">
    <cfRule type="expression" dxfId="217" priority="3">
      <formula>AND($E1="ΠΕ23",$H1="ΌΧΙ")</formula>
    </cfRule>
  </conditionalFormatting>
  <conditionalFormatting sqref="G1 E1 G3:G26 E3:E26">
    <cfRule type="expression" dxfId="216" priority="4">
      <formula>OR(AND($E1="ΠΕ23",$G1="ΑΠΑΙΤΕΙΤΑΙ"),AND($E1="ΠΕ25",$G1="ΔΕΝ ΑΠΑΙΤΕΙΤΑΙ"))</formula>
    </cfRule>
  </conditionalFormatting>
  <conditionalFormatting sqref="G1:H1 G3:H26">
    <cfRule type="expression" dxfId="215" priority="2">
      <formula>AND($G1="ΔΕΝ ΑΠΑΙΤΕΙΤΑΙ",$H1="ΌΧΙ")</formula>
    </cfRule>
  </conditionalFormatting>
  <conditionalFormatting sqref="E1:F1 E3:F3 E5:F26">
    <cfRule type="expression" dxfId="214" priority="1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213" priority="7">
      <formula>OR(AND($L2&lt;&gt;"ΠΕ23",$O2="ΝΑΙ",$P2="ΕΠΙΚΟΥΡΙΚΟΣ"),AND($L2&lt;&gt;"ΠΕ23",$O2="ΌΧΙ",$P2="ΚΥΡΙΟΣ"))</formula>
    </cfRule>
  </conditionalFormatting>
  <conditionalFormatting sqref="L2:N2">
    <cfRule type="expression" dxfId="212" priority="8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211" priority="9">
      <formula>AND($L2="ΠΕ23",$O2="ΌΧΙ")</formula>
    </cfRule>
  </conditionalFormatting>
  <conditionalFormatting sqref="N2 L2">
    <cfRule type="expression" dxfId="210" priority="10">
      <formula>OR(AND($L2="ΠΕ23",$N2="ΑΠΑΙΤΕΙΤΑΙ"),AND($L2="ΠΕ25",$N2="ΔΕΝ ΑΠΑΙΤΕΙΤΑΙ"))</formula>
    </cfRule>
  </conditionalFormatting>
  <conditionalFormatting sqref="N2:O2">
    <cfRule type="expression" dxfId="209" priority="11">
      <formula>AND($N2="ΔΕΝ ΑΠΑΙΤΕΙΤΑΙ",$O2="ΌΧΙ")</formula>
    </cfRule>
  </conditionalFormatting>
  <conditionalFormatting sqref="L2:M2">
    <cfRule type="expression" dxfId="208" priority="12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207" priority="13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206" priority="14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dataValidations count="12">
    <dataValidation type="whole" operator="greaterThanOrEqual" allowBlank="1" showInputMessage="1" showErrorMessage="1" sqref="W11:W26">
      <formula1>0</formula1>
    </dataValidation>
    <dataValidation type="list" allowBlank="1" showInputMessage="1" showErrorMessage="1" sqref="F11:F26">
      <formula1>ΑΕΙ_ΤΕΙ</formula1>
    </dataValidation>
    <dataValidation type="list" allowBlank="1" showInputMessage="1" showErrorMessage="1" sqref="G11:G26">
      <formula1>ΑΠΑΙΤΕΙΤΑΙ_ΔΕΝ_ΑΠΑΙΤΕΙΤΑΙ</formula1>
    </dataValidation>
    <dataValidation type="list" allowBlank="1" showInputMessage="1" showErrorMessage="1" sqref="E11:E26">
      <formula1>ΚΛΑΔΟΣ_ΕΕΠ</formula1>
    </dataValidation>
    <dataValidation type="list" allowBlank="1" showInputMessage="1" showErrorMessage="1" sqref="I11:I26">
      <formula1>ΚΑΤΗΓΟΡΙΑ_ΠΙΝΑΚΑ</formula1>
    </dataValidation>
    <dataValidation type="decimal" allowBlank="1" showInputMessage="1" showErrorMessage="1" sqref="K11:K26">
      <formula1>0</formula1>
      <formula2>10</formula2>
    </dataValidation>
    <dataValidation type="list" allowBlank="1" showInputMessage="1" showErrorMessage="1" sqref="X11:X26">
      <formula1>ΠΟΛΥΤΕΚΝΟΣ_ΤΡΙΤΕΚΝΟΣ</formula1>
    </dataValidation>
    <dataValidation type="decimal" allowBlank="1" showInputMessage="1" showErrorMessage="1" sqref="V11:V26">
      <formula1>0</formula1>
      <formula2>1</formula2>
    </dataValidation>
    <dataValidation type="whole" allowBlank="1" showInputMessage="1" showErrorMessage="1" sqref="U11:U26 R11:R26">
      <formula1>0</formula1>
      <formula2>29</formula2>
    </dataValidation>
    <dataValidation type="whole" allowBlank="1" showInputMessage="1" showErrorMessage="1" sqref="T11:T26 Q11:Q26">
      <formula1>0</formula1>
      <formula2>11</formula2>
    </dataValidation>
    <dataValidation type="whole" allowBlank="1" showInputMessage="1" showErrorMessage="1" sqref="S11:S26 P11:P26">
      <formula1>0</formula1>
      <formula2>40</formula2>
    </dataValidation>
    <dataValidation type="list" allowBlank="1" showInputMessage="1" showErrorMessage="1" sqref="Y11:Z26 H11:H26 L11:O26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zoomScale="70" zoomScaleNormal="70" workbookViewId="0">
      <selection activeCell="A11" sqref="A11"/>
    </sheetView>
  </sheetViews>
  <sheetFormatPr defaultRowHeight="15" x14ac:dyDescent="0.25"/>
  <cols>
    <col min="1" max="1" width="5.42578125" customWidth="1"/>
    <col min="4" max="4" width="12.7109375" customWidth="1"/>
    <col min="7" max="7" width="14.28515625" customWidth="1"/>
    <col min="9" max="9" width="11" customWidth="1"/>
    <col min="10" max="10" width="10.42578125" customWidth="1"/>
    <col min="38" max="38" width="14.8554687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618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7.5" customHeight="1" x14ac:dyDescent="0.25">
      <c r="A10" s="18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156</v>
      </c>
      <c r="C11" s="63" t="s">
        <v>127</v>
      </c>
      <c r="D11" s="63" t="s">
        <v>149</v>
      </c>
      <c r="E11" s="63" t="s">
        <v>38</v>
      </c>
      <c r="F11" s="63" t="s">
        <v>88</v>
      </c>
      <c r="G11" s="63" t="s">
        <v>15</v>
      </c>
      <c r="H11" s="63" t="s">
        <v>12</v>
      </c>
      <c r="I11" s="63" t="s">
        <v>11</v>
      </c>
      <c r="J11" s="64">
        <v>37364</v>
      </c>
      <c r="K11" s="65">
        <v>7.29</v>
      </c>
      <c r="L11" s="66" t="s">
        <v>14</v>
      </c>
      <c r="M11" s="66" t="s">
        <v>14</v>
      </c>
      <c r="N11" s="66" t="s">
        <v>14</v>
      </c>
      <c r="O11" s="66" t="s">
        <v>14</v>
      </c>
      <c r="P11" s="63"/>
      <c r="Q11" s="63"/>
      <c r="R11" s="63"/>
      <c r="S11" s="63"/>
      <c r="T11" s="63"/>
      <c r="U11" s="63"/>
      <c r="V11" s="75"/>
      <c r="W11" s="76"/>
      <c r="X11" s="66"/>
      <c r="Y11" s="66" t="s">
        <v>14</v>
      </c>
      <c r="Z11" s="66" t="s">
        <v>14</v>
      </c>
      <c r="AA11" s="70">
        <f>IF(ISBLANK(#REF!),"",IF(K11&gt;5,ROUND(0.5*(K11-5),2),0))</f>
        <v>1.1499999999999999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</v>
      </c>
      <c r="AF11" s="70">
        <f>IF(ISBLANK(#REF!),"",0.25*(S11*12+T11+ROUND(U11/30,0)))</f>
        <v>0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0</v>
      </c>
      <c r="AJ11" s="71">
        <f>IF(ISBLANK(#REF!),"",MAX(AG11:AI11))</f>
        <v>0</v>
      </c>
      <c r="AK11" s="71">
        <f>IF(ISBLANK(#REF!),"",AA11+SUM(AD11:AF11,AJ11))</f>
        <v>1.1499999999999999</v>
      </c>
      <c r="AL11" s="72" t="s">
        <v>157</v>
      </c>
    </row>
  </sheetData>
  <mergeCells count="11">
    <mergeCell ref="E9:J9"/>
    <mergeCell ref="B4:D4"/>
    <mergeCell ref="B5:D5"/>
    <mergeCell ref="B6:D6"/>
    <mergeCell ref="B7:D7"/>
    <mergeCell ref="B9:D9"/>
    <mergeCell ref="K9:O9"/>
    <mergeCell ref="P9:U9"/>
    <mergeCell ref="V9:X9"/>
    <mergeCell ref="Y9:Z9"/>
    <mergeCell ref="AA9:AJ9"/>
  </mergeCells>
  <conditionalFormatting sqref="E1:I1 E3:I3 E5:I10 E4 G4:I4">
    <cfRule type="expression" dxfId="205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204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203" priority="9">
      <formula>AND($E1="ΠΕ23",$H1="ΌΧΙ")</formula>
    </cfRule>
  </conditionalFormatting>
  <conditionalFormatting sqref="G1 E1 G3:G10 E3:E10">
    <cfRule type="expression" dxfId="202" priority="10">
      <formula>OR(AND($E1="ΠΕ23",$G1="ΑΠΑΙΤΕΙΤΑΙ"),AND($E1="ΠΕ25",$G1="ΔΕΝ ΑΠΑΙΤΕΙΤΑΙ"))</formula>
    </cfRule>
  </conditionalFormatting>
  <conditionalFormatting sqref="G1:H1 G3:H10">
    <cfRule type="expression" dxfId="201" priority="8">
      <formula>AND($G1="ΔΕΝ ΑΠΑΙΤΕΙΤΑΙ",$H1="ΌΧΙ")</formula>
    </cfRule>
  </conditionalFormatting>
  <conditionalFormatting sqref="E1:F1 E3:F3 E5:F10">
    <cfRule type="expression" dxfId="20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199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198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197" priority="15">
      <formula>AND($L2="ΠΕ23",$O2="ΌΧΙ")</formula>
    </cfRule>
  </conditionalFormatting>
  <conditionalFormatting sqref="N2 L2">
    <cfRule type="expression" dxfId="196" priority="16">
      <formula>OR(AND($L2="ΠΕ23",$N2="ΑΠΑΙΤΕΙΤΑΙ"),AND($L2="ΠΕ25",$N2="ΔΕΝ ΑΠΑΙΤΕΙΤΑΙ"))</formula>
    </cfRule>
  </conditionalFormatting>
  <conditionalFormatting sqref="N2:O2">
    <cfRule type="expression" dxfId="195" priority="17">
      <formula>AND($N2="ΔΕΝ ΑΠΑΙΤΕΙΤΑΙ",$O2="ΌΧΙ")</formula>
    </cfRule>
  </conditionalFormatting>
  <conditionalFormatting sqref="L2:M2">
    <cfRule type="expression" dxfId="194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193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192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11">
    <cfRule type="expression" dxfId="191" priority="6">
      <formula>OR(AND($E11&lt;&gt;"ΠΕ23",$H11="ΝΑΙ",$I11="ΕΠΙΚΟΥΡΙΚΟΣ"),AND($E11&lt;&gt;"ΠΕ23",$H11="ΌΧΙ",$I11="ΚΥΡΙΟΣ"))</formula>
    </cfRule>
  </conditionalFormatting>
  <conditionalFormatting sqref="E11:G11">
    <cfRule type="expression" dxfId="19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 E11">
    <cfRule type="expression" dxfId="189" priority="3">
      <formula>AND($E11="ΠΕ23",$H11="ΌΧΙ")</formula>
    </cfRule>
  </conditionalFormatting>
  <conditionalFormatting sqref="G11 E11">
    <cfRule type="expression" dxfId="188" priority="4">
      <formula>OR(AND($E11="ΠΕ23",$G11="ΑΠΑΙΤΕΙΤΑΙ"),AND($E11="ΠΕ25",$G11="ΔΕΝ ΑΠΑΙΤΕΙΤΑΙ"))</formula>
    </cfRule>
  </conditionalFormatting>
  <conditionalFormatting sqref="G11:H11">
    <cfRule type="expression" dxfId="187" priority="2">
      <formula>AND($G11="ΔΕΝ ΑΠΑΙΤΕΙΤΑΙ",$H11="ΌΧΙ")</formula>
    </cfRule>
  </conditionalFormatting>
  <conditionalFormatting sqref="E11:F11">
    <cfRule type="expression" dxfId="18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">
      <formula1>0</formula1>
    </dataValidation>
    <dataValidation type="list" allowBlank="1" showInputMessage="1" showErrorMessage="1" sqref="F11">
      <formula1>ΑΕΙ_ΤΕΙ</formula1>
    </dataValidation>
    <dataValidation type="list" allowBlank="1" showInputMessage="1" showErrorMessage="1" sqref="G11">
      <formula1>ΑΠΑΙΤΕΙΤΑΙ_ΔΕΝ_ΑΠΑΙΤΕΙΤΑΙ</formula1>
    </dataValidation>
    <dataValidation type="list" allowBlank="1" showInputMessage="1" showErrorMessage="1" sqref="E11">
      <formula1>ΚΛΑΔΟΣ_ΕΕΠ</formula1>
    </dataValidation>
    <dataValidation type="list" allowBlank="1" showInputMessage="1" showErrorMessage="1" sqref="I11">
      <formula1>ΚΑΤΗΓΟΡΙΑ_ΠΙΝΑΚΑ</formula1>
    </dataValidation>
    <dataValidation type="decimal" allowBlank="1" showInputMessage="1" showErrorMessage="1" sqref="K11">
      <formula1>0</formula1>
      <formula2>10</formula2>
    </dataValidation>
    <dataValidation type="list" allowBlank="1" showInputMessage="1" showErrorMessage="1" sqref="X11">
      <formula1>ΠΟΛΥΤΕΚΝΟΣ_ΤΡΙΤΕΚΝΟΣ</formula1>
    </dataValidation>
    <dataValidation type="decimal" allowBlank="1" showInputMessage="1" showErrorMessage="1" sqref="V11">
      <formula1>0</formula1>
      <formula2>1</formula2>
    </dataValidation>
    <dataValidation type="whole" allowBlank="1" showInputMessage="1" showErrorMessage="1" sqref="U11 R11">
      <formula1>0</formula1>
      <formula2>29</formula2>
    </dataValidation>
    <dataValidation type="whole" allowBlank="1" showInputMessage="1" showErrorMessage="1" sqref="T11 Q11">
      <formula1>0</formula1>
      <formula2>11</formula2>
    </dataValidation>
    <dataValidation type="whole" allowBlank="1" showInputMessage="1" showErrorMessage="1" sqref="S11 P11">
      <formula1>0</formula1>
      <formula2>40</formula2>
    </dataValidation>
    <dataValidation type="list" allowBlank="1" showInputMessage="1" showErrorMessage="1" sqref="Y11:Z11 H11 L11:O11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zoomScale="70" zoomScaleNormal="70" workbookViewId="0">
      <selection activeCell="A11" sqref="A11"/>
    </sheetView>
  </sheetViews>
  <sheetFormatPr defaultRowHeight="15" x14ac:dyDescent="0.25"/>
  <cols>
    <col min="1" max="1" width="4.85546875" customWidth="1"/>
    <col min="2" max="2" width="13.85546875" customWidth="1"/>
    <col min="3" max="3" width="11.42578125" customWidth="1"/>
    <col min="4" max="4" width="12.42578125" customWidth="1"/>
    <col min="7" max="7" width="14.7109375" customWidth="1"/>
    <col min="9" max="9" width="10.85546875" customWidth="1"/>
    <col min="10" max="10" width="11" customWidth="1"/>
    <col min="24" max="24" width="10.42578125" customWidth="1"/>
    <col min="38" max="38" width="14.14062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588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13.5" customHeight="1" x14ac:dyDescent="0.25">
      <c r="A10" s="83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247</v>
      </c>
      <c r="C11" s="63" t="s">
        <v>135</v>
      </c>
      <c r="D11" s="63" t="s">
        <v>155</v>
      </c>
      <c r="E11" s="63" t="s">
        <v>39</v>
      </c>
      <c r="F11" s="63" t="s">
        <v>88</v>
      </c>
      <c r="G11" s="63" t="s">
        <v>15</v>
      </c>
      <c r="H11" s="63" t="s">
        <v>12</v>
      </c>
      <c r="I11" s="63" t="s">
        <v>11</v>
      </c>
      <c r="J11" s="64">
        <v>36354</v>
      </c>
      <c r="K11" s="65">
        <v>7.03</v>
      </c>
      <c r="L11" s="66" t="s">
        <v>14</v>
      </c>
      <c r="M11" s="66" t="s">
        <v>12</v>
      </c>
      <c r="N11" s="66" t="s">
        <v>14</v>
      </c>
      <c r="O11" s="66" t="s">
        <v>14</v>
      </c>
      <c r="P11" s="63"/>
      <c r="Q11" s="63"/>
      <c r="R11" s="63"/>
      <c r="S11" s="63">
        <v>8</v>
      </c>
      <c r="T11" s="63">
        <v>6</v>
      </c>
      <c r="U11" s="63">
        <v>27</v>
      </c>
      <c r="V11" s="75"/>
      <c r="W11" s="76"/>
      <c r="X11" s="66" t="s">
        <v>31</v>
      </c>
      <c r="Y11" s="66" t="s">
        <v>14</v>
      </c>
      <c r="Z11" s="66" t="s">
        <v>14</v>
      </c>
      <c r="AA11" s="70">
        <f>IF(ISBLANK(#REF!),"",IF(K11&gt;5,ROUND(0.5*(K11-5),2),0))</f>
        <v>1.02</v>
      </c>
      <c r="AB11" s="70">
        <f>IF(ISBLANK(#REF!),"",IF(L11="ΝΑΙ",6,(IF(M11="ΝΑΙ",4,0))))</f>
        <v>4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4</v>
      </c>
      <c r="AE11" s="70">
        <f>IF(ISBLANK(#REF!),"",MIN(3,0.5*INT((P11*12+Q11+ROUND(R11/30,0))/6)))</f>
        <v>0</v>
      </c>
      <c r="AF11" s="70">
        <f>IF(ISBLANK(#REF!),"",0.25*(S11*12+T11+ROUND(U11/30,0)))</f>
        <v>25.75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3</v>
      </c>
      <c r="AJ11" s="71">
        <f>IF(ISBLANK(#REF!),"",MAX(AG11:AI11))</f>
        <v>3</v>
      </c>
      <c r="AK11" s="71">
        <f>IF(ISBLANK(#REF!),"",AA11+SUM(AD11:AF11,AJ11))</f>
        <v>33.770000000000003</v>
      </c>
      <c r="AL11" s="72">
        <v>4</v>
      </c>
    </row>
    <row r="12" spans="1:38" x14ac:dyDescent="0.25">
      <c r="A12" s="82">
        <f>IF(ISBLANK(#REF!),"",IF(ISNUMBER(A11),A11+1,1))</f>
        <v>2</v>
      </c>
      <c r="B12" s="63" t="s">
        <v>204</v>
      </c>
      <c r="C12" s="63" t="s">
        <v>100</v>
      </c>
      <c r="D12" s="63" t="s">
        <v>205</v>
      </c>
      <c r="E12" s="63" t="s">
        <v>39</v>
      </c>
      <c r="F12" s="63" t="s">
        <v>88</v>
      </c>
      <c r="G12" s="63" t="s">
        <v>15</v>
      </c>
      <c r="H12" s="63" t="s">
        <v>12</v>
      </c>
      <c r="I12" s="63" t="s">
        <v>11</v>
      </c>
      <c r="J12" s="64">
        <v>36502</v>
      </c>
      <c r="K12" s="65">
        <v>8.0399999999999991</v>
      </c>
      <c r="L12" s="66" t="s">
        <v>14</v>
      </c>
      <c r="M12" s="66" t="s">
        <v>12</v>
      </c>
      <c r="N12" s="66" t="s">
        <v>14</v>
      </c>
      <c r="O12" s="66" t="s">
        <v>14</v>
      </c>
      <c r="P12" s="63"/>
      <c r="Q12" s="63"/>
      <c r="R12" s="63"/>
      <c r="S12" s="63">
        <v>6</v>
      </c>
      <c r="T12" s="63">
        <v>4</v>
      </c>
      <c r="U12" s="63">
        <v>16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1.52</v>
      </c>
      <c r="AB12" s="70">
        <f>IF(ISBLANK(#REF!),"",IF(L12="ΝΑΙ",6,(IF(M12="ΝΑΙ",4,0))))</f>
        <v>4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4</v>
      </c>
      <c r="AE12" s="70">
        <f>IF(ISBLANK(#REF!),"",MIN(3,0.5*INT((P12*12+Q12+ROUND(R12/30,0))/6)))</f>
        <v>0</v>
      </c>
      <c r="AF12" s="70">
        <f>IF(ISBLANK(#REF!),"",0.25*(S12*12+T12+ROUND(U12/30,0)))</f>
        <v>19.25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24.77</v>
      </c>
      <c r="AL12" s="72">
        <v>4</v>
      </c>
    </row>
    <row r="13" spans="1:38" x14ac:dyDescent="0.25">
      <c r="A13" s="82">
        <f>IF(ISBLANK(#REF!),"",IF(ISNUMBER(A12),A12+1,1))</f>
        <v>3</v>
      </c>
      <c r="B13" s="63" t="s">
        <v>172</v>
      </c>
      <c r="C13" s="63" t="s">
        <v>141</v>
      </c>
      <c r="D13" s="63" t="s">
        <v>173</v>
      </c>
      <c r="E13" s="63" t="s">
        <v>39</v>
      </c>
      <c r="F13" s="63" t="s">
        <v>88</v>
      </c>
      <c r="G13" s="63" t="s">
        <v>15</v>
      </c>
      <c r="H13" s="63" t="s">
        <v>12</v>
      </c>
      <c r="I13" s="63" t="s">
        <v>11</v>
      </c>
      <c r="J13" s="64">
        <v>38693</v>
      </c>
      <c r="K13" s="65">
        <v>8.01</v>
      </c>
      <c r="L13" s="66" t="s">
        <v>14</v>
      </c>
      <c r="M13" s="66" t="s">
        <v>12</v>
      </c>
      <c r="N13" s="66" t="s">
        <v>14</v>
      </c>
      <c r="O13" s="66" t="s">
        <v>14</v>
      </c>
      <c r="P13" s="63"/>
      <c r="Q13" s="63"/>
      <c r="R13" s="63"/>
      <c r="S13" s="63">
        <v>5</v>
      </c>
      <c r="T13" s="63">
        <v>4</v>
      </c>
      <c r="U13" s="63">
        <v>28</v>
      </c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1.51</v>
      </c>
      <c r="AB13" s="70">
        <f>IF(ISBLANK(#REF!),"",IF(L13="ΝΑΙ",6,(IF(M13="ΝΑΙ",4,0))))</f>
        <v>4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4</v>
      </c>
      <c r="AE13" s="70">
        <f>IF(ISBLANK(#REF!),"",MIN(3,0.5*INT((P13*12+Q13+ROUND(R13/30,0))/6)))</f>
        <v>0</v>
      </c>
      <c r="AF13" s="70">
        <f>IF(ISBLANK(#REF!),"",0.25*(S13*12+T13+ROUND(U13/30,0)))</f>
        <v>16.25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21.76</v>
      </c>
      <c r="AL13" s="72">
        <v>1</v>
      </c>
    </row>
    <row r="14" spans="1:38" x14ac:dyDescent="0.25">
      <c r="A14" s="82">
        <f>IF(ISBLANK(#REF!),"",IF(ISNUMBER(A13),A13+1,1))</f>
        <v>4</v>
      </c>
      <c r="B14" s="63" t="s">
        <v>193</v>
      </c>
      <c r="C14" s="63" t="s">
        <v>154</v>
      </c>
      <c r="D14" s="63" t="s">
        <v>194</v>
      </c>
      <c r="E14" s="63" t="s">
        <v>39</v>
      </c>
      <c r="F14" s="63" t="s">
        <v>88</v>
      </c>
      <c r="G14" s="63" t="s">
        <v>15</v>
      </c>
      <c r="H14" s="63" t="s">
        <v>12</v>
      </c>
      <c r="I14" s="63" t="s">
        <v>11</v>
      </c>
      <c r="J14" s="64">
        <v>39535</v>
      </c>
      <c r="K14" s="65">
        <v>7.63</v>
      </c>
      <c r="L14" s="66" t="s">
        <v>14</v>
      </c>
      <c r="M14" s="66" t="s">
        <v>12</v>
      </c>
      <c r="N14" s="66" t="s">
        <v>14</v>
      </c>
      <c r="O14" s="66" t="s">
        <v>14</v>
      </c>
      <c r="P14" s="63"/>
      <c r="Q14" s="63"/>
      <c r="R14" s="63"/>
      <c r="S14" s="63">
        <v>2</v>
      </c>
      <c r="T14" s="63">
        <v>5</v>
      </c>
      <c r="U14" s="63">
        <v>15</v>
      </c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1.32</v>
      </c>
      <c r="AB14" s="70">
        <f>IF(ISBLANK(#REF!),"",IF(L14="ΝΑΙ",6,(IF(M14="ΝΑΙ",4,0))))</f>
        <v>4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4</v>
      </c>
      <c r="AE14" s="70">
        <f>IF(ISBLANK(#REF!),"",MIN(3,0.5*INT((P14*12+Q14+ROUND(R14/30,0))/6)))</f>
        <v>0</v>
      </c>
      <c r="AF14" s="70">
        <f>IF(ISBLANK(#REF!),"",0.25*(S14*12+T14+ROUND(U14/30,0)))</f>
        <v>7.5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12.82</v>
      </c>
      <c r="AL14" s="72">
        <v>4.3</v>
      </c>
    </row>
    <row r="15" spans="1:38" x14ac:dyDescent="0.25">
      <c r="A15" s="82">
        <f>IF(ISBLANK(#REF!),"",IF(ISNUMBER(A14),A14+1,1))</f>
        <v>5</v>
      </c>
      <c r="B15" s="63" t="s">
        <v>170</v>
      </c>
      <c r="C15" s="63" t="s">
        <v>171</v>
      </c>
      <c r="D15" s="63" t="s">
        <v>136</v>
      </c>
      <c r="E15" s="63" t="s">
        <v>39</v>
      </c>
      <c r="F15" s="63" t="s">
        <v>88</v>
      </c>
      <c r="G15" s="63" t="s">
        <v>15</v>
      </c>
      <c r="H15" s="63" t="s">
        <v>12</v>
      </c>
      <c r="I15" s="63" t="s">
        <v>11</v>
      </c>
      <c r="J15" s="64">
        <v>40088</v>
      </c>
      <c r="K15" s="65">
        <v>9.0299999999999994</v>
      </c>
      <c r="L15" s="66" t="s">
        <v>14</v>
      </c>
      <c r="M15" s="66" t="s">
        <v>12</v>
      </c>
      <c r="N15" s="66" t="s">
        <v>14</v>
      </c>
      <c r="O15" s="66" t="s">
        <v>14</v>
      </c>
      <c r="P15" s="63"/>
      <c r="Q15" s="63">
        <v>7</v>
      </c>
      <c r="R15" s="63">
        <v>16</v>
      </c>
      <c r="S15" s="63">
        <v>1</v>
      </c>
      <c r="T15" s="63">
        <v>6</v>
      </c>
      <c r="U15" s="63">
        <v>6</v>
      </c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2.02</v>
      </c>
      <c r="AB15" s="70">
        <f>IF(ISBLANK(#REF!),"",IF(L15="ΝΑΙ",6,(IF(M15="ΝΑΙ",4,0))))</f>
        <v>4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4</v>
      </c>
      <c r="AE15" s="70">
        <f>IF(ISBLANK(#REF!),"",MIN(3,0.5*INT((P15*12+Q15+ROUND(R15/30,0))/6)))</f>
        <v>0.5</v>
      </c>
      <c r="AF15" s="70">
        <f>IF(ISBLANK(#REF!),"",0.25*(S15*12+T15+ROUND(U15/30,0)))</f>
        <v>4.5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11.02</v>
      </c>
      <c r="AL15" s="72">
        <v>4</v>
      </c>
    </row>
    <row r="16" spans="1:38" x14ac:dyDescent="0.25">
      <c r="A16" s="82">
        <f>IF(ISBLANK(#REF!),"",IF(ISNUMBER(A15),A15+1,1))</f>
        <v>6</v>
      </c>
      <c r="B16" s="63" t="s">
        <v>230</v>
      </c>
      <c r="C16" s="63" t="s">
        <v>231</v>
      </c>
      <c r="D16" s="63" t="s">
        <v>133</v>
      </c>
      <c r="E16" s="63" t="s">
        <v>39</v>
      </c>
      <c r="F16" s="63" t="s">
        <v>88</v>
      </c>
      <c r="G16" s="63" t="s">
        <v>15</v>
      </c>
      <c r="H16" s="63" t="s">
        <v>12</v>
      </c>
      <c r="I16" s="63" t="s">
        <v>11</v>
      </c>
      <c r="J16" s="64">
        <v>40137</v>
      </c>
      <c r="K16" s="65">
        <v>7.44</v>
      </c>
      <c r="L16" s="66" t="s">
        <v>14</v>
      </c>
      <c r="M16" s="66" t="s">
        <v>12</v>
      </c>
      <c r="N16" s="66" t="s">
        <v>14</v>
      </c>
      <c r="O16" s="66" t="s">
        <v>14</v>
      </c>
      <c r="P16" s="63"/>
      <c r="Q16" s="63">
        <v>10</v>
      </c>
      <c r="R16" s="63">
        <v>21</v>
      </c>
      <c r="S16" s="63">
        <v>1</v>
      </c>
      <c r="T16" s="63">
        <v>5</v>
      </c>
      <c r="U16" s="63">
        <v>26</v>
      </c>
      <c r="V16" s="75"/>
      <c r="W16" s="76"/>
      <c r="X16" s="66"/>
      <c r="Y16" s="66" t="s">
        <v>14</v>
      </c>
      <c r="Z16" s="66" t="s">
        <v>14</v>
      </c>
      <c r="AA16" s="70">
        <f>IF(ISBLANK(#REF!),"",IF(K16&gt;5,ROUND(0.5*(K16-5),2),0))</f>
        <v>1.22</v>
      </c>
      <c r="AB16" s="70">
        <f>IF(ISBLANK(#REF!),"",IF(L16="ΝΑΙ",6,(IF(M16="ΝΑΙ",4,0))))</f>
        <v>4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4</v>
      </c>
      <c r="AE16" s="70">
        <f>IF(ISBLANK(#REF!),"",MIN(3,0.5*INT((P16*12+Q16+ROUND(R16/30,0))/6)))</f>
        <v>0.5</v>
      </c>
      <c r="AF16" s="70">
        <f>IF(ISBLANK(#REF!),"",0.25*(S16*12+T16+ROUND(U16/30,0)))</f>
        <v>4.5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10.220000000000001</v>
      </c>
      <c r="AL16" s="72" t="s">
        <v>351</v>
      </c>
    </row>
    <row r="17" spans="1:38" x14ac:dyDescent="0.25">
      <c r="A17" s="82">
        <f>IF(ISBLANK(#REF!),"",IF(ISNUMBER(A16),A16+1,1))</f>
        <v>7</v>
      </c>
      <c r="B17" s="63" t="s">
        <v>240</v>
      </c>
      <c r="C17" s="63" t="s">
        <v>183</v>
      </c>
      <c r="D17" s="63" t="s">
        <v>155</v>
      </c>
      <c r="E17" s="63" t="s">
        <v>39</v>
      </c>
      <c r="F17" s="63" t="s">
        <v>88</v>
      </c>
      <c r="G17" s="63" t="s">
        <v>15</v>
      </c>
      <c r="H17" s="63" t="s">
        <v>12</v>
      </c>
      <c r="I17" s="63" t="s">
        <v>11</v>
      </c>
      <c r="J17" s="64">
        <v>34236</v>
      </c>
      <c r="K17" s="65">
        <v>8.1</v>
      </c>
      <c r="L17" s="66" t="s">
        <v>14</v>
      </c>
      <c r="M17" s="66" t="s">
        <v>12</v>
      </c>
      <c r="N17" s="66" t="s">
        <v>14</v>
      </c>
      <c r="O17" s="66" t="s">
        <v>14</v>
      </c>
      <c r="P17" s="63"/>
      <c r="Q17" s="63"/>
      <c r="R17" s="63"/>
      <c r="S17" s="63"/>
      <c r="T17" s="63"/>
      <c r="U17" s="63"/>
      <c r="V17" s="75"/>
      <c r="W17" s="76"/>
      <c r="X17" s="66"/>
      <c r="Y17" s="66" t="s">
        <v>14</v>
      </c>
      <c r="Z17" s="66" t="s">
        <v>14</v>
      </c>
      <c r="AA17" s="70">
        <f>IF(ISBLANK(#REF!),"",IF(K17&gt;5,ROUND(0.5*(K17-5),2),0))</f>
        <v>1.55</v>
      </c>
      <c r="AB17" s="70">
        <f>IF(ISBLANK(#REF!),"",IF(L17="ΝΑΙ",6,(IF(M17="ΝΑΙ",4,0))))</f>
        <v>4</v>
      </c>
      <c r="AC17" s="70">
        <f>IF(ISBLANK(#REF!),"",IF(E17="ΠΕ23",IF(N17="ΝΑΙ",3,(IF(O17="ΝΑΙ",2,0))),IF(N17="ΝΑΙ",3,(IF(O17="ΝΑΙ",2,0)))))</f>
        <v>0</v>
      </c>
      <c r="AD17" s="70">
        <f>IF(ISBLANK(#REF!),"",MAX(AB17:AC17))</f>
        <v>4</v>
      </c>
      <c r="AE17" s="70">
        <f>IF(ISBLANK(#REF!),"",MIN(3,0.5*INT((P17*12+Q17+ROUND(R17/30,0))/6)))</f>
        <v>0</v>
      </c>
      <c r="AF17" s="70">
        <f>IF(ISBLANK(#REF!),"",0.25*(S17*12+T17+ROUND(U17/30,0)))</f>
        <v>0</v>
      </c>
      <c r="AG17" s="71">
        <f>IF(ISBLANK(#REF!),"",IF(V17&gt;=67%,7,0))</f>
        <v>0</v>
      </c>
      <c r="AH17" s="71">
        <f>IF(ISBLANK(#REF!),"",IF(W17&gt;=1,7,0))</f>
        <v>0</v>
      </c>
      <c r="AI17" s="71">
        <f>IF(ISBLANK(#REF!),"",IF(X17="ΠΟΛΥΤΕΚΝΟΣ",7,IF(X17="ΤΡΙΤΕΚΝΟΣ",3,0)))</f>
        <v>0</v>
      </c>
      <c r="AJ17" s="71">
        <f>IF(ISBLANK(#REF!),"",MAX(AG17:AI17))</f>
        <v>0</v>
      </c>
      <c r="AK17" s="71">
        <f>IF(ISBLANK(#REF!),"",AA17+SUM(AD17:AF17,AJ17))</f>
        <v>5.55</v>
      </c>
      <c r="AL17" s="72">
        <v>2</v>
      </c>
    </row>
  </sheetData>
  <mergeCells count="11">
    <mergeCell ref="E9:J9"/>
    <mergeCell ref="B4:D4"/>
    <mergeCell ref="B5:D5"/>
    <mergeCell ref="B6:D6"/>
    <mergeCell ref="B7:D7"/>
    <mergeCell ref="B9:D9"/>
    <mergeCell ref="K9:O9"/>
    <mergeCell ref="P9:U9"/>
    <mergeCell ref="V9:X9"/>
    <mergeCell ref="Y9:Z9"/>
    <mergeCell ref="AA9:AJ9"/>
  </mergeCells>
  <conditionalFormatting sqref="E1:I1 E3:I3 E5:I10 E4 G4:I4">
    <cfRule type="expression" dxfId="185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184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183" priority="9">
      <formula>AND($E1="ΠΕ23",$H1="ΌΧΙ")</formula>
    </cfRule>
  </conditionalFormatting>
  <conditionalFormatting sqref="G1 E1 G3:G10 E3:E10">
    <cfRule type="expression" dxfId="182" priority="10">
      <formula>OR(AND($E1="ΠΕ23",$G1="ΑΠΑΙΤΕΙΤΑΙ"),AND($E1="ΠΕ25",$G1="ΔΕΝ ΑΠΑΙΤΕΙΤΑΙ"))</formula>
    </cfRule>
  </conditionalFormatting>
  <conditionalFormatting sqref="G1:H1 G3:H10">
    <cfRule type="expression" dxfId="181" priority="8">
      <formula>AND($G1="ΔΕΝ ΑΠΑΙΤΕΙΤΑΙ",$H1="ΌΧΙ")</formula>
    </cfRule>
  </conditionalFormatting>
  <conditionalFormatting sqref="E1:F1 E3:F3 E5:F10">
    <cfRule type="expression" dxfId="18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179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178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177" priority="15">
      <formula>AND($L2="ΠΕ23",$O2="ΌΧΙ")</formula>
    </cfRule>
  </conditionalFormatting>
  <conditionalFormatting sqref="N2 L2">
    <cfRule type="expression" dxfId="176" priority="16">
      <formula>OR(AND($L2="ΠΕ23",$N2="ΑΠΑΙΤΕΙΤΑΙ"),AND($L2="ΠΕ25",$N2="ΔΕΝ ΑΠΑΙΤΕΙΤΑΙ"))</formula>
    </cfRule>
  </conditionalFormatting>
  <conditionalFormatting sqref="N2:O2">
    <cfRule type="expression" dxfId="175" priority="17">
      <formula>AND($N2="ΔΕΝ ΑΠΑΙΤΕΙΤΑΙ",$O2="ΌΧΙ")</formula>
    </cfRule>
  </conditionalFormatting>
  <conditionalFormatting sqref="L2:M2">
    <cfRule type="expression" dxfId="174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173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172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17">
    <cfRule type="expression" dxfId="171" priority="6">
      <formula>OR(AND($E11&lt;&gt;"ΠΕ23",$H11="ΝΑΙ",$I11="ΕΠΙΚΟΥΡΙΚΟΣ"),AND($E11&lt;&gt;"ΠΕ23",$H11="ΌΧΙ",$I11="ΚΥΡΙΟΣ"))</formula>
    </cfRule>
  </conditionalFormatting>
  <conditionalFormatting sqref="E11:G17">
    <cfRule type="expression" dxfId="17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7 E11:E17">
    <cfRule type="expression" dxfId="169" priority="3">
      <formula>AND($E11="ΠΕ23",$H11="ΌΧΙ")</formula>
    </cfRule>
  </conditionalFormatting>
  <conditionalFormatting sqref="G11:G17 E11:E17">
    <cfRule type="expression" dxfId="168" priority="4">
      <formula>OR(AND($E11="ΠΕ23",$G11="ΑΠΑΙΤΕΙΤΑΙ"),AND($E11="ΠΕ25",$G11="ΔΕΝ ΑΠΑΙΤΕΙΤΑΙ"))</formula>
    </cfRule>
  </conditionalFormatting>
  <conditionalFormatting sqref="G11:H17">
    <cfRule type="expression" dxfId="167" priority="2">
      <formula>AND($G11="ΔΕΝ ΑΠΑΙΤΕΙΤΑΙ",$H11="ΌΧΙ")</formula>
    </cfRule>
  </conditionalFormatting>
  <conditionalFormatting sqref="E11:F17">
    <cfRule type="expression" dxfId="16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17">
      <formula1>0</formula1>
    </dataValidation>
    <dataValidation type="list" allowBlank="1" showInputMessage="1" showErrorMessage="1" sqref="F11:F17">
      <formula1>ΑΕΙ_ΤΕΙ</formula1>
    </dataValidation>
    <dataValidation type="list" allowBlank="1" showInputMessage="1" showErrorMessage="1" sqref="G11:G17">
      <formula1>ΑΠΑΙΤΕΙΤΑΙ_ΔΕΝ_ΑΠΑΙΤΕΙΤΑΙ</formula1>
    </dataValidation>
    <dataValidation type="list" allowBlank="1" showInputMessage="1" showErrorMessage="1" sqref="E11:E17">
      <formula1>ΚΛΑΔΟΣ_ΕΕΠ</formula1>
    </dataValidation>
    <dataValidation type="list" allowBlank="1" showInputMessage="1" showErrorMessage="1" sqref="I11:I17">
      <formula1>ΚΑΤΗΓΟΡΙΑ_ΠΙΝΑΚΑ</formula1>
    </dataValidation>
    <dataValidation type="decimal" allowBlank="1" showInputMessage="1" showErrorMessage="1" sqref="K11:K17">
      <formula1>0</formula1>
      <formula2>10</formula2>
    </dataValidation>
    <dataValidation type="list" allowBlank="1" showInputMessage="1" showErrorMessage="1" sqref="X11:X17">
      <formula1>ΠΟΛΥΤΕΚΝΟΣ_ΤΡΙΤΕΚΝΟΣ</formula1>
    </dataValidation>
    <dataValidation type="decimal" allowBlank="1" showInputMessage="1" showErrorMessage="1" sqref="V11:V17">
      <formula1>0</formula1>
      <formula2>1</formula2>
    </dataValidation>
    <dataValidation type="whole" allowBlank="1" showInputMessage="1" showErrorMessage="1" sqref="U11:U17 R11:R17">
      <formula1>0</formula1>
      <formula2>29</formula2>
    </dataValidation>
    <dataValidation type="whole" allowBlank="1" showInputMessage="1" showErrorMessage="1" sqref="T11:T17 Q11:Q17">
      <formula1>0</formula1>
      <formula2>11</formula2>
    </dataValidation>
    <dataValidation type="whole" allowBlank="1" showInputMessage="1" showErrorMessage="1" sqref="S11:S17 P11:P17">
      <formula1>0</formula1>
      <formula2>40</formula2>
    </dataValidation>
    <dataValidation type="list" allowBlank="1" showInputMessage="1" showErrorMessage="1" sqref="Y11:Z17 H11:H17 L11:O17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zoomScale="70" zoomScaleNormal="70" workbookViewId="0">
      <selection activeCell="A11" sqref="A11"/>
    </sheetView>
  </sheetViews>
  <sheetFormatPr defaultRowHeight="15" x14ac:dyDescent="0.25"/>
  <cols>
    <col min="1" max="1" width="5.42578125" customWidth="1"/>
    <col min="2" max="2" width="13.7109375" customWidth="1"/>
    <col min="3" max="3" width="11.28515625" customWidth="1"/>
    <col min="4" max="4" width="12.5703125" customWidth="1"/>
    <col min="7" max="7" width="14.28515625" customWidth="1"/>
    <col min="9" max="9" width="12.140625" customWidth="1"/>
    <col min="10" max="10" width="11" customWidth="1"/>
    <col min="38" max="38" width="14.14062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589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8.25" customHeight="1" x14ac:dyDescent="0.25">
      <c r="A10" s="84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232</v>
      </c>
      <c r="C11" s="63" t="s">
        <v>145</v>
      </c>
      <c r="D11" s="63" t="s">
        <v>100</v>
      </c>
      <c r="E11" s="63" t="s">
        <v>39</v>
      </c>
      <c r="F11" s="63" t="s">
        <v>88</v>
      </c>
      <c r="G11" s="63" t="s">
        <v>15</v>
      </c>
      <c r="H11" s="63" t="s">
        <v>12</v>
      </c>
      <c r="I11" s="63" t="s">
        <v>13</v>
      </c>
      <c r="J11" s="64">
        <v>39056</v>
      </c>
      <c r="K11" s="65">
        <v>7.1</v>
      </c>
      <c r="L11" s="66" t="s">
        <v>14</v>
      </c>
      <c r="M11" s="66" t="s">
        <v>14</v>
      </c>
      <c r="N11" s="66" t="s">
        <v>14</v>
      </c>
      <c r="O11" s="66" t="s">
        <v>14</v>
      </c>
      <c r="P11" s="63"/>
      <c r="Q11" s="63"/>
      <c r="R11" s="63"/>
      <c r="S11" s="63">
        <v>5</v>
      </c>
      <c r="T11" s="63">
        <v>4</v>
      </c>
      <c r="U11" s="63">
        <v>4</v>
      </c>
      <c r="V11" s="75">
        <v>0.67</v>
      </c>
      <c r="W11" s="76"/>
      <c r="X11" s="66"/>
      <c r="Y11" s="66" t="s">
        <v>14</v>
      </c>
      <c r="Z11" s="66" t="s">
        <v>14</v>
      </c>
      <c r="AA11" s="70">
        <f>IF(ISBLANK(#REF!),"",IF(K11&gt;5,ROUND(0.5*(K11-5),2),0))</f>
        <v>1.05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</v>
      </c>
      <c r="AF11" s="70">
        <f>IF(ISBLANK(#REF!),"",0.25*(S11*12+T11+ROUND(U11/30,0)))</f>
        <v>16</v>
      </c>
      <c r="AG11" s="71">
        <f>IF(ISBLANK(#REF!),"",IF(V11&gt;=67%,7,0))</f>
        <v>7</v>
      </c>
      <c r="AH11" s="71">
        <f>IF(ISBLANK(#REF!),"",IF(W11&gt;=1,7,0))</f>
        <v>0</v>
      </c>
      <c r="AI11" s="71">
        <f>IF(ISBLANK(#REF!),"",IF(X11="ΠΟΛΥΤΕΚΝΟΣ",7,IF(X11="ΤΡΙΤΕΚΝΟΣ",3,0)))</f>
        <v>0</v>
      </c>
      <c r="AJ11" s="71">
        <f>IF(ISBLANK(#REF!),"",MAX(AG11:AI11))</f>
        <v>7</v>
      </c>
      <c r="AK11" s="71">
        <f>IF(ISBLANK(#REF!),"",AA11+SUM(AD11:AF11,AJ11))</f>
        <v>24.05</v>
      </c>
      <c r="AL11" s="72">
        <v>2.1</v>
      </c>
    </row>
    <row r="12" spans="1:38" x14ac:dyDescent="0.25">
      <c r="A12" s="82">
        <f>IF(ISBLANK(#REF!),"",IF(ISNUMBER(A11),A11+1,1))</f>
        <v>2</v>
      </c>
      <c r="B12" s="63" t="s">
        <v>195</v>
      </c>
      <c r="C12" s="63" t="s">
        <v>196</v>
      </c>
      <c r="D12" s="63" t="s">
        <v>197</v>
      </c>
      <c r="E12" s="63" t="s">
        <v>39</v>
      </c>
      <c r="F12" s="63" t="s">
        <v>88</v>
      </c>
      <c r="G12" s="63" t="s">
        <v>15</v>
      </c>
      <c r="H12" s="63" t="s">
        <v>12</v>
      </c>
      <c r="I12" s="63" t="s">
        <v>13</v>
      </c>
      <c r="J12" s="64">
        <v>38266</v>
      </c>
      <c r="K12" s="65">
        <v>7.23</v>
      </c>
      <c r="L12" s="66" t="s">
        <v>14</v>
      </c>
      <c r="M12" s="66" t="s">
        <v>12</v>
      </c>
      <c r="N12" s="66" t="s">
        <v>14</v>
      </c>
      <c r="O12" s="66" t="s">
        <v>14</v>
      </c>
      <c r="P12" s="63"/>
      <c r="Q12" s="63"/>
      <c r="R12" s="63"/>
      <c r="S12" s="63">
        <v>5</v>
      </c>
      <c r="T12" s="63">
        <v>10</v>
      </c>
      <c r="U12" s="63">
        <v>27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1.1200000000000001</v>
      </c>
      <c r="AB12" s="70">
        <f>IF(ISBLANK(#REF!),"",IF(L12="ΝΑΙ",6,(IF(M12="ΝΑΙ",4,0))))</f>
        <v>4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4</v>
      </c>
      <c r="AE12" s="70">
        <f>IF(ISBLANK(#REF!),"",MIN(3,0.5*INT((P12*12+Q12+ROUND(R12/30,0))/6)))</f>
        <v>0</v>
      </c>
      <c r="AF12" s="70">
        <f>IF(ISBLANK(#REF!),"",0.25*(S12*12+T12+ROUND(U12/30,0)))</f>
        <v>17.75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22.87</v>
      </c>
      <c r="AL12" s="72">
        <v>3.4</v>
      </c>
    </row>
    <row r="13" spans="1:38" x14ac:dyDescent="0.25">
      <c r="A13" s="82">
        <f>IF(ISBLANK(#REF!),"",IF(ISNUMBER(A12),A12+1,1))</f>
        <v>3</v>
      </c>
      <c r="B13" s="63" t="s">
        <v>202</v>
      </c>
      <c r="C13" s="63" t="s">
        <v>168</v>
      </c>
      <c r="D13" s="63" t="s">
        <v>203</v>
      </c>
      <c r="E13" s="63" t="s">
        <v>39</v>
      </c>
      <c r="F13" s="63" t="s">
        <v>88</v>
      </c>
      <c r="G13" s="63" t="s">
        <v>15</v>
      </c>
      <c r="H13" s="63" t="s">
        <v>12</v>
      </c>
      <c r="I13" s="63" t="s">
        <v>13</v>
      </c>
      <c r="J13" s="64">
        <v>33505</v>
      </c>
      <c r="K13" s="65">
        <v>7.58</v>
      </c>
      <c r="L13" s="66" t="s">
        <v>14</v>
      </c>
      <c r="M13" s="66" t="s">
        <v>14</v>
      </c>
      <c r="N13" s="66" t="s">
        <v>14</v>
      </c>
      <c r="O13" s="66" t="s">
        <v>14</v>
      </c>
      <c r="P13" s="63"/>
      <c r="Q13" s="63">
        <v>1</v>
      </c>
      <c r="R13" s="63">
        <v>8</v>
      </c>
      <c r="S13" s="63">
        <v>6</v>
      </c>
      <c r="T13" s="63">
        <v>10</v>
      </c>
      <c r="U13" s="63">
        <v>28</v>
      </c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1.29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0</v>
      </c>
      <c r="AF13" s="70">
        <f>IF(ISBLANK(#REF!),"",0.25*(S13*12+T13+ROUND(U13/30,0)))</f>
        <v>20.75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22.04</v>
      </c>
      <c r="AL13" s="72" t="s">
        <v>278</v>
      </c>
    </row>
    <row r="14" spans="1:38" x14ac:dyDescent="0.25">
      <c r="A14" s="82">
        <f>IF(ISBLANK(#REF!),"",IF(ISNUMBER(A13),A13+1,1))</f>
        <v>4</v>
      </c>
      <c r="B14" s="63" t="s">
        <v>198</v>
      </c>
      <c r="C14" s="63" t="s">
        <v>154</v>
      </c>
      <c r="D14" s="63" t="s">
        <v>105</v>
      </c>
      <c r="E14" s="63" t="s">
        <v>39</v>
      </c>
      <c r="F14" s="63" t="s">
        <v>88</v>
      </c>
      <c r="G14" s="63" t="s">
        <v>15</v>
      </c>
      <c r="H14" s="63" t="s">
        <v>12</v>
      </c>
      <c r="I14" s="63" t="s">
        <v>13</v>
      </c>
      <c r="J14" s="64">
        <v>39003</v>
      </c>
      <c r="K14" s="65">
        <v>8.58</v>
      </c>
      <c r="L14" s="66" t="s">
        <v>12</v>
      </c>
      <c r="M14" s="66" t="s">
        <v>14</v>
      </c>
      <c r="N14" s="66" t="s">
        <v>14</v>
      </c>
      <c r="O14" s="66" t="s">
        <v>14</v>
      </c>
      <c r="P14" s="63"/>
      <c r="Q14" s="63"/>
      <c r="R14" s="63"/>
      <c r="S14" s="63">
        <v>4</v>
      </c>
      <c r="T14" s="63">
        <v>7</v>
      </c>
      <c r="U14" s="63">
        <v>7</v>
      </c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1.79</v>
      </c>
      <c r="AB14" s="70">
        <f>IF(ISBLANK(#REF!),"",IF(L14="ΝΑΙ",6,(IF(M14="ΝΑΙ",4,0))))</f>
        <v>6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6</v>
      </c>
      <c r="AE14" s="70">
        <f>IF(ISBLANK(#REF!),"",MIN(3,0.5*INT((P14*12+Q14+ROUND(R14/30,0))/6)))</f>
        <v>0</v>
      </c>
      <c r="AF14" s="70">
        <f>IF(ISBLANK(#REF!),"",0.25*(S14*12+T14+ROUND(U14/30,0)))</f>
        <v>13.75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21.54</v>
      </c>
      <c r="AL14" s="72" t="s">
        <v>574</v>
      </c>
    </row>
    <row r="15" spans="1:38" x14ac:dyDescent="0.25">
      <c r="A15" s="82">
        <f>IF(ISBLANK(#REF!),"",IF(ISNUMBER(A14),A14+1,1))</f>
        <v>5</v>
      </c>
      <c r="B15" s="63" t="s">
        <v>160</v>
      </c>
      <c r="C15" s="63" t="s">
        <v>104</v>
      </c>
      <c r="D15" s="63" t="s">
        <v>155</v>
      </c>
      <c r="E15" s="63" t="s">
        <v>39</v>
      </c>
      <c r="F15" s="63" t="s">
        <v>88</v>
      </c>
      <c r="G15" s="63" t="s">
        <v>15</v>
      </c>
      <c r="H15" s="63" t="s">
        <v>12</v>
      </c>
      <c r="I15" s="63" t="s">
        <v>13</v>
      </c>
      <c r="J15" s="64">
        <v>37666</v>
      </c>
      <c r="K15" s="65">
        <v>7.05</v>
      </c>
      <c r="L15" s="66" t="s">
        <v>14</v>
      </c>
      <c r="M15" s="66" t="s">
        <v>12</v>
      </c>
      <c r="N15" s="66" t="s">
        <v>14</v>
      </c>
      <c r="O15" s="66" t="s">
        <v>14</v>
      </c>
      <c r="P15" s="63"/>
      <c r="Q15" s="63"/>
      <c r="R15" s="63"/>
      <c r="S15" s="63">
        <v>3</v>
      </c>
      <c r="T15" s="63">
        <v>9</v>
      </c>
      <c r="U15" s="63">
        <v>15</v>
      </c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1.03</v>
      </c>
      <c r="AB15" s="70">
        <f>IF(ISBLANK(#REF!),"",IF(L15="ΝΑΙ",6,(IF(M15="ΝΑΙ",4,0))))</f>
        <v>4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4</v>
      </c>
      <c r="AE15" s="70">
        <f>IF(ISBLANK(#REF!),"",MIN(3,0.5*INT((P15*12+Q15+ROUND(R15/30,0))/6)))</f>
        <v>0</v>
      </c>
      <c r="AF15" s="70">
        <f>IF(ISBLANK(#REF!),"",0.25*(S15*12+T15+ROUND(U15/30,0)))</f>
        <v>11.5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16.53</v>
      </c>
      <c r="AL15" s="72">
        <v>1</v>
      </c>
    </row>
    <row r="16" spans="1:38" x14ac:dyDescent="0.25">
      <c r="A16" s="82">
        <f>IF(ISBLANK(#REF!),"",IF(ISNUMBER(A15),A15+1,1))</f>
        <v>6</v>
      </c>
      <c r="B16" s="63" t="s">
        <v>260</v>
      </c>
      <c r="C16" s="63" t="s">
        <v>261</v>
      </c>
      <c r="D16" s="63" t="s">
        <v>262</v>
      </c>
      <c r="E16" s="63" t="s">
        <v>39</v>
      </c>
      <c r="F16" s="63" t="s">
        <v>88</v>
      </c>
      <c r="G16" s="63" t="s">
        <v>15</v>
      </c>
      <c r="H16" s="63" t="s">
        <v>12</v>
      </c>
      <c r="I16" s="63" t="s">
        <v>13</v>
      </c>
      <c r="J16" s="64">
        <v>37820</v>
      </c>
      <c r="K16" s="65">
        <v>8.1199999999999992</v>
      </c>
      <c r="L16" s="66" t="s">
        <v>14</v>
      </c>
      <c r="M16" s="66" t="s">
        <v>12</v>
      </c>
      <c r="N16" s="66" t="s">
        <v>14</v>
      </c>
      <c r="O16" s="66" t="s">
        <v>14</v>
      </c>
      <c r="P16" s="63">
        <v>4</v>
      </c>
      <c r="Q16" s="63">
        <v>10</v>
      </c>
      <c r="R16" s="63">
        <v>16</v>
      </c>
      <c r="S16" s="63">
        <v>1</v>
      </c>
      <c r="T16" s="63">
        <v>1</v>
      </c>
      <c r="U16" s="63">
        <v>21</v>
      </c>
      <c r="V16" s="75"/>
      <c r="W16" s="76"/>
      <c r="X16" s="66"/>
      <c r="Y16" s="66" t="s">
        <v>14</v>
      </c>
      <c r="Z16" s="66" t="s">
        <v>14</v>
      </c>
      <c r="AA16" s="70">
        <f>IF(ISBLANK(#REF!),"",IF(K16&gt;5,ROUND(0.5*(K16-5),2),0))</f>
        <v>1.56</v>
      </c>
      <c r="AB16" s="70">
        <f>IF(ISBLANK(#REF!),"",IF(L16="ΝΑΙ",6,(IF(M16="ΝΑΙ",4,0))))</f>
        <v>4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4</v>
      </c>
      <c r="AE16" s="70">
        <f>IF(ISBLANK(#REF!),"",MIN(3,0.5*INT((P16*12+Q16+ROUND(R16/30,0))/6)))</f>
        <v>3</v>
      </c>
      <c r="AF16" s="70">
        <f>IF(ISBLANK(#REF!),"",0.25*(S16*12+T16+ROUND(U16/30,0)))</f>
        <v>3.5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12.06</v>
      </c>
      <c r="AL16" s="72" t="s">
        <v>265</v>
      </c>
    </row>
    <row r="17" spans="1:38" x14ac:dyDescent="0.25">
      <c r="A17" s="82">
        <f>IF(ISBLANK(#REF!),"",IF(ISNUMBER(A16),A16+1,1))</f>
        <v>7</v>
      </c>
      <c r="B17" s="63" t="s">
        <v>199</v>
      </c>
      <c r="C17" s="63" t="s">
        <v>200</v>
      </c>
      <c r="D17" s="63" t="s">
        <v>201</v>
      </c>
      <c r="E17" s="63" t="s">
        <v>39</v>
      </c>
      <c r="F17" s="63" t="s">
        <v>88</v>
      </c>
      <c r="G17" s="63" t="s">
        <v>15</v>
      </c>
      <c r="H17" s="63" t="s">
        <v>12</v>
      </c>
      <c r="I17" s="63" t="s">
        <v>13</v>
      </c>
      <c r="J17" s="64">
        <v>34892</v>
      </c>
      <c r="K17" s="65">
        <v>8.32</v>
      </c>
      <c r="L17" s="66" t="s">
        <v>12</v>
      </c>
      <c r="M17" s="66" t="s">
        <v>12</v>
      </c>
      <c r="N17" s="66" t="s">
        <v>14</v>
      </c>
      <c r="O17" s="66" t="s">
        <v>14</v>
      </c>
      <c r="P17" s="63"/>
      <c r="Q17" s="63"/>
      <c r="R17" s="63"/>
      <c r="S17" s="63">
        <v>1</v>
      </c>
      <c r="T17" s="63">
        <v>4</v>
      </c>
      <c r="U17" s="63">
        <v>10</v>
      </c>
      <c r="V17" s="75"/>
      <c r="W17" s="76"/>
      <c r="X17" s="66"/>
      <c r="Y17" s="66" t="s">
        <v>14</v>
      </c>
      <c r="Z17" s="66" t="s">
        <v>14</v>
      </c>
      <c r="AA17" s="70">
        <f>IF(ISBLANK(#REF!),"",IF(K17&gt;5,ROUND(0.5*(K17-5),2),0))</f>
        <v>1.66</v>
      </c>
      <c r="AB17" s="70">
        <f>IF(ISBLANK(#REF!),"",IF(L17="ΝΑΙ",6,(IF(M17="ΝΑΙ",4,0))))</f>
        <v>6</v>
      </c>
      <c r="AC17" s="70">
        <f>IF(ISBLANK(#REF!),"",IF(E17="ΠΕ23",IF(N17="ΝΑΙ",3,(IF(O17="ΝΑΙ",2,0))),IF(N17="ΝΑΙ",3,(IF(O17="ΝΑΙ",2,0)))))</f>
        <v>0</v>
      </c>
      <c r="AD17" s="70">
        <f>IF(ISBLANK(#REF!),"",MAX(AB17:AC17))</f>
        <v>6</v>
      </c>
      <c r="AE17" s="70">
        <f>IF(ISBLANK(#REF!),"",MIN(3,0.5*INT((P17*12+Q17+ROUND(R17/30,0))/6)))</f>
        <v>0</v>
      </c>
      <c r="AF17" s="70">
        <f>IF(ISBLANK(#REF!),"",0.25*(S17*12+T17+ROUND(U17/30,0)))</f>
        <v>4</v>
      </c>
      <c r="AG17" s="71">
        <f>IF(ISBLANK(#REF!),"",IF(V17&gt;=67%,7,0))</f>
        <v>0</v>
      </c>
      <c r="AH17" s="71">
        <f>IF(ISBLANK(#REF!),"",IF(W17&gt;=1,7,0))</f>
        <v>0</v>
      </c>
      <c r="AI17" s="71">
        <f>IF(ISBLANK(#REF!),"",IF(X17="ΠΟΛΥΤΕΚΝΟΣ",7,IF(X17="ΤΡΙΤΕΚΝΟΣ",3,0)))</f>
        <v>0</v>
      </c>
      <c r="AJ17" s="71">
        <f>IF(ISBLANK(#REF!),"",MAX(AG17:AI17))</f>
        <v>0</v>
      </c>
      <c r="AK17" s="71">
        <f>IF(ISBLANK(#REF!),"",AA17+SUM(AD17:AF17,AJ17))</f>
        <v>11.66</v>
      </c>
      <c r="AL17" s="72">
        <v>4</v>
      </c>
    </row>
    <row r="18" spans="1:38" x14ac:dyDescent="0.25">
      <c r="A18" s="82">
        <f>IF(ISBLANK(#REF!),"",IF(ISNUMBER(A17),A17+1,1))</f>
        <v>8</v>
      </c>
      <c r="B18" s="63" t="s">
        <v>206</v>
      </c>
      <c r="C18" s="63" t="s">
        <v>109</v>
      </c>
      <c r="D18" s="63" t="s">
        <v>192</v>
      </c>
      <c r="E18" s="63" t="s">
        <v>39</v>
      </c>
      <c r="F18" s="63" t="s">
        <v>88</v>
      </c>
      <c r="G18" s="63" t="s">
        <v>15</v>
      </c>
      <c r="H18" s="63" t="s">
        <v>12</v>
      </c>
      <c r="I18" s="63" t="s">
        <v>13</v>
      </c>
      <c r="J18" s="64">
        <v>39826</v>
      </c>
      <c r="K18" s="65">
        <v>6.21</v>
      </c>
      <c r="L18" s="66" t="s">
        <v>14</v>
      </c>
      <c r="M18" s="66" t="s">
        <v>12</v>
      </c>
      <c r="N18" s="66" t="s">
        <v>14</v>
      </c>
      <c r="O18" s="66" t="s">
        <v>14</v>
      </c>
      <c r="P18" s="63">
        <v>4</v>
      </c>
      <c r="Q18" s="63">
        <v>0</v>
      </c>
      <c r="R18" s="63">
        <v>20</v>
      </c>
      <c r="S18" s="63"/>
      <c r="T18" s="63">
        <v>5</v>
      </c>
      <c r="U18" s="63">
        <v>20</v>
      </c>
      <c r="V18" s="75"/>
      <c r="W18" s="76"/>
      <c r="X18" s="66"/>
      <c r="Y18" s="66" t="s">
        <v>14</v>
      </c>
      <c r="Z18" s="66" t="s">
        <v>14</v>
      </c>
      <c r="AA18" s="70">
        <f>IF(ISBLANK(#REF!),"",IF(K18&gt;5,ROUND(0.5*(K18-5),2),0))</f>
        <v>0.61</v>
      </c>
      <c r="AB18" s="70">
        <f>IF(ISBLANK(#REF!),"",IF(L18="ΝΑΙ",6,(IF(M18="ΝΑΙ",4,0))))</f>
        <v>4</v>
      </c>
      <c r="AC18" s="70">
        <f>IF(ISBLANK(#REF!),"",IF(E18="ΠΕ23",IF(N18="ΝΑΙ",3,(IF(O18="ΝΑΙ",2,0))),IF(N18="ΝΑΙ",3,(IF(O18="ΝΑΙ",2,0)))))</f>
        <v>0</v>
      </c>
      <c r="AD18" s="70">
        <f>IF(ISBLANK(#REF!),"",MAX(AB18:AC18))</f>
        <v>4</v>
      </c>
      <c r="AE18" s="70">
        <f>IF(ISBLANK(#REF!),"",MIN(3,0.5*INT((P18*12+Q18+ROUND(R18/30,0))/6)))</f>
        <v>3</v>
      </c>
      <c r="AF18" s="70">
        <f>IF(ISBLANK(#REF!),"",0.25*(S18*12+T18+ROUND(U18/30,0)))</f>
        <v>1.5</v>
      </c>
      <c r="AG18" s="71">
        <f>IF(ISBLANK(#REF!),"",IF(V18&gt;=67%,7,0))</f>
        <v>0</v>
      </c>
      <c r="AH18" s="71">
        <f>IF(ISBLANK(#REF!),"",IF(W18&gt;=1,7,0))</f>
        <v>0</v>
      </c>
      <c r="AI18" s="71">
        <f>IF(ISBLANK(#REF!),"",IF(X18="ΠΟΛΥΤΕΚΝΟΣ",7,IF(X18="ΤΡΙΤΕΚΝΟΣ",3,0)))</f>
        <v>0</v>
      </c>
      <c r="AJ18" s="71">
        <f>IF(ISBLANK(#REF!),"",MAX(AG18:AI18))</f>
        <v>0</v>
      </c>
      <c r="AK18" s="71">
        <f>IF(ISBLANK(#REF!),"",AA18+SUM(AD18:AF18,AJ18))</f>
        <v>9.11</v>
      </c>
      <c r="AL18" s="72" t="s">
        <v>448</v>
      </c>
    </row>
    <row r="19" spans="1:38" x14ac:dyDescent="0.25">
      <c r="A19" s="82">
        <f>IF(ISBLANK(#REF!),"",IF(ISNUMBER(A18),A18+1,1))</f>
        <v>9</v>
      </c>
      <c r="B19" s="63" t="s">
        <v>242</v>
      </c>
      <c r="C19" s="63" t="s">
        <v>155</v>
      </c>
      <c r="D19" s="63" t="s">
        <v>100</v>
      </c>
      <c r="E19" s="63" t="s">
        <v>39</v>
      </c>
      <c r="F19" s="63" t="s">
        <v>88</v>
      </c>
      <c r="G19" s="63" t="s">
        <v>15</v>
      </c>
      <c r="H19" s="63" t="s">
        <v>12</v>
      </c>
      <c r="I19" s="63" t="s">
        <v>13</v>
      </c>
      <c r="J19" s="64">
        <v>41264</v>
      </c>
      <c r="K19" s="65">
        <v>7.98</v>
      </c>
      <c r="L19" s="66" t="s">
        <v>14</v>
      </c>
      <c r="M19" s="66" t="s">
        <v>12</v>
      </c>
      <c r="N19" s="66" t="s">
        <v>14</v>
      </c>
      <c r="O19" s="66" t="s">
        <v>14</v>
      </c>
      <c r="P19" s="63"/>
      <c r="Q19" s="63">
        <v>3</v>
      </c>
      <c r="R19" s="63">
        <v>8</v>
      </c>
      <c r="S19" s="63">
        <v>1</v>
      </c>
      <c r="T19" s="63">
        <v>2</v>
      </c>
      <c r="U19" s="63">
        <v>1</v>
      </c>
      <c r="V19" s="75"/>
      <c r="W19" s="76"/>
      <c r="X19" s="66"/>
      <c r="Y19" s="66" t="s">
        <v>14</v>
      </c>
      <c r="Z19" s="66" t="s">
        <v>14</v>
      </c>
      <c r="AA19" s="70">
        <f>IF(ISBLANK(#REF!),"",IF(K19&gt;5,ROUND(0.5*(K19-5),2),0))</f>
        <v>1.49</v>
      </c>
      <c r="AB19" s="70">
        <f>IF(ISBLANK(#REF!),"",IF(L19="ΝΑΙ",6,(IF(M19="ΝΑΙ",4,0))))</f>
        <v>4</v>
      </c>
      <c r="AC19" s="70">
        <f>IF(ISBLANK(#REF!),"",IF(E19="ΠΕ23",IF(N19="ΝΑΙ",3,(IF(O19="ΝΑΙ",2,0))),IF(N19="ΝΑΙ",3,(IF(O19="ΝΑΙ",2,0)))))</f>
        <v>0</v>
      </c>
      <c r="AD19" s="70">
        <f>IF(ISBLANK(#REF!),"",MAX(AB19:AC19))</f>
        <v>4</v>
      </c>
      <c r="AE19" s="70">
        <f>IF(ISBLANK(#REF!),"",MIN(3,0.5*INT((P19*12+Q19+ROUND(R19/30,0))/6)))</f>
        <v>0</v>
      </c>
      <c r="AF19" s="70">
        <f>IF(ISBLANK(#REF!),"",0.25*(S19*12+T19+ROUND(U19/30,0)))</f>
        <v>3.5</v>
      </c>
      <c r="AG19" s="71">
        <f>IF(ISBLANK(#REF!),"",IF(V19&gt;=67%,7,0))</f>
        <v>0</v>
      </c>
      <c r="AH19" s="71">
        <f>IF(ISBLANK(#REF!),"",IF(W19&gt;=1,7,0))</f>
        <v>0</v>
      </c>
      <c r="AI19" s="71">
        <f>IF(ISBLANK(#REF!),"",IF(X19="ΠΟΛΥΤΕΚΝΟΣ",7,IF(X19="ΤΡΙΤΕΚΝΟΣ",3,0)))</f>
        <v>0</v>
      </c>
      <c r="AJ19" s="71">
        <f>IF(ISBLANK(#REF!),"",MAX(AG19:AI19))</f>
        <v>0</v>
      </c>
      <c r="AK19" s="71">
        <f>IF(ISBLANK(#REF!),"",AA19+SUM(AD19:AF19,AJ19))</f>
        <v>8.99</v>
      </c>
      <c r="AL19" s="72" t="s">
        <v>297</v>
      </c>
    </row>
    <row r="20" spans="1:38" x14ac:dyDescent="0.25">
      <c r="A20" s="82">
        <f>IF(ISBLANK(#REF!),"",IF(ISNUMBER(A19),A19+1,1))</f>
        <v>10</v>
      </c>
      <c r="B20" s="63" t="s">
        <v>211</v>
      </c>
      <c r="C20" s="63" t="s">
        <v>183</v>
      </c>
      <c r="D20" s="63" t="s">
        <v>122</v>
      </c>
      <c r="E20" s="63" t="s">
        <v>39</v>
      </c>
      <c r="F20" s="63" t="s">
        <v>88</v>
      </c>
      <c r="G20" s="63" t="s">
        <v>15</v>
      </c>
      <c r="H20" s="63" t="s">
        <v>12</v>
      </c>
      <c r="I20" s="63" t="s">
        <v>13</v>
      </c>
      <c r="J20" s="64">
        <v>38595</v>
      </c>
      <c r="K20" s="65">
        <v>7.89</v>
      </c>
      <c r="L20" s="66" t="s">
        <v>14</v>
      </c>
      <c r="M20" s="66" t="s">
        <v>14</v>
      </c>
      <c r="N20" s="66" t="s">
        <v>14</v>
      </c>
      <c r="O20" s="66" t="s">
        <v>14</v>
      </c>
      <c r="P20" s="63">
        <v>4</v>
      </c>
      <c r="Q20" s="63">
        <v>9</v>
      </c>
      <c r="R20" s="63">
        <v>2</v>
      </c>
      <c r="S20" s="63">
        <v>1</v>
      </c>
      <c r="T20" s="63">
        <v>2</v>
      </c>
      <c r="U20" s="63">
        <v>5</v>
      </c>
      <c r="V20" s="75"/>
      <c r="W20" s="76"/>
      <c r="X20" s="66"/>
      <c r="Y20" s="66" t="s">
        <v>14</v>
      </c>
      <c r="Z20" s="66" t="s">
        <v>14</v>
      </c>
      <c r="AA20" s="70">
        <f>IF(ISBLANK(#REF!),"",IF(K20&gt;5,ROUND(0.5*(K20-5),2),0))</f>
        <v>1.45</v>
      </c>
      <c r="AB20" s="70">
        <f>IF(ISBLANK(#REF!),"",IF(L20="ΝΑΙ",6,(IF(M20="ΝΑΙ",4,0))))</f>
        <v>0</v>
      </c>
      <c r="AC20" s="70">
        <f>IF(ISBLANK(#REF!),"",IF(E20="ΠΕ23",IF(N20="ΝΑΙ",3,(IF(O20="ΝΑΙ",2,0))),IF(N20="ΝΑΙ",3,(IF(O20="ΝΑΙ",2,0)))))</f>
        <v>0</v>
      </c>
      <c r="AD20" s="70">
        <f>IF(ISBLANK(#REF!),"",MAX(AB20:AC20))</f>
        <v>0</v>
      </c>
      <c r="AE20" s="70">
        <f>IF(ISBLANK(#REF!),"",MIN(3,0.5*INT((P20*12+Q20+ROUND(R20/30,0))/6)))</f>
        <v>3</v>
      </c>
      <c r="AF20" s="70">
        <f>IF(ISBLANK(#REF!),"",0.25*(S20*12+T20+ROUND(U20/30,0)))</f>
        <v>3.5</v>
      </c>
      <c r="AG20" s="71">
        <f>IF(ISBLANK(#REF!),"",IF(V20&gt;=67%,7,0))</f>
        <v>0</v>
      </c>
      <c r="AH20" s="71">
        <f>IF(ISBLANK(#REF!),"",IF(W20&gt;=1,7,0))</f>
        <v>0</v>
      </c>
      <c r="AI20" s="71">
        <f>IF(ISBLANK(#REF!),"",IF(X20="ΠΟΛΥΤΕΚΝΟΣ",7,IF(X20="ΤΡΙΤΕΚΝΟΣ",3,0)))</f>
        <v>0</v>
      </c>
      <c r="AJ20" s="71">
        <f>IF(ISBLANK(#REF!),"",MAX(AG20:AI20))</f>
        <v>0</v>
      </c>
      <c r="AK20" s="71">
        <f>IF(ISBLANK(#REF!),"",AA20+SUM(AD20:AF20,AJ20))</f>
        <v>7.95</v>
      </c>
      <c r="AL20" s="72">
        <v>5</v>
      </c>
    </row>
    <row r="21" spans="1:38" x14ac:dyDescent="0.25">
      <c r="A21" s="82">
        <f>IF(ISBLANK(#REF!),"",IF(ISNUMBER(A20),A20+1,1))</f>
        <v>11</v>
      </c>
      <c r="B21" s="63" t="s">
        <v>252</v>
      </c>
      <c r="C21" s="63" t="s">
        <v>141</v>
      </c>
      <c r="D21" s="63" t="s">
        <v>253</v>
      </c>
      <c r="E21" s="63" t="s">
        <v>39</v>
      </c>
      <c r="F21" s="63" t="s">
        <v>88</v>
      </c>
      <c r="G21" s="63" t="s">
        <v>15</v>
      </c>
      <c r="H21" s="63" t="s">
        <v>12</v>
      </c>
      <c r="I21" s="63" t="s">
        <v>13</v>
      </c>
      <c r="J21" s="64">
        <v>40088</v>
      </c>
      <c r="K21" s="65">
        <v>7.97</v>
      </c>
      <c r="L21" s="66" t="s">
        <v>14</v>
      </c>
      <c r="M21" s="66" t="s">
        <v>12</v>
      </c>
      <c r="N21" s="66" t="s">
        <v>14</v>
      </c>
      <c r="O21" s="66" t="s">
        <v>14</v>
      </c>
      <c r="P21" s="63"/>
      <c r="Q21" s="63">
        <v>5</v>
      </c>
      <c r="R21" s="63"/>
      <c r="S21" s="63"/>
      <c r="T21" s="63">
        <v>5</v>
      </c>
      <c r="U21" s="63">
        <v>19</v>
      </c>
      <c r="V21" s="75"/>
      <c r="W21" s="76"/>
      <c r="X21" s="66"/>
      <c r="Y21" s="66" t="s">
        <v>14</v>
      </c>
      <c r="Z21" s="66" t="s">
        <v>14</v>
      </c>
      <c r="AA21" s="70">
        <f>IF(ISBLANK(#REF!),"",IF(K21&gt;5,ROUND(0.5*(K21-5),2),0))</f>
        <v>1.49</v>
      </c>
      <c r="AB21" s="70">
        <f>IF(ISBLANK(#REF!),"",IF(L21="ΝΑΙ",6,(IF(M21="ΝΑΙ",4,0))))</f>
        <v>4</v>
      </c>
      <c r="AC21" s="70">
        <f>IF(ISBLANK(#REF!),"",IF(E21="ΠΕ23",IF(N21="ΝΑΙ",3,(IF(O21="ΝΑΙ",2,0))),IF(N21="ΝΑΙ",3,(IF(O21="ΝΑΙ",2,0)))))</f>
        <v>0</v>
      </c>
      <c r="AD21" s="70">
        <f>IF(ISBLANK(#REF!),"",MAX(AB21:AC21))</f>
        <v>4</v>
      </c>
      <c r="AE21" s="70">
        <f>IF(ISBLANK(#REF!),"",MIN(3,0.5*INT((P21*12+Q21+ROUND(R21/30,0))/6)))</f>
        <v>0</v>
      </c>
      <c r="AF21" s="70">
        <f>IF(ISBLANK(#REF!),"",0.25*(S21*12+T21+ROUND(U21/30,0)))</f>
        <v>1.5</v>
      </c>
      <c r="AG21" s="71">
        <f>IF(ISBLANK(#REF!),"",IF(V21&gt;=67%,7,0))</f>
        <v>0</v>
      </c>
      <c r="AH21" s="71">
        <f>IF(ISBLANK(#REF!),"",IF(W21&gt;=1,7,0))</f>
        <v>0</v>
      </c>
      <c r="AI21" s="71">
        <f>IF(ISBLANK(#REF!),"",IF(X21="ΠΟΛΥΤΕΚΝΟΣ",7,IF(X21="ΤΡΙΤΕΚΝΟΣ",3,0)))</f>
        <v>0</v>
      </c>
      <c r="AJ21" s="71">
        <f>IF(ISBLANK(#REF!),"",MAX(AG21:AI21))</f>
        <v>0</v>
      </c>
      <c r="AK21" s="71">
        <f>IF(ISBLANK(#REF!),"",AA21+SUM(AD21:AF21,AJ21))</f>
        <v>6.99</v>
      </c>
      <c r="AL21" s="72" t="s">
        <v>297</v>
      </c>
    </row>
    <row r="22" spans="1:38" x14ac:dyDescent="0.25">
      <c r="A22" s="82">
        <f>IF(ISBLANK(#REF!),"",IF(ISNUMBER(A21),A21+1,1))</f>
        <v>12</v>
      </c>
      <c r="B22" s="63" t="s">
        <v>188</v>
      </c>
      <c r="C22" s="63" t="s">
        <v>154</v>
      </c>
      <c r="D22" s="63" t="s">
        <v>189</v>
      </c>
      <c r="E22" s="63" t="s">
        <v>39</v>
      </c>
      <c r="F22" s="63" t="s">
        <v>88</v>
      </c>
      <c r="G22" s="63" t="s">
        <v>15</v>
      </c>
      <c r="H22" s="63" t="s">
        <v>12</v>
      </c>
      <c r="I22" s="63" t="s">
        <v>13</v>
      </c>
      <c r="J22" s="64">
        <v>37344</v>
      </c>
      <c r="K22" s="65">
        <v>7.7</v>
      </c>
      <c r="L22" s="66" t="s">
        <v>14</v>
      </c>
      <c r="M22" s="66" t="s">
        <v>12</v>
      </c>
      <c r="N22" s="66" t="s">
        <v>14</v>
      </c>
      <c r="O22" s="66" t="s">
        <v>14</v>
      </c>
      <c r="P22" s="63">
        <v>1</v>
      </c>
      <c r="Q22" s="63">
        <v>0</v>
      </c>
      <c r="R22" s="63">
        <v>19</v>
      </c>
      <c r="S22" s="63"/>
      <c r="T22" s="63"/>
      <c r="U22" s="63"/>
      <c r="V22" s="75"/>
      <c r="W22" s="76"/>
      <c r="X22" s="66"/>
      <c r="Y22" s="66" t="s">
        <v>14</v>
      </c>
      <c r="Z22" s="66" t="s">
        <v>14</v>
      </c>
      <c r="AA22" s="70">
        <f>IF(ISBLANK(#REF!),"",IF(K22&gt;5,ROUND(0.5*(K22-5),2),0))</f>
        <v>1.35</v>
      </c>
      <c r="AB22" s="70">
        <f>IF(ISBLANK(#REF!),"",IF(L22="ΝΑΙ",6,(IF(M22="ΝΑΙ",4,0))))</f>
        <v>4</v>
      </c>
      <c r="AC22" s="70">
        <f>IF(ISBLANK(#REF!),"",IF(E22="ΠΕ23",IF(N22="ΝΑΙ",3,(IF(O22="ΝΑΙ",2,0))),IF(N22="ΝΑΙ",3,(IF(O22="ΝΑΙ",2,0)))))</f>
        <v>0</v>
      </c>
      <c r="AD22" s="70">
        <f>IF(ISBLANK(#REF!),"",MAX(AB22:AC22))</f>
        <v>4</v>
      </c>
      <c r="AE22" s="70">
        <f>IF(ISBLANK(#REF!),"",MIN(3,0.5*INT((P22*12+Q22+ROUND(R22/30,0))/6)))</f>
        <v>1</v>
      </c>
      <c r="AF22" s="70">
        <f>IF(ISBLANK(#REF!),"",0.25*(S22*12+T22+ROUND(U22/30,0)))</f>
        <v>0</v>
      </c>
      <c r="AG22" s="71">
        <f>IF(ISBLANK(#REF!),"",IF(V22&gt;=67%,7,0))</f>
        <v>0</v>
      </c>
      <c r="AH22" s="71">
        <f>IF(ISBLANK(#REF!),"",IF(W22&gt;=1,7,0))</f>
        <v>0</v>
      </c>
      <c r="AI22" s="71">
        <f>IF(ISBLANK(#REF!),"",IF(X22="ΠΟΛΥΤΕΚΝΟΣ",7,IF(X22="ΤΡΙΤΕΚΝΟΣ",3,0)))</f>
        <v>0</v>
      </c>
      <c r="AJ22" s="71">
        <f>IF(ISBLANK(#REF!),"",MAX(AG22:AI22))</f>
        <v>0</v>
      </c>
      <c r="AK22" s="71">
        <f>IF(ISBLANK(#REF!),"",AA22+SUM(AD22:AF22,AJ22))</f>
        <v>6.35</v>
      </c>
      <c r="AL22" s="72" t="s">
        <v>321</v>
      </c>
    </row>
    <row r="23" spans="1:38" x14ac:dyDescent="0.25">
      <c r="A23" s="82">
        <f>IF(ISBLANK(#REF!),"",IF(ISNUMBER(A22),A22+1,1))</f>
        <v>13</v>
      </c>
      <c r="B23" s="63" t="s">
        <v>241</v>
      </c>
      <c r="C23" s="63" t="s">
        <v>135</v>
      </c>
      <c r="D23" s="63" t="s">
        <v>122</v>
      </c>
      <c r="E23" s="63" t="s">
        <v>39</v>
      </c>
      <c r="F23" s="63" t="s">
        <v>88</v>
      </c>
      <c r="G23" s="63" t="s">
        <v>15</v>
      </c>
      <c r="H23" s="63" t="s">
        <v>12</v>
      </c>
      <c r="I23" s="63" t="s">
        <v>13</v>
      </c>
      <c r="J23" s="64">
        <v>39003</v>
      </c>
      <c r="K23" s="65">
        <v>7.6</v>
      </c>
      <c r="L23" s="66" t="s">
        <v>14</v>
      </c>
      <c r="M23" s="66" t="s">
        <v>12</v>
      </c>
      <c r="N23" s="66" t="s">
        <v>14</v>
      </c>
      <c r="O23" s="66" t="s">
        <v>14</v>
      </c>
      <c r="P23" s="63"/>
      <c r="Q23" s="63"/>
      <c r="R23" s="63"/>
      <c r="S23" s="63"/>
      <c r="T23" s="63">
        <v>4</v>
      </c>
      <c r="U23" s="63">
        <v>13</v>
      </c>
      <c r="V23" s="75"/>
      <c r="W23" s="76"/>
      <c r="X23" s="66"/>
      <c r="Y23" s="66" t="s">
        <v>14</v>
      </c>
      <c r="Z23" s="66" t="s">
        <v>14</v>
      </c>
      <c r="AA23" s="70">
        <f>IF(ISBLANK(#REF!),"",IF(K23&gt;5,ROUND(0.5*(K23-5),2),0))</f>
        <v>1.3</v>
      </c>
      <c r="AB23" s="70">
        <f>IF(ISBLANK(#REF!),"",IF(L23="ΝΑΙ",6,(IF(M23="ΝΑΙ",4,0))))</f>
        <v>4</v>
      </c>
      <c r="AC23" s="70">
        <f>IF(ISBLANK(#REF!),"",IF(E23="ΠΕ23",IF(N23="ΝΑΙ",3,(IF(O23="ΝΑΙ",2,0))),IF(N23="ΝΑΙ",3,(IF(O23="ΝΑΙ",2,0)))))</f>
        <v>0</v>
      </c>
      <c r="AD23" s="70">
        <f>IF(ISBLANK(#REF!),"",MAX(AB23:AC23))</f>
        <v>4</v>
      </c>
      <c r="AE23" s="70">
        <f>IF(ISBLANK(#REF!),"",MIN(3,0.5*INT((P23*12+Q23+ROUND(R23/30,0))/6)))</f>
        <v>0</v>
      </c>
      <c r="AF23" s="70">
        <f>IF(ISBLANK(#REF!),"",0.25*(S23*12+T23+ROUND(U23/30,0)))</f>
        <v>1</v>
      </c>
      <c r="AG23" s="71">
        <f>IF(ISBLANK(#REF!),"",IF(V23&gt;=67%,7,0))</f>
        <v>0</v>
      </c>
      <c r="AH23" s="71">
        <f>IF(ISBLANK(#REF!),"",IF(W23&gt;=1,7,0))</f>
        <v>0</v>
      </c>
      <c r="AI23" s="71">
        <f>IF(ISBLANK(#REF!),"",IF(X23="ΠΟΛΥΤΕΚΝΟΣ",7,IF(X23="ΤΡΙΤΕΚΝΟΣ",3,0)))</f>
        <v>0</v>
      </c>
      <c r="AJ23" s="71">
        <f>IF(ISBLANK(#REF!),"",MAX(AG23:AI23))</f>
        <v>0</v>
      </c>
      <c r="AK23" s="71">
        <f>IF(ISBLANK(#REF!),"",AA23+SUM(AD23:AF23,AJ23))</f>
        <v>6.3</v>
      </c>
      <c r="AL23" s="72">
        <v>1.2</v>
      </c>
    </row>
    <row r="24" spans="1:38" ht="15" customHeight="1" x14ac:dyDescent="0.25">
      <c r="A24" s="82">
        <f>IF(ISBLANK(#REF!),"",IF(ISNUMBER(A23),A23+1,1))</f>
        <v>14</v>
      </c>
      <c r="B24" s="63" t="s">
        <v>166</v>
      </c>
      <c r="C24" s="80" t="s">
        <v>135</v>
      </c>
      <c r="D24" s="63" t="s">
        <v>127</v>
      </c>
      <c r="E24" s="63" t="s">
        <v>39</v>
      </c>
      <c r="F24" s="63" t="s">
        <v>88</v>
      </c>
      <c r="G24" s="63" t="s">
        <v>15</v>
      </c>
      <c r="H24" s="63" t="s">
        <v>12</v>
      </c>
      <c r="I24" s="63" t="s">
        <v>13</v>
      </c>
      <c r="J24" s="64">
        <v>36623</v>
      </c>
      <c r="K24" s="65">
        <v>7.17</v>
      </c>
      <c r="L24" s="66" t="s">
        <v>14</v>
      </c>
      <c r="M24" s="66" t="s">
        <v>14</v>
      </c>
      <c r="N24" s="66" t="s">
        <v>14</v>
      </c>
      <c r="O24" s="66" t="s">
        <v>14</v>
      </c>
      <c r="P24" s="63"/>
      <c r="Q24" s="63"/>
      <c r="R24" s="63"/>
      <c r="S24" s="63">
        <v>1</v>
      </c>
      <c r="T24" s="63">
        <v>6</v>
      </c>
      <c r="U24" s="63">
        <v>4</v>
      </c>
      <c r="V24" s="75"/>
      <c r="W24" s="76"/>
      <c r="X24" s="66"/>
      <c r="Y24" s="66" t="s">
        <v>14</v>
      </c>
      <c r="Z24" s="66" t="s">
        <v>14</v>
      </c>
      <c r="AA24" s="70">
        <f>IF(ISBLANK(#REF!),"",IF(K24&gt;5,ROUND(0.5*(K24-5),2),0))</f>
        <v>1.0900000000000001</v>
      </c>
      <c r="AB24" s="70">
        <f>IF(ISBLANK(#REF!),"",IF(L24="ΝΑΙ",6,(IF(M24="ΝΑΙ",4,0))))</f>
        <v>0</v>
      </c>
      <c r="AC24" s="70">
        <f>IF(ISBLANK(#REF!),"",IF(E24="ΠΕ23",IF(N24="ΝΑΙ",3,(IF(O24="ΝΑΙ",2,0))),IF(N24="ΝΑΙ",3,(IF(O24="ΝΑΙ",2,0)))))</f>
        <v>0</v>
      </c>
      <c r="AD24" s="70">
        <f>IF(ISBLANK(#REF!),"",MAX(AB24:AC24))</f>
        <v>0</v>
      </c>
      <c r="AE24" s="70">
        <f>IF(ISBLANK(#REF!),"",MIN(3,0.5*INT((P24*12+Q24+ROUND(R24/30,0))/6)))</f>
        <v>0</v>
      </c>
      <c r="AF24" s="70">
        <f>IF(ISBLANK(#REF!),"",0.25*(S24*12+T24+ROUND(U24/30,0)))</f>
        <v>4.5</v>
      </c>
      <c r="AG24" s="71">
        <f>IF(ISBLANK(#REF!),"",IF(V24&gt;=67%,7,0))</f>
        <v>0</v>
      </c>
      <c r="AH24" s="71">
        <f>IF(ISBLANK(#REF!),"",IF(W24&gt;=1,7,0))</f>
        <v>0</v>
      </c>
      <c r="AI24" s="71">
        <f>IF(ISBLANK(#REF!),"",IF(X24="ΠΟΛΥΤΕΚΝΟΣ",7,IF(X24="ΤΡΙΤΕΚΝΟΣ",3,0)))</f>
        <v>0</v>
      </c>
      <c r="AJ24" s="71">
        <f>IF(ISBLANK(#REF!),"",MAX(AG24:AI24))</f>
        <v>0</v>
      </c>
      <c r="AK24" s="71">
        <f>IF(ISBLANK(#REF!),"",AA24+SUM(AD24:AF24,AJ24))</f>
        <v>5.59</v>
      </c>
      <c r="AL24" s="72" t="s">
        <v>373</v>
      </c>
    </row>
    <row r="25" spans="1:38" x14ac:dyDescent="0.25">
      <c r="A25" s="82">
        <f>IF(ISBLANK(#REF!),"",IF(ISNUMBER(A24),A24+1,1))</f>
        <v>15</v>
      </c>
      <c r="B25" s="63" t="s">
        <v>161</v>
      </c>
      <c r="C25" s="63" t="s">
        <v>122</v>
      </c>
      <c r="D25" s="63" t="s">
        <v>162</v>
      </c>
      <c r="E25" s="63" t="s">
        <v>39</v>
      </c>
      <c r="F25" s="63" t="s">
        <v>88</v>
      </c>
      <c r="G25" s="63" t="s">
        <v>15</v>
      </c>
      <c r="H25" s="63" t="s">
        <v>12</v>
      </c>
      <c r="I25" s="63" t="s">
        <v>13</v>
      </c>
      <c r="J25" s="64">
        <v>38197</v>
      </c>
      <c r="K25" s="65">
        <v>7.46</v>
      </c>
      <c r="L25" s="66" t="s">
        <v>14</v>
      </c>
      <c r="M25" s="66" t="s">
        <v>12</v>
      </c>
      <c r="N25" s="66" t="s">
        <v>14</v>
      </c>
      <c r="O25" s="66" t="s">
        <v>14</v>
      </c>
      <c r="P25" s="63"/>
      <c r="Q25" s="63">
        <v>5</v>
      </c>
      <c r="R25" s="63"/>
      <c r="S25" s="63"/>
      <c r="T25" s="63"/>
      <c r="U25" s="63"/>
      <c r="V25" s="75"/>
      <c r="W25" s="76"/>
      <c r="X25" s="66"/>
      <c r="Y25" s="66" t="s">
        <v>14</v>
      </c>
      <c r="Z25" s="66" t="s">
        <v>14</v>
      </c>
      <c r="AA25" s="70">
        <f>IF(ISBLANK(#REF!),"",IF(K25&gt;5,ROUND(0.5*(K25-5),2),0))</f>
        <v>1.23</v>
      </c>
      <c r="AB25" s="70">
        <f>IF(ISBLANK(#REF!),"",IF(L25="ΝΑΙ",6,(IF(M25="ΝΑΙ",4,0))))</f>
        <v>4</v>
      </c>
      <c r="AC25" s="70">
        <f>IF(ISBLANK(#REF!),"",IF(E25="ΠΕ23",IF(N25="ΝΑΙ",3,(IF(O25="ΝΑΙ",2,0))),IF(N25="ΝΑΙ",3,(IF(O25="ΝΑΙ",2,0)))))</f>
        <v>0</v>
      </c>
      <c r="AD25" s="70">
        <f>IF(ISBLANK(#REF!),"",MAX(AB25:AC25))</f>
        <v>4</v>
      </c>
      <c r="AE25" s="70">
        <f>IF(ISBLANK(#REF!),"",MIN(3,0.5*INT((P25*12+Q25+ROUND(R25/30,0))/6)))</f>
        <v>0</v>
      </c>
      <c r="AF25" s="70">
        <f>IF(ISBLANK(#REF!),"",0.25*(S25*12+T25+ROUND(U25/30,0)))</f>
        <v>0</v>
      </c>
      <c r="AG25" s="71">
        <f>IF(ISBLANK(#REF!),"",IF(V25&gt;=67%,7,0))</f>
        <v>0</v>
      </c>
      <c r="AH25" s="71">
        <f>IF(ISBLANK(#REF!),"",IF(W25&gt;=1,7,0))</f>
        <v>0</v>
      </c>
      <c r="AI25" s="71">
        <f>IF(ISBLANK(#REF!),"",IF(X25="ΠΟΛΥΤΕΚΝΟΣ",7,IF(X25="ΤΡΙΤΕΚΝΟΣ",3,0)))</f>
        <v>0</v>
      </c>
      <c r="AJ25" s="71">
        <f>IF(ISBLANK(#REF!),"",MAX(AG25:AI25))</f>
        <v>0</v>
      </c>
      <c r="AK25" s="71">
        <f>IF(ISBLANK(#REF!),"",AA25+SUM(AD25:AF25,AJ25))</f>
        <v>5.23</v>
      </c>
      <c r="AL25" s="72" t="s">
        <v>448</v>
      </c>
    </row>
    <row r="26" spans="1:38" x14ac:dyDescent="0.25">
      <c r="A26" s="82">
        <f>IF(ISBLANK(#REF!),"",IF(ISNUMBER(A25),A25+1,1))</f>
        <v>16</v>
      </c>
      <c r="B26" s="63" t="s">
        <v>167</v>
      </c>
      <c r="C26" s="77" t="s">
        <v>168</v>
      </c>
      <c r="D26" s="63" t="s">
        <v>169</v>
      </c>
      <c r="E26" s="63" t="s">
        <v>39</v>
      </c>
      <c r="F26" s="63" t="s">
        <v>88</v>
      </c>
      <c r="G26" s="63" t="s">
        <v>15</v>
      </c>
      <c r="H26" s="63" t="s">
        <v>12</v>
      </c>
      <c r="I26" s="63" t="s">
        <v>13</v>
      </c>
      <c r="J26" s="64">
        <v>41089</v>
      </c>
      <c r="K26" s="65">
        <v>8.43</v>
      </c>
      <c r="L26" s="66" t="s">
        <v>14</v>
      </c>
      <c r="M26" s="66" t="s">
        <v>14</v>
      </c>
      <c r="N26" s="66" t="s">
        <v>14</v>
      </c>
      <c r="O26" s="66" t="s">
        <v>14</v>
      </c>
      <c r="P26" s="63"/>
      <c r="Q26" s="63">
        <v>4</v>
      </c>
      <c r="R26" s="63">
        <v>25</v>
      </c>
      <c r="S26" s="63">
        <v>1</v>
      </c>
      <c r="T26" s="63">
        <v>1</v>
      </c>
      <c r="U26" s="63">
        <v>23</v>
      </c>
      <c r="V26" s="75"/>
      <c r="W26" s="76"/>
      <c r="X26" s="66"/>
      <c r="Y26" s="66" t="s">
        <v>14</v>
      </c>
      <c r="Z26" s="66" t="s">
        <v>14</v>
      </c>
      <c r="AA26" s="70">
        <f>IF(ISBLANK(#REF!),"",IF(K26&gt;5,ROUND(0.5*(K26-5),2),0))</f>
        <v>1.72</v>
      </c>
      <c r="AB26" s="70">
        <f>IF(ISBLANK(#REF!),"",IF(L26="ΝΑΙ",6,(IF(M26="ΝΑΙ",4,0))))</f>
        <v>0</v>
      </c>
      <c r="AC26" s="70">
        <f>IF(ISBLANK(#REF!),"",IF(E26="ΠΕ23",IF(N26="ΝΑΙ",3,(IF(O26="ΝΑΙ",2,0))),IF(N26="ΝΑΙ",3,(IF(O26="ΝΑΙ",2,0)))))</f>
        <v>0</v>
      </c>
      <c r="AD26" s="70">
        <f>IF(ISBLANK(#REF!),"",MAX(AB26:AC26))</f>
        <v>0</v>
      </c>
      <c r="AE26" s="70">
        <f>IF(ISBLANK(#REF!),"",MIN(3,0.5*INT((P26*12+Q26+ROUND(R26/30,0))/6)))</f>
        <v>0</v>
      </c>
      <c r="AF26" s="70">
        <f>IF(ISBLANK(#REF!),"",0.25*(S26*12+T26+ROUND(U26/30,0)))</f>
        <v>3.5</v>
      </c>
      <c r="AG26" s="71">
        <f>IF(ISBLANK(#REF!),"",IF(V26&gt;=67%,7,0))</f>
        <v>0</v>
      </c>
      <c r="AH26" s="71">
        <f>IF(ISBLANK(#REF!),"",IF(W26&gt;=1,7,0))</f>
        <v>0</v>
      </c>
      <c r="AI26" s="71">
        <f>IF(ISBLANK(#REF!),"",IF(X26="ΠΟΛΥΤΕΚΝΟΣ",7,IF(X26="ΤΡΙΤΕΚΝΟΣ",3,0)))</f>
        <v>0</v>
      </c>
      <c r="AJ26" s="71">
        <f>IF(ISBLANK(#REF!),"",MAX(AG26:AI26))</f>
        <v>0</v>
      </c>
      <c r="AK26" s="71">
        <f>IF(ISBLANK(#REF!),"",AA26+SUM(AD26:AF26,AJ26))</f>
        <v>5.22</v>
      </c>
      <c r="AL26" s="72">
        <v>1</v>
      </c>
    </row>
    <row r="27" spans="1:38" x14ac:dyDescent="0.25">
      <c r="A27" s="82">
        <f>IF(ISBLANK(#REF!),"",IF(ISNUMBER(A26),A26+1,1))</f>
        <v>17</v>
      </c>
      <c r="B27" s="63" t="s">
        <v>256</v>
      </c>
      <c r="C27" s="63" t="s">
        <v>257</v>
      </c>
      <c r="D27" s="63" t="s">
        <v>253</v>
      </c>
      <c r="E27" s="63" t="s">
        <v>39</v>
      </c>
      <c r="F27" s="63" t="s">
        <v>88</v>
      </c>
      <c r="G27" s="63" t="s">
        <v>15</v>
      </c>
      <c r="H27" s="63" t="s">
        <v>12</v>
      </c>
      <c r="I27" s="63" t="s">
        <v>13</v>
      </c>
      <c r="J27" s="64">
        <v>39507</v>
      </c>
      <c r="K27" s="65">
        <v>7.38</v>
      </c>
      <c r="L27" s="66" t="s">
        <v>14</v>
      </c>
      <c r="M27" s="66" t="s">
        <v>14</v>
      </c>
      <c r="N27" s="66" t="s">
        <v>14</v>
      </c>
      <c r="O27" s="66" t="s">
        <v>14</v>
      </c>
      <c r="P27" s="63"/>
      <c r="Q27" s="63">
        <v>10</v>
      </c>
      <c r="R27" s="63">
        <v>21</v>
      </c>
      <c r="S27" s="63">
        <v>1</v>
      </c>
      <c r="T27" s="63">
        <v>1</v>
      </c>
      <c r="U27" s="63">
        <v>1</v>
      </c>
      <c r="V27" s="75"/>
      <c r="W27" s="76"/>
      <c r="X27" s="66"/>
      <c r="Y27" s="66" t="s">
        <v>14</v>
      </c>
      <c r="Z27" s="66" t="s">
        <v>14</v>
      </c>
      <c r="AA27" s="70">
        <f>IF(ISBLANK(#REF!),"",IF(K27&gt;5,ROUND(0.5*(K27-5),2),0))</f>
        <v>1.19</v>
      </c>
      <c r="AB27" s="70">
        <f>IF(ISBLANK(#REF!),"",IF(L27="ΝΑΙ",6,(IF(M27="ΝΑΙ",4,0))))</f>
        <v>0</v>
      </c>
      <c r="AC27" s="70">
        <f>IF(ISBLANK(#REF!),"",IF(E27="ΠΕ23",IF(N27="ΝΑΙ",3,(IF(O27="ΝΑΙ",2,0))),IF(N27="ΝΑΙ",3,(IF(O27="ΝΑΙ",2,0)))))</f>
        <v>0</v>
      </c>
      <c r="AD27" s="70">
        <f>IF(ISBLANK(#REF!),"",MAX(AB27:AC27))</f>
        <v>0</v>
      </c>
      <c r="AE27" s="70">
        <f>IF(ISBLANK(#REF!),"",MIN(3,0.5*INT((P27*12+Q27+ROUND(R27/30,0))/6)))</f>
        <v>0.5</v>
      </c>
      <c r="AF27" s="70">
        <f>IF(ISBLANK(#REF!),"",0.25*(S27*12+T27+ROUND(U27/30,0)))</f>
        <v>3.25</v>
      </c>
      <c r="AG27" s="71">
        <f>IF(ISBLANK(#REF!),"",IF(V27&gt;=67%,7,0))</f>
        <v>0</v>
      </c>
      <c r="AH27" s="71">
        <f>IF(ISBLANK(#REF!),"",IF(W27&gt;=1,7,0))</f>
        <v>0</v>
      </c>
      <c r="AI27" s="71">
        <f>IF(ISBLANK(#REF!),"",IF(X27="ΠΟΛΥΤΕΚΝΟΣ",7,IF(X27="ΤΡΙΤΕΚΝΟΣ",3,0)))</f>
        <v>0</v>
      </c>
      <c r="AJ27" s="71">
        <f>IF(ISBLANK(#REF!),"",MAX(AG27:AI27))</f>
        <v>0</v>
      </c>
      <c r="AK27" s="71">
        <f>IF(ISBLANK(#REF!),"",AA27+SUM(AD27:AF27,AJ27))</f>
        <v>4.9399999999999995</v>
      </c>
      <c r="AL27" s="72" t="s">
        <v>379</v>
      </c>
    </row>
    <row r="28" spans="1:38" x14ac:dyDescent="0.25">
      <c r="A28" s="82">
        <f>IF(ISBLANK(#REF!),"",IF(ISNUMBER(A27),A27+1,1))</f>
        <v>18</v>
      </c>
      <c r="B28" s="63" t="s">
        <v>248</v>
      </c>
      <c r="C28" s="63" t="s">
        <v>249</v>
      </c>
      <c r="D28" s="63" t="s">
        <v>226</v>
      </c>
      <c r="E28" s="63" t="s">
        <v>39</v>
      </c>
      <c r="F28" s="63" t="s">
        <v>88</v>
      </c>
      <c r="G28" s="63" t="s">
        <v>15</v>
      </c>
      <c r="H28" s="63" t="s">
        <v>12</v>
      </c>
      <c r="I28" s="63" t="s">
        <v>13</v>
      </c>
      <c r="J28" s="64">
        <v>37083</v>
      </c>
      <c r="K28" s="65">
        <v>6.93</v>
      </c>
      <c r="L28" s="66" t="s">
        <v>14</v>
      </c>
      <c r="M28" s="66" t="s">
        <v>14</v>
      </c>
      <c r="N28" s="66" t="s">
        <v>14</v>
      </c>
      <c r="O28" s="66" t="s">
        <v>14</v>
      </c>
      <c r="P28" s="63"/>
      <c r="Q28" s="63">
        <v>4</v>
      </c>
      <c r="R28" s="63">
        <v>28</v>
      </c>
      <c r="S28" s="63">
        <v>1</v>
      </c>
      <c r="T28" s="63">
        <v>2</v>
      </c>
      <c r="U28" s="63">
        <v>19</v>
      </c>
      <c r="V28" s="75"/>
      <c r="W28" s="76"/>
      <c r="X28" s="66"/>
      <c r="Y28" s="66" t="s">
        <v>14</v>
      </c>
      <c r="Z28" s="66" t="s">
        <v>14</v>
      </c>
      <c r="AA28" s="70">
        <f>IF(ISBLANK(#REF!),"",IF(K28&gt;5,ROUND(0.5*(K28-5),2),0))</f>
        <v>0.97</v>
      </c>
      <c r="AB28" s="70">
        <f>IF(ISBLANK(#REF!),"",IF(L28="ΝΑΙ",6,(IF(M28="ΝΑΙ",4,0))))</f>
        <v>0</v>
      </c>
      <c r="AC28" s="70">
        <f>IF(ISBLANK(#REF!),"",IF(E28="ΠΕ23",IF(N28="ΝΑΙ",3,(IF(O28="ΝΑΙ",2,0))),IF(N28="ΝΑΙ",3,(IF(O28="ΝΑΙ",2,0)))))</f>
        <v>0</v>
      </c>
      <c r="AD28" s="70">
        <f>IF(ISBLANK(#REF!),"",MAX(AB28:AC28))</f>
        <v>0</v>
      </c>
      <c r="AE28" s="70">
        <f>IF(ISBLANK(#REF!),"",MIN(3,0.5*INT((P28*12+Q28+ROUND(R28/30,0))/6)))</f>
        <v>0</v>
      </c>
      <c r="AF28" s="70">
        <f>IF(ISBLANK(#REF!),"",0.25*(S28*12+T28+ROUND(U28/30,0)))</f>
        <v>3.75</v>
      </c>
      <c r="AG28" s="71">
        <f>IF(ISBLANK(#REF!),"",IF(V28&gt;=67%,7,0))</f>
        <v>0</v>
      </c>
      <c r="AH28" s="71">
        <f>IF(ISBLANK(#REF!),"",IF(W28&gt;=1,7,0))</f>
        <v>0</v>
      </c>
      <c r="AI28" s="71">
        <f>IF(ISBLANK(#REF!),"",IF(X28="ΠΟΛΥΤΕΚΝΟΣ",7,IF(X28="ΤΡΙΤΕΚΝΟΣ",3,0)))</f>
        <v>0</v>
      </c>
      <c r="AJ28" s="71">
        <f>IF(ISBLANK(#REF!),"",MAX(AG28:AI28))</f>
        <v>0</v>
      </c>
      <c r="AK28" s="71">
        <f>IF(ISBLANK(#REF!),"",AA28+SUM(AD28:AF28,AJ28))</f>
        <v>4.72</v>
      </c>
      <c r="AL28" s="72">
        <v>2.1</v>
      </c>
    </row>
    <row r="29" spans="1:38" x14ac:dyDescent="0.25">
      <c r="A29" s="82">
        <f>IF(ISBLANK(#REF!),"",IF(ISNUMBER(A28),A28+1,1))</f>
        <v>19</v>
      </c>
      <c r="B29" s="63" t="s">
        <v>237</v>
      </c>
      <c r="C29" s="63" t="s">
        <v>143</v>
      </c>
      <c r="D29" s="63" t="s">
        <v>100</v>
      </c>
      <c r="E29" s="63" t="s">
        <v>39</v>
      </c>
      <c r="F29" s="63" t="s">
        <v>88</v>
      </c>
      <c r="G29" s="63" t="s">
        <v>15</v>
      </c>
      <c r="H29" s="63" t="s">
        <v>12</v>
      </c>
      <c r="I29" s="63" t="s">
        <v>13</v>
      </c>
      <c r="J29" s="64">
        <v>39262</v>
      </c>
      <c r="K29" s="65">
        <v>7.67</v>
      </c>
      <c r="L29" s="66" t="s">
        <v>14</v>
      </c>
      <c r="M29" s="66" t="s">
        <v>14</v>
      </c>
      <c r="N29" s="66" t="s">
        <v>14</v>
      </c>
      <c r="O29" s="66" t="s">
        <v>14</v>
      </c>
      <c r="P29" s="63"/>
      <c r="Q29" s="63">
        <v>5</v>
      </c>
      <c r="R29" s="63"/>
      <c r="S29" s="63">
        <v>1</v>
      </c>
      <c r="T29" s="63">
        <v>0</v>
      </c>
      <c r="U29" s="63">
        <v>26</v>
      </c>
      <c r="V29" s="75"/>
      <c r="W29" s="76"/>
      <c r="X29" s="66"/>
      <c r="Y29" s="66" t="s">
        <v>14</v>
      </c>
      <c r="Z29" s="66" t="s">
        <v>14</v>
      </c>
      <c r="AA29" s="70">
        <f>IF(ISBLANK(#REF!),"",IF(K29&gt;5,ROUND(0.5*(K29-5),2),0))</f>
        <v>1.34</v>
      </c>
      <c r="AB29" s="70">
        <f>IF(ISBLANK(#REF!),"",IF(L29="ΝΑΙ",6,(IF(M29="ΝΑΙ",4,0))))</f>
        <v>0</v>
      </c>
      <c r="AC29" s="70">
        <f>IF(ISBLANK(#REF!),"",IF(E29="ΠΕ23",IF(N29="ΝΑΙ",3,(IF(O29="ΝΑΙ",2,0))),IF(N29="ΝΑΙ",3,(IF(O29="ΝΑΙ",2,0)))))</f>
        <v>0</v>
      </c>
      <c r="AD29" s="70">
        <f>IF(ISBLANK(#REF!),"",MAX(AB29:AC29))</f>
        <v>0</v>
      </c>
      <c r="AE29" s="70">
        <f>IF(ISBLANK(#REF!),"",MIN(3,0.5*INT((P29*12+Q29+ROUND(R29/30,0))/6)))</f>
        <v>0</v>
      </c>
      <c r="AF29" s="70">
        <f>IF(ISBLANK(#REF!),"",0.25*(S29*12+T29+ROUND(U29/30,0)))</f>
        <v>3.25</v>
      </c>
      <c r="AG29" s="71">
        <f>IF(ISBLANK(#REF!),"",IF(V29&gt;=67%,7,0))</f>
        <v>0</v>
      </c>
      <c r="AH29" s="71">
        <f>IF(ISBLANK(#REF!),"",IF(W29&gt;=1,7,0))</f>
        <v>0</v>
      </c>
      <c r="AI29" s="71">
        <f>IF(ISBLANK(#REF!),"",IF(X29="ΠΟΛΥΤΕΚΝΟΣ",7,IF(X29="ΤΡΙΤΕΚΝΟΣ",3,0)))</f>
        <v>0</v>
      </c>
      <c r="AJ29" s="71">
        <f>IF(ISBLANK(#REF!),"",MAX(AG29:AI29))</f>
        <v>0</v>
      </c>
      <c r="AK29" s="71">
        <f>IF(ISBLANK(#REF!),"",AA29+SUM(AD29:AF29,AJ29))</f>
        <v>4.59</v>
      </c>
      <c r="AL29" s="72">
        <v>2.1</v>
      </c>
    </row>
    <row r="30" spans="1:38" x14ac:dyDescent="0.25">
      <c r="A30" s="82">
        <f>IF(ISBLANK(#REF!),"",IF(ISNUMBER(A29),A29+1,1))</f>
        <v>20</v>
      </c>
      <c r="B30" s="63" t="s">
        <v>227</v>
      </c>
      <c r="C30" s="63" t="s">
        <v>228</v>
      </c>
      <c r="D30" s="63" t="s">
        <v>122</v>
      </c>
      <c r="E30" s="63" t="s">
        <v>39</v>
      </c>
      <c r="F30" s="63" t="s">
        <v>88</v>
      </c>
      <c r="G30" s="63" t="s">
        <v>15</v>
      </c>
      <c r="H30" s="63" t="s">
        <v>12</v>
      </c>
      <c r="I30" s="63" t="s">
        <v>13</v>
      </c>
      <c r="J30" s="64">
        <v>41100</v>
      </c>
      <c r="K30" s="65">
        <v>8.09</v>
      </c>
      <c r="L30" s="66" t="s">
        <v>14</v>
      </c>
      <c r="M30" s="66" t="s">
        <v>14</v>
      </c>
      <c r="N30" s="66" t="s">
        <v>14</v>
      </c>
      <c r="O30" s="66" t="s">
        <v>14</v>
      </c>
      <c r="P30" s="63">
        <v>1</v>
      </c>
      <c r="Q30" s="63">
        <v>2</v>
      </c>
      <c r="R30" s="63">
        <v>5</v>
      </c>
      <c r="S30" s="63"/>
      <c r="T30" s="63">
        <v>7</v>
      </c>
      <c r="U30" s="63">
        <v>9</v>
      </c>
      <c r="V30" s="75"/>
      <c r="W30" s="76"/>
      <c r="X30" s="66"/>
      <c r="Y30" s="66" t="s">
        <v>14</v>
      </c>
      <c r="Z30" s="66" t="s">
        <v>14</v>
      </c>
      <c r="AA30" s="70">
        <f>IF(ISBLANK(#REF!),"",IF(K30&gt;5,ROUND(0.5*(K30-5),2),0))</f>
        <v>1.55</v>
      </c>
      <c r="AB30" s="70">
        <f>IF(ISBLANK(#REF!),"",IF(L30="ΝΑΙ",6,(IF(M30="ΝΑΙ",4,0))))</f>
        <v>0</v>
      </c>
      <c r="AC30" s="70">
        <f>IF(ISBLANK(#REF!),"",IF(E30="ΠΕ23",IF(N30="ΝΑΙ",3,(IF(O30="ΝΑΙ",2,0))),IF(N30="ΝΑΙ",3,(IF(O30="ΝΑΙ",2,0)))))</f>
        <v>0</v>
      </c>
      <c r="AD30" s="70">
        <f>IF(ISBLANK(#REF!),"",MAX(AB30:AC30))</f>
        <v>0</v>
      </c>
      <c r="AE30" s="70">
        <f>IF(ISBLANK(#REF!),"",MIN(3,0.5*INT((P30*12+Q30+ROUND(R30/30,0))/6)))</f>
        <v>1</v>
      </c>
      <c r="AF30" s="70">
        <f>IF(ISBLANK(#REF!),"",0.25*(S30*12+T30+ROUND(U30/30,0)))</f>
        <v>1.75</v>
      </c>
      <c r="AG30" s="71">
        <f>IF(ISBLANK(#REF!),"",IF(V30&gt;=67%,7,0))</f>
        <v>0</v>
      </c>
      <c r="AH30" s="71">
        <f>IF(ISBLANK(#REF!),"",IF(W30&gt;=1,7,0))</f>
        <v>0</v>
      </c>
      <c r="AI30" s="71">
        <f>IF(ISBLANK(#REF!),"",IF(X30="ΠΟΛΥΤΕΚΝΟΣ",7,IF(X30="ΤΡΙΤΕΚΝΟΣ",3,0)))</f>
        <v>0</v>
      </c>
      <c r="AJ30" s="71">
        <f>IF(ISBLANK(#REF!),"",MAX(AG30:AI30))</f>
        <v>0</v>
      </c>
      <c r="AK30" s="71">
        <f>IF(ISBLANK(#REF!),"",AA30+SUM(AD30:AF30,AJ30))</f>
        <v>4.3</v>
      </c>
      <c r="AL30" s="72" t="s">
        <v>488</v>
      </c>
    </row>
    <row r="31" spans="1:38" x14ac:dyDescent="0.25">
      <c r="A31" s="82">
        <f>IF(ISBLANK(#REF!),"",IF(ISNUMBER(A30),A30+1,1))</f>
        <v>21</v>
      </c>
      <c r="B31" s="63" t="s">
        <v>222</v>
      </c>
      <c r="C31" s="63" t="s">
        <v>145</v>
      </c>
      <c r="D31" s="63" t="s">
        <v>223</v>
      </c>
      <c r="E31" s="63" t="s">
        <v>39</v>
      </c>
      <c r="F31" s="63" t="s">
        <v>88</v>
      </c>
      <c r="G31" s="63" t="s">
        <v>15</v>
      </c>
      <c r="H31" s="63" t="s">
        <v>12</v>
      </c>
      <c r="I31" s="63" t="s">
        <v>13</v>
      </c>
      <c r="J31" s="64">
        <v>39851</v>
      </c>
      <c r="K31" s="65">
        <v>7.56</v>
      </c>
      <c r="L31" s="66" t="s">
        <v>14</v>
      </c>
      <c r="M31" s="66" t="s">
        <v>14</v>
      </c>
      <c r="N31" s="66" t="s">
        <v>14</v>
      </c>
      <c r="O31" s="66" t="s">
        <v>14</v>
      </c>
      <c r="P31" s="63"/>
      <c r="Q31" s="63"/>
      <c r="R31" s="63"/>
      <c r="S31" s="63">
        <v>1</v>
      </c>
      <c r="T31" s="63">
        <v>0</v>
      </c>
      <c r="U31" s="63">
        <v>0</v>
      </c>
      <c r="V31" s="75"/>
      <c r="W31" s="76"/>
      <c r="X31" s="66"/>
      <c r="Y31" s="66" t="s">
        <v>14</v>
      </c>
      <c r="Z31" s="66" t="s">
        <v>14</v>
      </c>
      <c r="AA31" s="70">
        <f>IF(ISBLANK(#REF!),"",IF(K31&gt;5,ROUND(0.5*(K31-5),2),0))</f>
        <v>1.28</v>
      </c>
      <c r="AB31" s="70">
        <f>IF(ISBLANK(#REF!),"",IF(L31="ΝΑΙ",6,(IF(M31="ΝΑΙ",4,0))))</f>
        <v>0</v>
      </c>
      <c r="AC31" s="70">
        <f>IF(ISBLANK(#REF!),"",IF(E31="ΠΕ23",IF(N31="ΝΑΙ",3,(IF(O31="ΝΑΙ",2,0))),IF(N31="ΝΑΙ",3,(IF(O31="ΝΑΙ",2,0)))))</f>
        <v>0</v>
      </c>
      <c r="AD31" s="70">
        <f>IF(ISBLANK(#REF!),"",MAX(AB31:AC31))</f>
        <v>0</v>
      </c>
      <c r="AE31" s="70">
        <f>IF(ISBLANK(#REF!),"",MIN(3,0.5*INT((P31*12+Q31+ROUND(R31/30,0))/6)))</f>
        <v>0</v>
      </c>
      <c r="AF31" s="70">
        <f>IF(ISBLANK(#REF!),"",0.25*(S31*12+T31+ROUND(U31/30,0)))</f>
        <v>3</v>
      </c>
      <c r="AG31" s="71">
        <f>IF(ISBLANK(#REF!),"",IF(V31&gt;=67%,7,0))</f>
        <v>0</v>
      </c>
      <c r="AH31" s="71">
        <f>IF(ISBLANK(#REF!),"",IF(W31&gt;=1,7,0))</f>
        <v>0</v>
      </c>
      <c r="AI31" s="71">
        <f>IF(ISBLANK(#REF!),"",IF(X31="ΠΟΛΥΤΕΚΝΟΣ",7,IF(X31="ΤΡΙΤΕΚΝΟΣ",3,0)))</f>
        <v>0</v>
      </c>
      <c r="AJ31" s="71">
        <f>IF(ISBLANK(#REF!),"",MAX(AG31:AI31))</f>
        <v>0</v>
      </c>
      <c r="AK31" s="71">
        <f>IF(ISBLANK(#REF!),"",AA31+SUM(AD31:AF31,AJ31))</f>
        <v>4.28</v>
      </c>
      <c r="AL31" s="72">
        <v>2</v>
      </c>
    </row>
    <row r="32" spans="1:38" x14ac:dyDescent="0.25">
      <c r="A32" s="82">
        <f>IF(ISBLANK(#REF!),"",IF(ISNUMBER(A31),A31+1,1))</f>
        <v>22</v>
      </c>
      <c r="B32" s="63" t="s">
        <v>182</v>
      </c>
      <c r="C32" s="63" t="s">
        <v>183</v>
      </c>
      <c r="D32" s="63" t="s">
        <v>184</v>
      </c>
      <c r="E32" s="63" t="s">
        <v>39</v>
      </c>
      <c r="F32" s="63" t="s">
        <v>88</v>
      </c>
      <c r="G32" s="63" t="s">
        <v>15</v>
      </c>
      <c r="H32" s="63" t="s">
        <v>12</v>
      </c>
      <c r="I32" s="63" t="s">
        <v>13</v>
      </c>
      <c r="J32" s="64">
        <v>40632</v>
      </c>
      <c r="K32" s="65">
        <v>7.5</v>
      </c>
      <c r="L32" s="66" t="s">
        <v>14</v>
      </c>
      <c r="M32" s="66" t="s">
        <v>14</v>
      </c>
      <c r="N32" s="66" t="s">
        <v>14</v>
      </c>
      <c r="O32" s="66" t="s">
        <v>14</v>
      </c>
      <c r="P32" s="63"/>
      <c r="Q32" s="63">
        <v>5</v>
      </c>
      <c r="R32" s="63">
        <v>13</v>
      </c>
      <c r="S32" s="63">
        <v>1</v>
      </c>
      <c r="T32" s="63">
        <v>0</v>
      </c>
      <c r="U32" s="63">
        <v>10</v>
      </c>
      <c r="V32" s="75"/>
      <c r="W32" s="76"/>
      <c r="X32" s="66"/>
      <c r="Y32" s="66" t="s">
        <v>14</v>
      </c>
      <c r="Z32" s="66" t="s">
        <v>14</v>
      </c>
      <c r="AA32" s="70">
        <f>IF(ISBLANK(#REF!),"",IF(K32&gt;5,ROUND(0.5*(K32-5),2),0))</f>
        <v>1.25</v>
      </c>
      <c r="AB32" s="70">
        <f>IF(ISBLANK(#REF!),"",IF(L32="ΝΑΙ",6,(IF(M32="ΝΑΙ",4,0))))</f>
        <v>0</v>
      </c>
      <c r="AC32" s="70">
        <f>IF(ISBLANK(#REF!),"",IF(E32="ΠΕ23",IF(N32="ΝΑΙ",3,(IF(O32="ΝΑΙ",2,0))),IF(N32="ΝΑΙ",3,(IF(O32="ΝΑΙ",2,0)))))</f>
        <v>0</v>
      </c>
      <c r="AD32" s="70">
        <f>IF(ISBLANK(#REF!),"",MAX(AB32:AC32))</f>
        <v>0</v>
      </c>
      <c r="AE32" s="70">
        <f>IF(ISBLANK(#REF!),"",MIN(3,0.5*INT((P32*12+Q32+ROUND(R32/30,0))/6)))</f>
        <v>0</v>
      </c>
      <c r="AF32" s="70">
        <f>IF(ISBLANK(#REF!),"",0.25*(S32*12+T32+ROUND(U32/30,0)))</f>
        <v>3</v>
      </c>
      <c r="AG32" s="71">
        <f>IF(ISBLANK(#REF!),"",IF(V32&gt;=67%,7,0))</f>
        <v>0</v>
      </c>
      <c r="AH32" s="71">
        <f>IF(ISBLANK(#REF!),"",IF(W32&gt;=1,7,0))</f>
        <v>0</v>
      </c>
      <c r="AI32" s="71">
        <f>IF(ISBLANK(#REF!),"",IF(X32="ΠΟΛΥΤΕΚΝΟΣ",7,IF(X32="ΤΡΙΤΕΚΝΟΣ",3,0)))</f>
        <v>0</v>
      </c>
      <c r="AJ32" s="71">
        <f>IF(ISBLANK(#REF!),"",MAX(AG32:AI32))</f>
        <v>0</v>
      </c>
      <c r="AK32" s="71">
        <f>IF(ISBLANK(#REF!),"",AA32+SUM(AD32:AF32,AJ32))</f>
        <v>4.25</v>
      </c>
      <c r="AL32" s="72" t="s">
        <v>368</v>
      </c>
    </row>
    <row r="33" spans="1:38" x14ac:dyDescent="0.25">
      <c r="A33" s="82">
        <f>IF(ISBLANK(#REF!),"",IF(ISNUMBER(A32),A32+1,1))</f>
        <v>23</v>
      </c>
      <c r="B33" s="63" t="s">
        <v>258</v>
      </c>
      <c r="C33" s="63" t="s">
        <v>259</v>
      </c>
      <c r="D33" s="63" t="s">
        <v>107</v>
      </c>
      <c r="E33" s="63" t="s">
        <v>39</v>
      </c>
      <c r="F33" s="63" t="s">
        <v>88</v>
      </c>
      <c r="G33" s="63" t="s">
        <v>15</v>
      </c>
      <c r="H33" s="63" t="s">
        <v>12</v>
      </c>
      <c r="I33" s="63" t="s">
        <v>13</v>
      </c>
      <c r="J33" s="64">
        <v>40359</v>
      </c>
      <c r="K33" s="65">
        <v>6.58</v>
      </c>
      <c r="L33" s="66" t="s">
        <v>14</v>
      </c>
      <c r="M33" s="66" t="s">
        <v>14</v>
      </c>
      <c r="N33" s="66" t="s">
        <v>14</v>
      </c>
      <c r="O33" s="66" t="s">
        <v>14</v>
      </c>
      <c r="P33" s="63"/>
      <c r="Q33" s="63">
        <v>5</v>
      </c>
      <c r="R33" s="63">
        <v>21</v>
      </c>
      <c r="S33" s="63"/>
      <c r="T33" s="63">
        <v>11</v>
      </c>
      <c r="U33" s="63">
        <v>14</v>
      </c>
      <c r="V33" s="75"/>
      <c r="W33" s="76"/>
      <c r="X33" s="66"/>
      <c r="Y33" s="66" t="s">
        <v>14</v>
      </c>
      <c r="Z33" s="66" t="s">
        <v>14</v>
      </c>
      <c r="AA33" s="70">
        <f>IF(ISBLANK(#REF!),"",IF(K33&gt;5,ROUND(0.5*(K33-5),2),0))</f>
        <v>0.79</v>
      </c>
      <c r="AB33" s="70">
        <f>IF(ISBLANK(#REF!),"",IF(L33="ΝΑΙ",6,(IF(M33="ΝΑΙ",4,0))))</f>
        <v>0</v>
      </c>
      <c r="AC33" s="70">
        <f>IF(ISBLANK(#REF!),"",IF(E33="ΠΕ23",IF(N33="ΝΑΙ",3,(IF(O33="ΝΑΙ",2,0))),IF(N33="ΝΑΙ",3,(IF(O33="ΝΑΙ",2,0)))))</f>
        <v>0</v>
      </c>
      <c r="AD33" s="70">
        <f>IF(ISBLANK(#REF!),"",MAX(AB33:AC33))</f>
        <v>0</v>
      </c>
      <c r="AE33" s="70">
        <f>IF(ISBLANK(#REF!),"",MIN(3,0.5*INT((P33*12+Q33+ROUND(R33/30,0))/6)))</f>
        <v>0.5</v>
      </c>
      <c r="AF33" s="70">
        <f>IF(ISBLANK(#REF!),"",0.25*(S33*12+T33+ROUND(U33/30,0)))</f>
        <v>2.75</v>
      </c>
      <c r="AG33" s="71">
        <f>IF(ISBLANK(#REF!),"",IF(V33&gt;=67%,7,0))</f>
        <v>0</v>
      </c>
      <c r="AH33" s="71">
        <f>IF(ISBLANK(#REF!),"",IF(W33&gt;=1,7,0))</f>
        <v>0</v>
      </c>
      <c r="AI33" s="71">
        <f>IF(ISBLANK(#REF!),"",IF(X33="ΠΟΛΥΤΕΚΝΟΣ",7,IF(X33="ΤΡΙΤΕΚΝΟΣ",3,0)))</f>
        <v>0</v>
      </c>
      <c r="AJ33" s="71">
        <f>IF(ISBLANK(#REF!),"",MAX(AG33:AI33))</f>
        <v>0</v>
      </c>
      <c r="AK33" s="71">
        <f>IF(ISBLANK(#REF!),"",AA33+SUM(AD33:AF33,AJ33))</f>
        <v>4.04</v>
      </c>
      <c r="AL33" s="72" t="s">
        <v>578</v>
      </c>
    </row>
    <row r="34" spans="1:38" x14ac:dyDescent="0.25">
      <c r="A34" s="82">
        <f>IF(ISBLANK(#REF!),"",IF(ISNUMBER(A33),A33+1,1))</f>
        <v>24</v>
      </c>
      <c r="B34" s="63" t="s">
        <v>209</v>
      </c>
      <c r="C34" s="63" t="s">
        <v>210</v>
      </c>
      <c r="D34" s="63" t="s">
        <v>133</v>
      </c>
      <c r="E34" s="63" t="s">
        <v>39</v>
      </c>
      <c r="F34" s="63" t="s">
        <v>88</v>
      </c>
      <c r="G34" s="63" t="s">
        <v>15</v>
      </c>
      <c r="H34" s="63" t="s">
        <v>12</v>
      </c>
      <c r="I34" s="63" t="s">
        <v>13</v>
      </c>
      <c r="J34" s="64">
        <v>41226</v>
      </c>
      <c r="K34" s="65">
        <v>7.01</v>
      </c>
      <c r="L34" s="66" t="s">
        <v>14</v>
      </c>
      <c r="M34" s="66" t="s">
        <v>14</v>
      </c>
      <c r="N34" s="66" t="s">
        <v>14</v>
      </c>
      <c r="O34" s="66" t="s">
        <v>14</v>
      </c>
      <c r="P34" s="63"/>
      <c r="Q34" s="63"/>
      <c r="R34" s="63"/>
      <c r="S34" s="63">
        <v>1</v>
      </c>
      <c r="T34" s="63">
        <v>0</v>
      </c>
      <c r="U34" s="63">
        <v>10</v>
      </c>
      <c r="V34" s="75"/>
      <c r="W34" s="76"/>
      <c r="X34" s="66"/>
      <c r="Y34" s="66" t="s">
        <v>14</v>
      </c>
      <c r="Z34" s="66" t="s">
        <v>14</v>
      </c>
      <c r="AA34" s="70">
        <f>IF(ISBLANK(#REF!),"",IF(K34&gt;5,ROUND(0.5*(K34-5),2),0))</f>
        <v>1.01</v>
      </c>
      <c r="AB34" s="70">
        <f>IF(ISBLANK(#REF!),"",IF(L34="ΝΑΙ",6,(IF(M34="ΝΑΙ",4,0))))</f>
        <v>0</v>
      </c>
      <c r="AC34" s="70">
        <f>IF(ISBLANK(#REF!),"",IF(E34="ΠΕ23",IF(N34="ΝΑΙ",3,(IF(O34="ΝΑΙ",2,0))),IF(N34="ΝΑΙ",3,(IF(O34="ΝΑΙ",2,0)))))</f>
        <v>0</v>
      </c>
      <c r="AD34" s="70">
        <f>IF(ISBLANK(#REF!),"",MAX(AB34:AC34))</f>
        <v>0</v>
      </c>
      <c r="AE34" s="70">
        <f>IF(ISBLANK(#REF!),"",MIN(3,0.5*INT((P34*12+Q34+ROUND(R34/30,0))/6)))</f>
        <v>0</v>
      </c>
      <c r="AF34" s="70">
        <f>IF(ISBLANK(#REF!),"",0.25*(S34*12+T34+ROUND(U34/30,0)))</f>
        <v>3</v>
      </c>
      <c r="AG34" s="71">
        <f>IF(ISBLANK(#REF!),"",IF(V34&gt;=67%,7,0))</f>
        <v>0</v>
      </c>
      <c r="AH34" s="71">
        <f>IF(ISBLANK(#REF!),"",IF(W34&gt;=1,7,0))</f>
        <v>0</v>
      </c>
      <c r="AI34" s="71">
        <f>IF(ISBLANK(#REF!),"",IF(X34="ΠΟΛΥΤΕΚΝΟΣ",7,IF(X34="ΤΡΙΤΕΚΝΟΣ",3,0)))</f>
        <v>0</v>
      </c>
      <c r="AJ34" s="71">
        <f>IF(ISBLANK(#REF!),"",MAX(AG34:AI34))</f>
        <v>0</v>
      </c>
      <c r="AK34" s="71">
        <f>IF(ISBLANK(#REF!),"",AA34+SUM(AD34:AF34,AJ34))</f>
        <v>4.01</v>
      </c>
      <c r="AL34" s="72" t="s">
        <v>583</v>
      </c>
    </row>
    <row r="35" spans="1:38" x14ac:dyDescent="0.25">
      <c r="A35" s="82">
        <f>IF(ISBLANK(#REF!),"",IF(ISNUMBER(A34),A34+1,1))</f>
        <v>25</v>
      </c>
      <c r="B35" s="63" t="s">
        <v>180</v>
      </c>
      <c r="C35" s="63" t="s">
        <v>181</v>
      </c>
      <c r="D35" s="63" t="s">
        <v>139</v>
      </c>
      <c r="E35" s="63" t="s">
        <v>39</v>
      </c>
      <c r="F35" s="63" t="s">
        <v>88</v>
      </c>
      <c r="G35" s="63" t="s">
        <v>15</v>
      </c>
      <c r="H35" s="63" t="s">
        <v>12</v>
      </c>
      <c r="I35" s="63" t="s">
        <v>13</v>
      </c>
      <c r="J35" s="64">
        <v>38439</v>
      </c>
      <c r="K35" s="65">
        <v>7.48</v>
      </c>
      <c r="L35" s="66" t="s">
        <v>14</v>
      </c>
      <c r="M35" s="66" t="s">
        <v>14</v>
      </c>
      <c r="N35" s="66" t="s">
        <v>14</v>
      </c>
      <c r="O35" s="66" t="s">
        <v>14</v>
      </c>
      <c r="P35" s="63">
        <v>1</v>
      </c>
      <c r="Q35" s="63">
        <v>5</v>
      </c>
      <c r="R35" s="63">
        <v>4</v>
      </c>
      <c r="S35" s="63"/>
      <c r="T35" s="63">
        <v>5</v>
      </c>
      <c r="U35" s="63">
        <v>10</v>
      </c>
      <c r="V35" s="75"/>
      <c r="W35" s="76"/>
      <c r="X35" s="66"/>
      <c r="Y35" s="66" t="s">
        <v>14</v>
      </c>
      <c r="Z35" s="66" t="s">
        <v>14</v>
      </c>
      <c r="AA35" s="70">
        <f>IF(ISBLANK(#REF!),"",IF(K35&gt;5,ROUND(0.5*(K35-5),2),0))</f>
        <v>1.24</v>
      </c>
      <c r="AB35" s="70">
        <f>IF(ISBLANK(#REF!),"",IF(L35="ΝΑΙ",6,(IF(M35="ΝΑΙ",4,0))))</f>
        <v>0</v>
      </c>
      <c r="AC35" s="70">
        <f>IF(ISBLANK(#REF!),"",IF(E35="ΠΕ23",IF(N35="ΝΑΙ",3,(IF(O35="ΝΑΙ",2,0))),IF(N35="ΝΑΙ",3,(IF(O35="ΝΑΙ",2,0)))))</f>
        <v>0</v>
      </c>
      <c r="AD35" s="70">
        <f>IF(ISBLANK(#REF!),"",MAX(AB35:AC35))</f>
        <v>0</v>
      </c>
      <c r="AE35" s="70">
        <f>IF(ISBLANK(#REF!),"",MIN(3,0.5*INT((P35*12+Q35+ROUND(R35/30,0))/6)))</f>
        <v>1</v>
      </c>
      <c r="AF35" s="70">
        <f>IF(ISBLANK(#REF!),"",0.25*(S35*12+T35+ROUND(U35/30,0)))</f>
        <v>1.25</v>
      </c>
      <c r="AG35" s="71">
        <f>IF(ISBLANK(#REF!),"",IF(V35&gt;=67%,7,0))</f>
        <v>0</v>
      </c>
      <c r="AH35" s="71">
        <f>IF(ISBLANK(#REF!),"",IF(W35&gt;=1,7,0))</f>
        <v>0</v>
      </c>
      <c r="AI35" s="71">
        <f>IF(ISBLANK(#REF!),"",IF(X35="ΠΟΛΥΤΕΚΝΟΣ",7,IF(X35="ΤΡΙΤΕΚΝΟΣ",3,0)))</f>
        <v>0</v>
      </c>
      <c r="AJ35" s="71">
        <f>IF(ISBLANK(#REF!),"",MAX(AG35:AI35))</f>
        <v>0</v>
      </c>
      <c r="AK35" s="71">
        <f>IF(ISBLANK(#REF!),"",AA35+SUM(AD35:AF35,AJ35))</f>
        <v>3.49</v>
      </c>
      <c r="AL35" s="72" t="s">
        <v>435</v>
      </c>
    </row>
    <row r="36" spans="1:38" x14ac:dyDescent="0.25">
      <c r="A36" s="82">
        <f>IF(ISBLANK(#REF!),"",IF(ISNUMBER(A35),A35+1,1))</f>
        <v>26</v>
      </c>
      <c r="B36" s="63" t="s">
        <v>224</v>
      </c>
      <c r="C36" s="63" t="s">
        <v>225</v>
      </c>
      <c r="D36" s="63" t="s">
        <v>226</v>
      </c>
      <c r="E36" s="63" t="s">
        <v>39</v>
      </c>
      <c r="F36" s="63" t="s">
        <v>88</v>
      </c>
      <c r="G36" s="63" t="s">
        <v>15</v>
      </c>
      <c r="H36" s="63" t="s">
        <v>12</v>
      </c>
      <c r="I36" s="63" t="s">
        <v>13</v>
      </c>
      <c r="J36" s="64">
        <v>41366</v>
      </c>
      <c r="K36" s="65">
        <v>6.93</v>
      </c>
      <c r="L36" s="66" t="s">
        <v>14</v>
      </c>
      <c r="M36" s="66" t="s">
        <v>14</v>
      </c>
      <c r="N36" s="66" t="s">
        <v>14</v>
      </c>
      <c r="O36" s="66" t="s">
        <v>14</v>
      </c>
      <c r="P36" s="63"/>
      <c r="Q36" s="63"/>
      <c r="R36" s="63"/>
      <c r="S36" s="63"/>
      <c r="T36" s="63">
        <v>9</v>
      </c>
      <c r="U36" s="63">
        <v>15</v>
      </c>
      <c r="V36" s="75"/>
      <c r="W36" s="76"/>
      <c r="X36" s="66"/>
      <c r="Y36" s="66" t="s">
        <v>14</v>
      </c>
      <c r="Z36" s="66" t="s">
        <v>14</v>
      </c>
      <c r="AA36" s="70">
        <f>IF(ISBLANK(#REF!),"",IF(K36&gt;5,ROUND(0.5*(K36-5),2),0))</f>
        <v>0.97</v>
      </c>
      <c r="AB36" s="70">
        <f>IF(ISBLANK(#REF!),"",IF(L36="ΝΑΙ",6,(IF(M36="ΝΑΙ",4,0))))</f>
        <v>0</v>
      </c>
      <c r="AC36" s="70">
        <f>IF(ISBLANK(#REF!),"",IF(E36="ΠΕ23",IF(N36="ΝΑΙ",3,(IF(O36="ΝΑΙ",2,0))),IF(N36="ΝΑΙ",3,(IF(O36="ΝΑΙ",2,0)))))</f>
        <v>0</v>
      </c>
      <c r="AD36" s="70">
        <f>IF(ISBLANK(#REF!),"",MAX(AB36:AC36))</f>
        <v>0</v>
      </c>
      <c r="AE36" s="70">
        <f>IF(ISBLANK(#REF!),"",MIN(3,0.5*INT((P36*12+Q36+ROUND(R36/30,0))/6)))</f>
        <v>0</v>
      </c>
      <c r="AF36" s="70">
        <f>IF(ISBLANK(#REF!),"",0.25*(S36*12+T36+ROUND(U36/30,0)))</f>
        <v>2.5</v>
      </c>
      <c r="AG36" s="71">
        <f>IF(ISBLANK(#REF!),"",IF(V36&gt;=67%,7,0))</f>
        <v>0</v>
      </c>
      <c r="AH36" s="71">
        <f>IF(ISBLANK(#REF!),"",IF(W36&gt;=1,7,0))</f>
        <v>0</v>
      </c>
      <c r="AI36" s="71">
        <f>IF(ISBLANK(#REF!),"",IF(X36="ΠΟΛΥΤΕΚΝΟΣ",7,IF(X36="ΤΡΙΤΕΚΝΟΣ",3,0)))</f>
        <v>0</v>
      </c>
      <c r="AJ36" s="71">
        <f>IF(ISBLANK(#REF!),"",MAX(AG36:AI36))</f>
        <v>0</v>
      </c>
      <c r="AK36" s="71">
        <f>IF(ISBLANK(#REF!),"",AA36+SUM(AD36:AF36,AJ36))</f>
        <v>3.4699999999999998</v>
      </c>
      <c r="AL36" s="72" t="s">
        <v>579</v>
      </c>
    </row>
    <row r="37" spans="1:38" x14ac:dyDescent="0.25">
      <c r="A37" s="82">
        <f>IF(ISBLANK(#REF!),"",IF(ISNUMBER(A36),A36+1,1))</f>
        <v>27</v>
      </c>
      <c r="B37" s="63" t="s">
        <v>229</v>
      </c>
      <c r="C37" s="63" t="s">
        <v>96</v>
      </c>
      <c r="D37" s="63" t="s">
        <v>127</v>
      </c>
      <c r="E37" s="63" t="s">
        <v>39</v>
      </c>
      <c r="F37" s="63" t="s">
        <v>88</v>
      </c>
      <c r="G37" s="63" t="s">
        <v>15</v>
      </c>
      <c r="H37" s="63" t="s">
        <v>12</v>
      </c>
      <c r="I37" s="63" t="s">
        <v>13</v>
      </c>
      <c r="J37" s="64">
        <v>38679</v>
      </c>
      <c r="K37" s="65">
        <v>7.04</v>
      </c>
      <c r="L37" s="66" t="s">
        <v>14</v>
      </c>
      <c r="M37" s="66" t="s">
        <v>14</v>
      </c>
      <c r="N37" s="66" t="s">
        <v>14</v>
      </c>
      <c r="O37" s="66" t="s">
        <v>14</v>
      </c>
      <c r="P37" s="63"/>
      <c r="Q37" s="63"/>
      <c r="R37" s="63"/>
      <c r="S37" s="63"/>
      <c r="T37" s="63">
        <v>8</v>
      </c>
      <c r="U37" s="63">
        <v>23</v>
      </c>
      <c r="V37" s="75"/>
      <c r="W37" s="76"/>
      <c r="X37" s="66"/>
      <c r="Y37" s="66" t="s">
        <v>14</v>
      </c>
      <c r="Z37" s="66" t="s">
        <v>14</v>
      </c>
      <c r="AA37" s="70">
        <f>IF(ISBLANK(#REF!),"",IF(K37&gt;5,ROUND(0.5*(K37-5),2),0))</f>
        <v>1.02</v>
      </c>
      <c r="AB37" s="70">
        <f>IF(ISBLANK(#REF!),"",IF(L37="ΝΑΙ",6,(IF(M37="ΝΑΙ",4,0))))</f>
        <v>0</v>
      </c>
      <c r="AC37" s="70">
        <f>IF(ISBLANK(#REF!),"",IF(E37="ΠΕ23",IF(N37="ΝΑΙ",3,(IF(O37="ΝΑΙ",2,0))),IF(N37="ΝΑΙ",3,(IF(O37="ΝΑΙ",2,0)))))</f>
        <v>0</v>
      </c>
      <c r="AD37" s="70">
        <f>IF(ISBLANK(#REF!),"",MAX(AB37:AC37))</f>
        <v>0</v>
      </c>
      <c r="AE37" s="70">
        <f>IF(ISBLANK(#REF!),"",MIN(3,0.5*INT((P37*12+Q37+ROUND(R37/30,0))/6)))</f>
        <v>0</v>
      </c>
      <c r="AF37" s="70">
        <f>IF(ISBLANK(#REF!),"",0.25*(S37*12+T37+ROUND(U37/30,0)))</f>
        <v>2.25</v>
      </c>
      <c r="AG37" s="71">
        <f>IF(ISBLANK(#REF!),"",IF(V37&gt;=67%,7,0))</f>
        <v>0</v>
      </c>
      <c r="AH37" s="71">
        <f>IF(ISBLANK(#REF!),"",IF(W37&gt;=1,7,0))</f>
        <v>0</v>
      </c>
      <c r="AI37" s="71">
        <f>IF(ISBLANK(#REF!),"",IF(X37="ΠΟΛΥΤΕΚΝΟΣ",7,IF(X37="ΤΡΙΤΕΚΝΟΣ",3,0)))</f>
        <v>0</v>
      </c>
      <c r="AJ37" s="71">
        <f>IF(ISBLANK(#REF!),"",MAX(AG37:AI37))</f>
        <v>0</v>
      </c>
      <c r="AK37" s="71">
        <f>IF(ISBLANK(#REF!),"",AA37+SUM(AD37:AF37,AJ37))</f>
        <v>3.27</v>
      </c>
      <c r="AL37" s="72">
        <v>2</v>
      </c>
    </row>
    <row r="38" spans="1:38" x14ac:dyDescent="0.25">
      <c r="A38" s="82">
        <f>IF(ISBLANK(#REF!),"",IF(ISNUMBER(A37),A37+1,1))</f>
        <v>28</v>
      </c>
      <c r="B38" s="63" t="s">
        <v>215</v>
      </c>
      <c r="C38" s="63" t="s">
        <v>216</v>
      </c>
      <c r="D38" s="63" t="s">
        <v>133</v>
      </c>
      <c r="E38" s="63" t="s">
        <v>39</v>
      </c>
      <c r="F38" s="63" t="s">
        <v>88</v>
      </c>
      <c r="G38" s="63" t="s">
        <v>15</v>
      </c>
      <c r="H38" s="63" t="s">
        <v>12</v>
      </c>
      <c r="I38" s="63" t="s">
        <v>13</v>
      </c>
      <c r="J38" s="64">
        <v>40381</v>
      </c>
      <c r="K38" s="65">
        <v>7.76</v>
      </c>
      <c r="L38" s="66" t="s">
        <v>14</v>
      </c>
      <c r="M38" s="66" t="s">
        <v>14</v>
      </c>
      <c r="N38" s="66" t="s">
        <v>14</v>
      </c>
      <c r="O38" s="66" t="s">
        <v>14</v>
      </c>
      <c r="P38" s="63"/>
      <c r="Q38" s="63">
        <v>10</v>
      </c>
      <c r="R38" s="63"/>
      <c r="S38" s="63"/>
      <c r="T38" s="63">
        <v>4</v>
      </c>
      <c r="U38" s="63">
        <v>21</v>
      </c>
      <c r="V38" s="75"/>
      <c r="W38" s="76"/>
      <c r="X38" s="66"/>
      <c r="Y38" s="66" t="s">
        <v>14</v>
      </c>
      <c r="Z38" s="66" t="s">
        <v>14</v>
      </c>
      <c r="AA38" s="70">
        <f>IF(ISBLANK(#REF!),"",IF(K38&gt;5,ROUND(0.5*(K38-5),2),0))</f>
        <v>1.38</v>
      </c>
      <c r="AB38" s="70">
        <f>IF(ISBLANK(#REF!),"",IF(L38="ΝΑΙ",6,(IF(M38="ΝΑΙ",4,0))))</f>
        <v>0</v>
      </c>
      <c r="AC38" s="70">
        <f>IF(ISBLANK(#REF!),"",IF(E38="ΠΕ23",IF(N38="ΝΑΙ",3,(IF(O38="ΝΑΙ",2,0))),IF(N38="ΝΑΙ",3,(IF(O38="ΝΑΙ",2,0)))))</f>
        <v>0</v>
      </c>
      <c r="AD38" s="70">
        <f>IF(ISBLANK(#REF!),"",MAX(AB38:AC38))</f>
        <v>0</v>
      </c>
      <c r="AE38" s="70">
        <f>IF(ISBLANK(#REF!),"",MIN(3,0.5*INT((P38*12+Q38+ROUND(R38/30,0))/6)))</f>
        <v>0.5</v>
      </c>
      <c r="AF38" s="70">
        <f>IF(ISBLANK(#REF!),"",0.25*(S38*12+T38+ROUND(U38/30,0)))</f>
        <v>1.25</v>
      </c>
      <c r="AG38" s="71">
        <f>IF(ISBLANK(#REF!),"",IF(V38&gt;=67%,7,0))</f>
        <v>0</v>
      </c>
      <c r="AH38" s="71">
        <f>IF(ISBLANK(#REF!),"",IF(W38&gt;=1,7,0))</f>
        <v>0</v>
      </c>
      <c r="AI38" s="71">
        <f>IF(ISBLANK(#REF!),"",IF(X38="ΠΟΛΥΤΕΚΝΟΣ",7,IF(X38="ΤΡΙΤΕΚΝΟΣ",3,0)))</f>
        <v>0</v>
      </c>
      <c r="AJ38" s="71">
        <f>IF(ISBLANK(#REF!),"",MAX(AG38:AI38))</f>
        <v>0</v>
      </c>
      <c r="AK38" s="71">
        <f>IF(ISBLANK(#REF!),"",AA38+SUM(AD38:AF38,AJ38))</f>
        <v>3.13</v>
      </c>
      <c r="AL38" s="72" t="s">
        <v>578</v>
      </c>
    </row>
    <row r="39" spans="1:38" x14ac:dyDescent="0.25">
      <c r="A39" s="82">
        <f>IF(ISBLANK(#REF!),"",IF(ISNUMBER(A38),A38+1,1))</f>
        <v>29</v>
      </c>
      <c r="B39" s="63" t="s">
        <v>243</v>
      </c>
      <c r="C39" s="63" t="s">
        <v>244</v>
      </c>
      <c r="D39" s="63" t="s">
        <v>100</v>
      </c>
      <c r="E39" s="63" t="s">
        <v>39</v>
      </c>
      <c r="F39" s="63" t="s">
        <v>88</v>
      </c>
      <c r="G39" s="63" t="s">
        <v>15</v>
      </c>
      <c r="H39" s="63" t="s">
        <v>12</v>
      </c>
      <c r="I39" s="63" t="s">
        <v>13</v>
      </c>
      <c r="J39" s="64">
        <v>40088</v>
      </c>
      <c r="K39" s="65">
        <v>7.47</v>
      </c>
      <c r="L39" s="66" t="s">
        <v>14</v>
      </c>
      <c r="M39" s="66" t="s">
        <v>14</v>
      </c>
      <c r="N39" s="66" t="s">
        <v>14</v>
      </c>
      <c r="O39" s="66" t="s">
        <v>14</v>
      </c>
      <c r="P39" s="63"/>
      <c r="Q39" s="63">
        <v>9</v>
      </c>
      <c r="R39" s="63">
        <v>22</v>
      </c>
      <c r="S39" s="63"/>
      <c r="T39" s="63">
        <v>4</v>
      </c>
      <c r="U39" s="63">
        <v>20</v>
      </c>
      <c r="V39" s="75"/>
      <c r="W39" s="76"/>
      <c r="X39" s="66"/>
      <c r="Y39" s="66" t="s">
        <v>12</v>
      </c>
      <c r="Z39" s="66" t="s">
        <v>14</v>
      </c>
      <c r="AA39" s="70">
        <f>IF(ISBLANK(#REF!),"",IF(K39&gt;5,ROUND(0.5*(K39-5),2),0))</f>
        <v>1.24</v>
      </c>
      <c r="AB39" s="70">
        <f>IF(ISBLANK(#REF!),"",IF(L39="ΝΑΙ",6,(IF(M39="ΝΑΙ",4,0))))</f>
        <v>0</v>
      </c>
      <c r="AC39" s="70">
        <f>IF(ISBLANK(#REF!),"",IF(E39="ΠΕ23",IF(N39="ΝΑΙ",3,(IF(O39="ΝΑΙ",2,0))),IF(N39="ΝΑΙ",3,(IF(O39="ΝΑΙ",2,0)))))</f>
        <v>0</v>
      </c>
      <c r="AD39" s="70">
        <f>IF(ISBLANK(#REF!),"",MAX(AB39:AC39))</f>
        <v>0</v>
      </c>
      <c r="AE39" s="70">
        <f>IF(ISBLANK(#REF!),"",MIN(3,0.5*INT((P39*12+Q39+ROUND(R39/30,0))/6)))</f>
        <v>0.5</v>
      </c>
      <c r="AF39" s="70">
        <f>IF(ISBLANK(#REF!),"",0.25*(S39*12+T39+ROUND(U39/30,0)))</f>
        <v>1.25</v>
      </c>
      <c r="AG39" s="71">
        <f>IF(ISBLANK(#REF!),"",IF(V39&gt;=67%,7,0))</f>
        <v>0</v>
      </c>
      <c r="AH39" s="71">
        <f>IF(ISBLANK(#REF!),"",IF(W39&gt;=1,7,0))</f>
        <v>0</v>
      </c>
      <c r="AI39" s="71">
        <f>IF(ISBLANK(#REF!),"",IF(X39="ΠΟΛΥΤΕΚΝΟΣ",7,IF(X39="ΤΡΙΤΕΚΝΟΣ",3,0)))</f>
        <v>0</v>
      </c>
      <c r="AJ39" s="71">
        <f>IF(ISBLANK(#REF!),"",MAX(AG39:AI39))</f>
        <v>0</v>
      </c>
      <c r="AK39" s="71">
        <f>IF(ISBLANK(#REF!),"",AA39+SUM(AD39:AF39,AJ39))</f>
        <v>2.99</v>
      </c>
      <c r="AL39" s="72" t="s">
        <v>379</v>
      </c>
    </row>
    <row r="40" spans="1:38" x14ac:dyDescent="0.25">
      <c r="A40" s="82">
        <f>IF(ISBLANK(#REF!),"",IF(ISNUMBER(A39),A39+1,1))</f>
        <v>30</v>
      </c>
      <c r="B40" s="63" t="s">
        <v>245</v>
      </c>
      <c r="C40" s="63" t="s">
        <v>236</v>
      </c>
      <c r="D40" s="63" t="s">
        <v>246</v>
      </c>
      <c r="E40" s="63" t="s">
        <v>39</v>
      </c>
      <c r="F40" s="63" t="s">
        <v>88</v>
      </c>
      <c r="G40" s="63" t="s">
        <v>15</v>
      </c>
      <c r="H40" s="63" t="s">
        <v>12</v>
      </c>
      <c r="I40" s="63" t="s">
        <v>13</v>
      </c>
      <c r="J40" s="64">
        <v>41691</v>
      </c>
      <c r="K40" s="65">
        <v>7.25</v>
      </c>
      <c r="L40" s="66" t="s">
        <v>14</v>
      </c>
      <c r="M40" s="66" t="s">
        <v>14</v>
      </c>
      <c r="N40" s="66" t="s">
        <v>14</v>
      </c>
      <c r="O40" s="66" t="s">
        <v>14</v>
      </c>
      <c r="P40" s="63"/>
      <c r="Q40" s="63">
        <v>9</v>
      </c>
      <c r="R40" s="63">
        <v>2</v>
      </c>
      <c r="S40" s="63"/>
      <c r="T40" s="63">
        <v>4</v>
      </c>
      <c r="U40" s="63">
        <v>20</v>
      </c>
      <c r="V40" s="75"/>
      <c r="W40" s="76"/>
      <c r="X40" s="66"/>
      <c r="Y40" s="66" t="s">
        <v>14</v>
      </c>
      <c r="Z40" s="66" t="s">
        <v>14</v>
      </c>
      <c r="AA40" s="70">
        <f>IF(ISBLANK(#REF!),"",IF(K40&gt;5,ROUND(0.5*(K40-5),2),0))</f>
        <v>1.1299999999999999</v>
      </c>
      <c r="AB40" s="70">
        <f>IF(ISBLANK(#REF!),"",IF(L40="ΝΑΙ",6,(IF(M40="ΝΑΙ",4,0))))</f>
        <v>0</v>
      </c>
      <c r="AC40" s="70">
        <f>IF(ISBLANK(#REF!),"",IF(E40="ΠΕ23",IF(N40="ΝΑΙ",3,(IF(O40="ΝΑΙ",2,0))),IF(N40="ΝΑΙ",3,(IF(O40="ΝΑΙ",2,0)))))</f>
        <v>0</v>
      </c>
      <c r="AD40" s="70">
        <f>IF(ISBLANK(#REF!),"",MAX(AB40:AC40))</f>
        <v>0</v>
      </c>
      <c r="AE40" s="70">
        <f>IF(ISBLANK(#REF!),"",MIN(3,0.5*INT((P40*12+Q40+ROUND(R40/30,0))/6)))</f>
        <v>0.5</v>
      </c>
      <c r="AF40" s="70">
        <f>IF(ISBLANK(#REF!),"",0.25*(S40*12+T40+ROUND(U40/30,0)))</f>
        <v>1.25</v>
      </c>
      <c r="AG40" s="71">
        <f>IF(ISBLANK(#REF!),"",IF(V40&gt;=67%,7,0))</f>
        <v>0</v>
      </c>
      <c r="AH40" s="71">
        <f>IF(ISBLANK(#REF!),"",IF(W40&gt;=1,7,0))</f>
        <v>0</v>
      </c>
      <c r="AI40" s="71">
        <f>IF(ISBLANK(#REF!),"",IF(X40="ΠΟΛΥΤΕΚΝΟΣ",7,IF(X40="ΤΡΙΤΕΚΝΟΣ",3,0)))</f>
        <v>0</v>
      </c>
      <c r="AJ40" s="71">
        <f>IF(ISBLANK(#REF!),"",MAX(AG40:AI40))</f>
        <v>0</v>
      </c>
      <c r="AK40" s="71">
        <f>IF(ISBLANK(#REF!),"",AA40+SUM(AD40:AF40,AJ40))</f>
        <v>2.88</v>
      </c>
      <c r="AL40" s="72" t="s">
        <v>448</v>
      </c>
    </row>
    <row r="41" spans="1:38" x14ac:dyDescent="0.25">
      <c r="A41" s="82">
        <f>IF(ISBLANK(#REF!),"",IF(ISNUMBER(A40),A40+1,1))</f>
        <v>31</v>
      </c>
      <c r="B41" s="63" t="s">
        <v>233</v>
      </c>
      <c r="C41" s="63" t="s">
        <v>234</v>
      </c>
      <c r="D41" s="63" t="s">
        <v>100</v>
      </c>
      <c r="E41" s="63" t="s">
        <v>39</v>
      </c>
      <c r="F41" s="63" t="s">
        <v>88</v>
      </c>
      <c r="G41" s="63" t="s">
        <v>15</v>
      </c>
      <c r="H41" s="63" t="s">
        <v>12</v>
      </c>
      <c r="I41" s="63" t="s">
        <v>13</v>
      </c>
      <c r="J41" s="64">
        <v>39644</v>
      </c>
      <c r="K41" s="65">
        <v>7.2</v>
      </c>
      <c r="L41" s="66" t="s">
        <v>14</v>
      </c>
      <c r="M41" s="66" t="s">
        <v>14</v>
      </c>
      <c r="N41" s="66" t="s">
        <v>14</v>
      </c>
      <c r="O41" s="66" t="s">
        <v>14</v>
      </c>
      <c r="P41" s="63"/>
      <c r="Q41" s="63">
        <v>5</v>
      </c>
      <c r="R41" s="63">
        <v>12</v>
      </c>
      <c r="S41" s="63"/>
      <c r="T41" s="63">
        <v>7</v>
      </c>
      <c r="U41" s="63">
        <v>10</v>
      </c>
      <c r="V41" s="75"/>
      <c r="W41" s="76"/>
      <c r="X41" s="66"/>
      <c r="Y41" s="66" t="s">
        <v>14</v>
      </c>
      <c r="Z41" s="66" t="s">
        <v>14</v>
      </c>
      <c r="AA41" s="70">
        <f>IF(ISBLANK(#REF!),"",IF(K41&gt;5,ROUND(0.5*(K41-5),2),0))</f>
        <v>1.1000000000000001</v>
      </c>
      <c r="AB41" s="70">
        <f>IF(ISBLANK(#REF!),"",IF(L41="ΝΑΙ",6,(IF(M41="ΝΑΙ",4,0))))</f>
        <v>0</v>
      </c>
      <c r="AC41" s="70">
        <f>IF(ISBLANK(#REF!),"",IF(E41="ΠΕ23",IF(N41="ΝΑΙ",3,(IF(O41="ΝΑΙ",2,0))),IF(N41="ΝΑΙ",3,(IF(O41="ΝΑΙ",2,0)))))</f>
        <v>0</v>
      </c>
      <c r="AD41" s="70">
        <f>IF(ISBLANK(#REF!),"",MAX(AB41:AC41))</f>
        <v>0</v>
      </c>
      <c r="AE41" s="70">
        <f>IF(ISBLANK(#REF!),"",MIN(3,0.5*INT((P41*12+Q41+ROUND(R41/30,0))/6)))</f>
        <v>0</v>
      </c>
      <c r="AF41" s="70">
        <f>IF(ISBLANK(#REF!),"",0.25*(S41*12+T41+ROUND(U41/30,0)))</f>
        <v>1.75</v>
      </c>
      <c r="AG41" s="71">
        <f>IF(ISBLANK(#REF!),"",IF(V41&gt;=67%,7,0))</f>
        <v>0</v>
      </c>
      <c r="AH41" s="71">
        <f>IF(ISBLANK(#REF!),"",IF(W41&gt;=1,7,0))</f>
        <v>0</v>
      </c>
      <c r="AI41" s="71">
        <f>IF(ISBLANK(#REF!),"",IF(X41="ΠΟΛΥΤΕΚΝΟΣ",7,IF(X41="ΤΡΙΤΕΚΝΟΣ",3,0)))</f>
        <v>0</v>
      </c>
      <c r="AJ41" s="71">
        <f>IF(ISBLANK(#REF!),"",MAX(AG41:AI41))</f>
        <v>0</v>
      </c>
      <c r="AK41" s="71">
        <f>IF(ISBLANK(#REF!),"",AA41+SUM(AD41:AF41,AJ41))</f>
        <v>2.85</v>
      </c>
      <c r="AL41" s="72">
        <v>2</v>
      </c>
    </row>
    <row r="42" spans="1:38" x14ac:dyDescent="0.25">
      <c r="A42" s="82">
        <f>IF(ISBLANK(#REF!),"",IF(ISNUMBER(A41),A41+1,1))</f>
        <v>32</v>
      </c>
      <c r="B42" s="63" t="s">
        <v>235</v>
      </c>
      <c r="C42" s="63" t="s">
        <v>236</v>
      </c>
      <c r="D42" s="63" t="s">
        <v>133</v>
      </c>
      <c r="E42" s="63" t="s">
        <v>39</v>
      </c>
      <c r="F42" s="63" t="s">
        <v>88</v>
      </c>
      <c r="G42" s="63" t="s">
        <v>15</v>
      </c>
      <c r="H42" s="63" t="s">
        <v>12</v>
      </c>
      <c r="I42" s="63" t="s">
        <v>13</v>
      </c>
      <c r="J42" s="64">
        <v>37601</v>
      </c>
      <c r="K42" s="65">
        <v>8.0299999999999994</v>
      </c>
      <c r="L42" s="66" t="s">
        <v>14</v>
      </c>
      <c r="M42" s="66" t="s">
        <v>14</v>
      </c>
      <c r="N42" s="66" t="s">
        <v>14</v>
      </c>
      <c r="O42" s="66" t="s">
        <v>14</v>
      </c>
      <c r="P42" s="63"/>
      <c r="Q42" s="63"/>
      <c r="R42" s="63"/>
      <c r="S42" s="63"/>
      <c r="T42" s="63">
        <v>4</v>
      </c>
      <c r="U42" s="63">
        <v>20</v>
      </c>
      <c r="V42" s="75"/>
      <c r="W42" s="76"/>
      <c r="X42" s="66"/>
      <c r="Y42" s="66" t="s">
        <v>14</v>
      </c>
      <c r="Z42" s="66" t="s">
        <v>14</v>
      </c>
      <c r="AA42" s="70">
        <f>IF(ISBLANK(#REF!),"",IF(K42&gt;5,ROUND(0.5*(K42-5),2),0))</f>
        <v>1.52</v>
      </c>
      <c r="AB42" s="70">
        <f>IF(ISBLANK(#REF!),"",IF(L42="ΝΑΙ",6,(IF(M42="ΝΑΙ",4,0))))</f>
        <v>0</v>
      </c>
      <c r="AC42" s="70">
        <f>IF(ISBLANK(#REF!),"",IF(E42="ΠΕ23",IF(N42="ΝΑΙ",3,(IF(O42="ΝΑΙ",2,0))),IF(N42="ΝΑΙ",3,(IF(O42="ΝΑΙ",2,0)))))</f>
        <v>0</v>
      </c>
      <c r="AD42" s="70">
        <f>IF(ISBLANK(#REF!),"",MAX(AB42:AC42))</f>
        <v>0</v>
      </c>
      <c r="AE42" s="70">
        <f>IF(ISBLANK(#REF!),"",MIN(3,0.5*INT((P42*12+Q42+ROUND(R42/30,0))/6)))</f>
        <v>0</v>
      </c>
      <c r="AF42" s="70">
        <f>IF(ISBLANK(#REF!),"",0.25*(S42*12+T42+ROUND(U42/30,0)))</f>
        <v>1.25</v>
      </c>
      <c r="AG42" s="71">
        <f>IF(ISBLANK(#REF!),"",IF(V42&gt;=67%,7,0))</f>
        <v>0</v>
      </c>
      <c r="AH42" s="71">
        <f>IF(ISBLANK(#REF!),"",IF(W42&gt;=1,7,0))</f>
        <v>0</v>
      </c>
      <c r="AI42" s="71">
        <f>IF(ISBLANK(#REF!),"",IF(X42="ΠΟΛΥΤΕΚΝΟΣ",7,IF(X42="ΤΡΙΤΕΚΝΟΣ",3,0)))</f>
        <v>0</v>
      </c>
      <c r="AJ42" s="71">
        <f>IF(ISBLANK(#REF!),"",MAX(AG42:AI42))</f>
        <v>0</v>
      </c>
      <c r="AK42" s="71">
        <f>IF(ISBLANK(#REF!),"",AA42+SUM(AD42:AF42,AJ42))</f>
        <v>2.77</v>
      </c>
      <c r="AL42" s="72" t="s">
        <v>581</v>
      </c>
    </row>
    <row r="43" spans="1:38" x14ac:dyDescent="0.25">
      <c r="A43" s="82">
        <f>IF(ISBLANK(#REF!),"",IF(ISNUMBER(A42),A42+1,1))</f>
        <v>33</v>
      </c>
      <c r="B43" s="63" t="s">
        <v>95</v>
      </c>
      <c r="C43" s="63" t="s">
        <v>159</v>
      </c>
      <c r="D43" s="63" t="s">
        <v>127</v>
      </c>
      <c r="E43" s="63" t="s">
        <v>39</v>
      </c>
      <c r="F43" s="63" t="s">
        <v>88</v>
      </c>
      <c r="G43" s="63" t="s">
        <v>15</v>
      </c>
      <c r="H43" s="63" t="s">
        <v>12</v>
      </c>
      <c r="I43" s="63" t="s">
        <v>13</v>
      </c>
      <c r="J43" s="64">
        <v>42054</v>
      </c>
      <c r="K43" s="65">
        <v>7.63</v>
      </c>
      <c r="L43" s="66" t="s">
        <v>14</v>
      </c>
      <c r="M43" s="66" t="s">
        <v>14</v>
      </c>
      <c r="N43" s="66" t="s">
        <v>14</v>
      </c>
      <c r="O43" s="66" t="s">
        <v>14</v>
      </c>
      <c r="P43" s="63"/>
      <c r="Q43" s="63"/>
      <c r="R43" s="63"/>
      <c r="S43" s="63"/>
      <c r="T43" s="63">
        <v>4</v>
      </c>
      <c r="U43" s="63">
        <v>13</v>
      </c>
      <c r="V43" s="75"/>
      <c r="W43" s="76"/>
      <c r="X43" s="66"/>
      <c r="Y43" s="66" t="s">
        <v>14</v>
      </c>
      <c r="Z43" s="66" t="s">
        <v>14</v>
      </c>
      <c r="AA43" s="70">
        <f>IF(ISBLANK(#REF!),"",IF(K43&gt;5,ROUND(0.5*(K43-5),2),0))</f>
        <v>1.32</v>
      </c>
      <c r="AB43" s="70">
        <f>IF(ISBLANK(#REF!),"",IF(L43="ΝΑΙ",6,(IF(M43="ΝΑΙ",4,0))))</f>
        <v>0</v>
      </c>
      <c r="AC43" s="70">
        <f>IF(ISBLANK(#REF!),"",IF(E43="ΠΕ23",IF(N43="ΝΑΙ",3,(IF(O43="ΝΑΙ",2,0))),IF(N43="ΝΑΙ",3,(IF(O43="ΝΑΙ",2,0)))))</f>
        <v>0</v>
      </c>
      <c r="AD43" s="70">
        <f>IF(ISBLANK(#REF!),"",MAX(AB43:AC43))</f>
        <v>0</v>
      </c>
      <c r="AE43" s="70">
        <f>IF(ISBLANK(#REF!),"",MIN(3,0.5*INT((P43*12+Q43+ROUND(R43/30,0))/6)))</f>
        <v>0</v>
      </c>
      <c r="AF43" s="70">
        <f>IF(ISBLANK(#REF!),"",0.25*(S43*12+T43+ROUND(U43/30,0)))</f>
        <v>1</v>
      </c>
      <c r="AG43" s="71">
        <f>IF(ISBLANK(#REF!),"",IF(V43&gt;=67%,7,0))</f>
        <v>0</v>
      </c>
      <c r="AH43" s="71">
        <f>IF(ISBLANK(#REF!),"",IF(W43&gt;=1,7,0))</f>
        <v>0</v>
      </c>
      <c r="AI43" s="71">
        <f>IF(ISBLANK(#REF!),"",IF(X43="ΠΟΛΥΤΕΚΝΟΣ",7,IF(X43="ΤΡΙΤΕΚΝΟΣ",3,0)))</f>
        <v>0</v>
      </c>
      <c r="AJ43" s="71">
        <f>IF(ISBLANK(#REF!),"",MAX(AG43:AI43))</f>
        <v>0</v>
      </c>
      <c r="AK43" s="71">
        <f>IF(ISBLANK(#REF!),"",AA43+SUM(AD43:AF43,AJ43))</f>
        <v>2.3200000000000003</v>
      </c>
      <c r="AL43" s="72">
        <v>2.1</v>
      </c>
    </row>
    <row r="44" spans="1:38" x14ac:dyDescent="0.25">
      <c r="A44" s="82">
        <f>IF(ISBLANK(#REF!),"",IF(ISNUMBER(A43),A43+1,1))</f>
        <v>34</v>
      </c>
      <c r="B44" s="63" t="s">
        <v>190</v>
      </c>
      <c r="C44" s="63" t="s">
        <v>191</v>
      </c>
      <c r="D44" s="63" t="s">
        <v>192</v>
      </c>
      <c r="E44" s="63" t="s">
        <v>39</v>
      </c>
      <c r="F44" s="63" t="s">
        <v>88</v>
      </c>
      <c r="G44" s="63" t="s">
        <v>15</v>
      </c>
      <c r="H44" s="63" t="s">
        <v>12</v>
      </c>
      <c r="I44" s="63" t="s">
        <v>13</v>
      </c>
      <c r="J44" s="64">
        <v>41306</v>
      </c>
      <c r="K44" s="65">
        <v>7.03</v>
      </c>
      <c r="L44" s="66" t="s">
        <v>14</v>
      </c>
      <c r="M44" s="66" t="s">
        <v>14</v>
      </c>
      <c r="N44" s="66" t="s">
        <v>14</v>
      </c>
      <c r="O44" s="66" t="s">
        <v>14</v>
      </c>
      <c r="P44" s="63"/>
      <c r="Q44" s="63">
        <v>5</v>
      </c>
      <c r="R44" s="63"/>
      <c r="S44" s="63"/>
      <c r="T44" s="63">
        <v>4</v>
      </c>
      <c r="U44" s="63">
        <v>20</v>
      </c>
      <c r="V44" s="75"/>
      <c r="W44" s="76"/>
      <c r="X44" s="66"/>
      <c r="Y44" s="66" t="s">
        <v>14</v>
      </c>
      <c r="Z44" s="66" t="s">
        <v>14</v>
      </c>
      <c r="AA44" s="70">
        <f>IF(ISBLANK(#REF!),"",IF(K44&gt;5,ROUND(0.5*(K44-5),2),0))</f>
        <v>1.02</v>
      </c>
      <c r="AB44" s="70">
        <f>IF(ISBLANK(#REF!),"",IF(L44="ΝΑΙ",6,(IF(M44="ΝΑΙ",4,0))))</f>
        <v>0</v>
      </c>
      <c r="AC44" s="70">
        <f>IF(ISBLANK(#REF!),"",IF(E44="ΠΕ23",IF(N44="ΝΑΙ",3,(IF(O44="ΝΑΙ",2,0))),IF(N44="ΝΑΙ",3,(IF(O44="ΝΑΙ",2,0)))))</f>
        <v>0</v>
      </c>
      <c r="AD44" s="70">
        <f>IF(ISBLANK(#REF!),"",MAX(AB44:AC44))</f>
        <v>0</v>
      </c>
      <c r="AE44" s="70">
        <f>IF(ISBLANK(#REF!),"",MIN(3,0.5*INT((P44*12+Q44+ROUND(R44/30,0))/6)))</f>
        <v>0</v>
      </c>
      <c r="AF44" s="70">
        <f>IF(ISBLANK(#REF!),"",0.25*(S44*12+T44+ROUND(U44/30,0)))</f>
        <v>1.25</v>
      </c>
      <c r="AG44" s="71">
        <f>IF(ISBLANK(#REF!),"",IF(V44&gt;=67%,7,0))</f>
        <v>0</v>
      </c>
      <c r="AH44" s="71">
        <f>IF(ISBLANK(#REF!),"",IF(W44&gt;=1,7,0))</f>
        <v>0</v>
      </c>
      <c r="AI44" s="71">
        <f>IF(ISBLANK(#REF!),"",IF(X44="ΠΟΛΥΤΕΚΝΟΣ",7,IF(X44="ΤΡΙΤΕΚΝΟΣ",3,0)))</f>
        <v>0</v>
      </c>
      <c r="AJ44" s="71">
        <f>IF(ISBLANK(#REF!),"",MAX(AG44:AI44))</f>
        <v>0</v>
      </c>
      <c r="AK44" s="71">
        <f>IF(ISBLANK(#REF!),"",AA44+SUM(AD44:AF44,AJ44))</f>
        <v>2.27</v>
      </c>
      <c r="AL44" s="72" t="s">
        <v>308</v>
      </c>
    </row>
    <row r="45" spans="1:38" x14ac:dyDescent="0.25">
      <c r="A45" s="82">
        <f>IF(ISBLANK(#REF!),"",IF(ISNUMBER(A44),A44+1,1))</f>
        <v>35</v>
      </c>
      <c r="B45" s="63" t="s">
        <v>254</v>
      </c>
      <c r="C45" s="63" t="s">
        <v>255</v>
      </c>
      <c r="D45" s="63" t="s">
        <v>113</v>
      </c>
      <c r="E45" s="63" t="s">
        <v>39</v>
      </c>
      <c r="F45" s="63" t="s">
        <v>88</v>
      </c>
      <c r="G45" s="63" t="s">
        <v>15</v>
      </c>
      <c r="H45" s="63" t="s">
        <v>12</v>
      </c>
      <c r="I45" s="63" t="s">
        <v>13</v>
      </c>
      <c r="J45" s="64">
        <v>41845</v>
      </c>
      <c r="K45" s="65">
        <v>7.91</v>
      </c>
      <c r="L45" s="66" t="s">
        <v>14</v>
      </c>
      <c r="M45" s="66" t="s">
        <v>14</v>
      </c>
      <c r="N45" s="66" t="s">
        <v>14</v>
      </c>
      <c r="O45" s="66" t="s">
        <v>14</v>
      </c>
      <c r="P45" s="63"/>
      <c r="Q45" s="63">
        <v>8</v>
      </c>
      <c r="R45" s="63">
        <v>23</v>
      </c>
      <c r="S45" s="63"/>
      <c r="T45" s="63"/>
      <c r="U45" s="63"/>
      <c r="V45" s="75"/>
      <c r="W45" s="76"/>
      <c r="X45" s="66"/>
      <c r="Y45" s="66" t="s">
        <v>14</v>
      </c>
      <c r="Z45" s="66" t="s">
        <v>14</v>
      </c>
      <c r="AA45" s="70">
        <f>IF(ISBLANK(#REF!),"",IF(K45&gt;5,ROUND(0.5*(K45-5),2),0))</f>
        <v>1.46</v>
      </c>
      <c r="AB45" s="70">
        <f>IF(ISBLANK(#REF!),"",IF(L45="ΝΑΙ",6,(IF(M45="ΝΑΙ",4,0))))</f>
        <v>0</v>
      </c>
      <c r="AC45" s="70">
        <f>IF(ISBLANK(#REF!),"",IF(E45="ΠΕ23",IF(N45="ΝΑΙ",3,(IF(O45="ΝΑΙ",2,0))),IF(N45="ΝΑΙ",3,(IF(O45="ΝΑΙ",2,0)))))</f>
        <v>0</v>
      </c>
      <c r="AD45" s="70">
        <f>IF(ISBLANK(#REF!),"",MAX(AB45:AC45))</f>
        <v>0</v>
      </c>
      <c r="AE45" s="70">
        <f>IF(ISBLANK(#REF!),"",MIN(3,0.5*INT((P45*12+Q45+ROUND(R45/30,0))/6)))</f>
        <v>0.5</v>
      </c>
      <c r="AF45" s="70">
        <f>IF(ISBLANK(#REF!),"",0.25*(S45*12+T45+ROUND(U45/30,0)))</f>
        <v>0</v>
      </c>
      <c r="AG45" s="71">
        <f>IF(ISBLANK(#REF!),"",IF(V45&gt;=67%,7,0))</f>
        <v>0</v>
      </c>
      <c r="AH45" s="71">
        <f>IF(ISBLANK(#REF!),"",IF(W45&gt;=1,7,0))</f>
        <v>0</v>
      </c>
      <c r="AI45" s="71">
        <f>IF(ISBLANK(#REF!),"",IF(X45="ΠΟΛΥΤΕΚΝΟΣ",7,IF(X45="ΤΡΙΤΕΚΝΟΣ",3,0)))</f>
        <v>0</v>
      </c>
      <c r="AJ45" s="71">
        <f>IF(ISBLANK(#REF!),"",MAX(AG45:AI45))</f>
        <v>0</v>
      </c>
      <c r="AK45" s="71">
        <f>IF(ISBLANK(#REF!),"",AA45+SUM(AD45:AF45,AJ45))</f>
        <v>1.96</v>
      </c>
      <c r="AL45" s="72">
        <v>1.2</v>
      </c>
    </row>
    <row r="46" spans="1:38" x14ac:dyDescent="0.25">
      <c r="A46" s="82">
        <f>IF(ISBLANK(#REF!),"",IF(ISNUMBER(A45),A45+1,1))</f>
        <v>36</v>
      </c>
      <c r="B46" s="63" t="s">
        <v>212</v>
      </c>
      <c r="C46" s="63" t="s">
        <v>96</v>
      </c>
      <c r="D46" s="63" t="s">
        <v>110</v>
      </c>
      <c r="E46" s="63" t="s">
        <v>39</v>
      </c>
      <c r="F46" s="63" t="s">
        <v>88</v>
      </c>
      <c r="G46" s="63" t="s">
        <v>15</v>
      </c>
      <c r="H46" s="63" t="s">
        <v>12</v>
      </c>
      <c r="I46" s="63" t="s">
        <v>13</v>
      </c>
      <c r="J46" s="64">
        <v>39287</v>
      </c>
      <c r="K46" s="65">
        <v>6.8</v>
      </c>
      <c r="L46" s="66" t="s">
        <v>14</v>
      </c>
      <c r="M46" s="66" t="s">
        <v>14</v>
      </c>
      <c r="N46" s="66" t="s">
        <v>14</v>
      </c>
      <c r="O46" s="66" t="s">
        <v>14</v>
      </c>
      <c r="P46" s="63"/>
      <c r="Q46" s="63"/>
      <c r="R46" s="63"/>
      <c r="S46" s="63"/>
      <c r="T46" s="63">
        <v>4</v>
      </c>
      <c r="U46" s="63">
        <v>10</v>
      </c>
      <c r="V46" s="75"/>
      <c r="W46" s="76"/>
      <c r="X46" s="66"/>
      <c r="Y46" s="66" t="s">
        <v>14</v>
      </c>
      <c r="Z46" s="66" t="s">
        <v>14</v>
      </c>
      <c r="AA46" s="70">
        <f>IF(ISBLANK(#REF!),"",IF(K46&gt;5,ROUND(0.5*(K46-5),2),0))</f>
        <v>0.9</v>
      </c>
      <c r="AB46" s="70">
        <f>IF(ISBLANK(#REF!),"",IF(L46="ΝΑΙ",6,(IF(M46="ΝΑΙ",4,0))))</f>
        <v>0</v>
      </c>
      <c r="AC46" s="70">
        <f>IF(ISBLANK(#REF!),"",IF(E46="ΠΕ23",IF(N46="ΝΑΙ",3,(IF(O46="ΝΑΙ",2,0))),IF(N46="ΝΑΙ",3,(IF(O46="ΝΑΙ",2,0)))))</f>
        <v>0</v>
      </c>
      <c r="AD46" s="70">
        <f>IF(ISBLANK(#REF!),"",MAX(AB46:AC46))</f>
        <v>0</v>
      </c>
      <c r="AE46" s="70">
        <f>IF(ISBLANK(#REF!),"",MIN(3,0.5*INT((P46*12+Q46+ROUND(R46/30,0))/6)))</f>
        <v>0</v>
      </c>
      <c r="AF46" s="70">
        <f>IF(ISBLANK(#REF!),"",0.25*(S46*12+T46+ROUND(U46/30,0)))</f>
        <v>1</v>
      </c>
      <c r="AG46" s="71">
        <f>IF(ISBLANK(#REF!),"",IF(V46&gt;=67%,7,0))</f>
        <v>0</v>
      </c>
      <c r="AH46" s="71">
        <f>IF(ISBLANK(#REF!),"",IF(W46&gt;=1,7,0))</f>
        <v>0</v>
      </c>
      <c r="AI46" s="71">
        <f>IF(ISBLANK(#REF!),"",IF(X46="ΠΟΛΥΤΕΚΝΟΣ",7,IF(X46="ΤΡΙΤΕΚΝΟΣ",3,0)))</f>
        <v>0</v>
      </c>
      <c r="AJ46" s="71">
        <f>IF(ISBLANK(#REF!),"",MAX(AG46:AI46))</f>
        <v>0</v>
      </c>
      <c r="AK46" s="71">
        <f>IF(ISBLANK(#REF!),"",AA46+SUM(AD46:AF46,AJ46))</f>
        <v>1.9</v>
      </c>
      <c r="AL46" s="72" t="s">
        <v>398</v>
      </c>
    </row>
    <row r="47" spans="1:38" x14ac:dyDescent="0.25">
      <c r="A47" s="82">
        <f>IF(ISBLANK(#REF!),"",IF(ISNUMBER(A46),A46+1,1))</f>
        <v>37</v>
      </c>
      <c r="B47" s="63" t="s">
        <v>186</v>
      </c>
      <c r="C47" s="63" t="s">
        <v>187</v>
      </c>
      <c r="D47" s="63" t="s">
        <v>107</v>
      </c>
      <c r="E47" s="63" t="s">
        <v>39</v>
      </c>
      <c r="F47" s="63" t="s">
        <v>88</v>
      </c>
      <c r="G47" s="63" t="s">
        <v>15</v>
      </c>
      <c r="H47" s="63" t="s">
        <v>12</v>
      </c>
      <c r="I47" s="63" t="s">
        <v>13</v>
      </c>
      <c r="J47" s="64">
        <v>39989</v>
      </c>
      <c r="K47" s="65">
        <v>5.91</v>
      </c>
      <c r="L47" s="66" t="s">
        <v>14</v>
      </c>
      <c r="M47" s="66" t="s">
        <v>14</v>
      </c>
      <c r="N47" s="66" t="s">
        <v>14</v>
      </c>
      <c r="O47" s="66" t="s">
        <v>14</v>
      </c>
      <c r="P47" s="63"/>
      <c r="Q47" s="63"/>
      <c r="R47" s="63"/>
      <c r="S47" s="63"/>
      <c r="T47" s="63">
        <v>4</v>
      </c>
      <c r="U47" s="63">
        <v>20</v>
      </c>
      <c r="V47" s="75"/>
      <c r="W47" s="76"/>
      <c r="X47" s="66"/>
      <c r="Y47" s="66" t="s">
        <v>14</v>
      </c>
      <c r="Z47" s="66" t="s">
        <v>14</v>
      </c>
      <c r="AA47" s="70">
        <f>IF(ISBLANK(#REF!),"",IF(K47&gt;5,ROUND(0.5*(K47-5),2),0))</f>
        <v>0.46</v>
      </c>
      <c r="AB47" s="70">
        <f>IF(ISBLANK(#REF!),"",IF(L47="ΝΑΙ",6,(IF(M47="ΝΑΙ",4,0))))</f>
        <v>0</v>
      </c>
      <c r="AC47" s="70">
        <f>IF(ISBLANK(#REF!),"",IF(E47="ΠΕ23",IF(N47="ΝΑΙ",3,(IF(O47="ΝΑΙ",2,0))),IF(N47="ΝΑΙ",3,(IF(O47="ΝΑΙ",2,0)))))</f>
        <v>0</v>
      </c>
      <c r="AD47" s="70">
        <f>IF(ISBLANK(#REF!),"",MAX(AB47:AC47))</f>
        <v>0</v>
      </c>
      <c r="AE47" s="70">
        <f>IF(ISBLANK(#REF!),"",MIN(3,0.5*INT((P47*12+Q47+ROUND(R47/30,0))/6)))</f>
        <v>0</v>
      </c>
      <c r="AF47" s="70">
        <f>IF(ISBLANK(#REF!),"",0.25*(S47*12+T47+ROUND(U47/30,0)))</f>
        <v>1.25</v>
      </c>
      <c r="AG47" s="71">
        <f>IF(ISBLANK(#REF!),"",IF(V47&gt;=67%,7,0))</f>
        <v>0</v>
      </c>
      <c r="AH47" s="71">
        <f>IF(ISBLANK(#REF!),"",IF(W47&gt;=1,7,0))</f>
        <v>0</v>
      </c>
      <c r="AI47" s="71">
        <f>IF(ISBLANK(#REF!),"",IF(X47="ΠΟΛΥΤΕΚΝΟΣ",7,IF(X47="ΤΡΙΤΕΚΝΟΣ",3,0)))</f>
        <v>0</v>
      </c>
      <c r="AJ47" s="71">
        <f>IF(ISBLANK(#REF!),"",MAX(AG47:AI47))</f>
        <v>0</v>
      </c>
      <c r="AK47" s="71">
        <f>IF(ISBLANK(#REF!),"",AA47+SUM(AD47:AF47,AJ47))</f>
        <v>1.71</v>
      </c>
      <c r="AL47" s="72">
        <v>2</v>
      </c>
    </row>
    <row r="48" spans="1:38" x14ac:dyDescent="0.25">
      <c r="A48" s="82">
        <v>38</v>
      </c>
      <c r="B48" s="63" t="s">
        <v>179</v>
      </c>
      <c r="C48" s="63" t="s">
        <v>168</v>
      </c>
      <c r="D48" s="63" t="s">
        <v>107</v>
      </c>
      <c r="E48" s="63" t="s">
        <v>39</v>
      </c>
      <c r="F48" s="63" t="s">
        <v>88</v>
      </c>
      <c r="G48" s="63" t="s">
        <v>15</v>
      </c>
      <c r="H48" s="63" t="s">
        <v>12</v>
      </c>
      <c r="I48" s="63" t="s">
        <v>13</v>
      </c>
      <c r="J48" s="64">
        <v>40834</v>
      </c>
      <c r="K48" s="65">
        <v>7.16</v>
      </c>
      <c r="L48" s="66" t="s">
        <v>14</v>
      </c>
      <c r="M48" s="66" t="s">
        <v>14</v>
      </c>
      <c r="N48" s="66" t="s">
        <v>14</v>
      </c>
      <c r="O48" s="66" t="s">
        <v>14</v>
      </c>
      <c r="P48" s="63"/>
      <c r="Q48" s="63">
        <v>7</v>
      </c>
      <c r="R48" s="63">
        <v>17</v>
      </c>
      <c r="S48" s="63"/>
      <c r="T48" s="63"/>
      <c r="U48" s="63"/>
      <c r="V48" s="75"/>
      <c r="W48" s="76"/>
      <c r="X48" s="66"/>
      <c r="Y48" s="66" t="s">
        <v>14</v>
      </c>
      <c r="Z48" s="66" t="s">
        <v>14</v>
      </c>
      <c r="AA48" s="70">
        <f>IF(ISBLANK(#REF!),"",IF(K48&gt;5,ROUND(0.5*(K48-5),2),0))</f>
        <v>1.08</v>
      </c>
      <c r="AB48" s="70">
        <f>IF(ISBLANK(#REF!),"",IF(L48="ΝΑΙ",6,(IF(M48="ΝΑΙ",4,0))))</f>
        <v>0</v>
      </c>
      <c r="AC48" s="70">
        <f>IF(ISBLANK(#REF!),"",IF(E48="ΠΕ23",IF(N48="ΝΑΙ",3,(IF(O48="ΝΑΙ",2,0))),IF(N48="ΝΑΙ",3,(IF(O48="ΝΑΙ",2,0)))))</f>
        <v>0</v>
      </c>
      <c r="AD48" s="70">
        <f>IF(ISBLANK(#REF!),"",MAX(AB48:AC48))</f>
        <v>0</v>
      </c>
      <c r="AE48" s="70">
        <f>IF(ISBLANK(#REF!),"",MIN(3,0.5*INT((P48*12+Q48+ROUND(R48/30,0))/6)))</f>
        <v>0.5</v>
      </c>
      <c r="AF48" s="70">
        <f>IF(ISBLANK(#REF!),"",0.25*(S48*12+T48+ROUND(U48/30,0)))</f>
        <v>0</v>
      </c>
      <c r="AG48" s="71">
        <f>IF(ISBLANK(#REF!),"",IF(V48&gt;=67%,7,0))</f>
        <v>0</v>
      </c>
      <c r="AH48" s="71">
        <f>IF(ISBLANK(#REF!),"",IF(W48&gt;=1,7,0))</f>
        <v>0</v>
      </c>
      <c r="AI48" s="71">
        <f>IF(ISBLANK(#REF!),"",IF(X48="ΠΟΛΥΤΕΚΝΟΣ",7,IF(X48="ΤΡΙΤΕΚΝΟΣ",3,0)))</f>
        <v>0</v>
      </c>
      <c r="AJ48" s="71">
        <f>IF(ISBLANK(#REF!),"",MAX(AG48:AI48))</f>
        <v>0</v>
      </c>
      <c r="AK48" s="71">
        <f>IF(ISBLANK(#REF!),"",AA48+SUM(AD48:AF48,AJ48))</f>
        <v>1.58</v>
      </c>
      <c r="AL48" s="72" t="s">
        <v>580</v>
      </c>
    </row>
    <row r="49" spans="1:38" x14ac:dyDescent="0.25">
      <c r="A49" s="82">
        <v>39</v>
      </c>
      <c r="B49" s="63" t="s">
        <v>174</v>
      </c>
      <c r="C49" s="63" t="s">
        <v>175</v>
      </c>
      <c r="D49" s="63" t="s">
        <v>176</v>
      </c>
      <c r="E49" s="63" t="s">
        <v>39</v>
      </c>
      <c r="F49" s="63" t="s">
        <v>88</v>
      </c>
      <c r="G49" s="63" t="s">
        <v>15</v>
      </c>
      <c r="H49" s="63" t="s">
        <v>12</v>
      </c>
      <c r="I49" s="63" t="s">
        <v>13</v>
      </c>
      <c r="J49" s="64">
        <v>41824</v>
      </c>
      <c r="K49" s="65">
        <v>8.16</v>
      </c>
      <c r="L49" s="66" t="s">
        <v>14</v>
      </c>
      <c r="M49" s="66" t="s">
        <v>14</v>
      </c>
      <c r="N49" s="66" t="s">
        <v>14</v>
      </c>
      <c r="O49" s="66" t="s">
        <v>14</v>
      </c>
      <c r="P49" s="63"/>
      <c r="Q49" s="63"/>
      <c r="R49" s="63"/>
      <c r="S49" s="63"/>
      <c r="T49" s="63"/>
      <c r="U49" s="63"/>
      <c r="V49" s="75"/>
      <c r="W49" s="76"/>
      <c r="X49" s="66"/>
      <c r="Y49" s="66" t="s">
        <v>14</v>
      </c>
      <c r="Z49" s="66" t="s">
        <v>14</v>
      </c>
      <c r="AA49" s="70">
        <f>IF(ISBLANK(#REF!),"",IF(K49&gt;5,ROUND(0.5*(K49-5),2),0))</f>
        <v>1.58</v>
      </c>
      <c r="AB49" s="70">
        <f>IF(ISBLANK(#REF!),"",IF(L49="ΝΑΙ",6,(IF(M49="ΝΑΙ",4,0))))</f>
        <v>0</v>
      </c>
      <c r="AC49" s="70">
        <f>IF(ISBLANK(#REF!),"",IF(E49="ΠΕ23",IF(N49="ΝΑΙ",3,(IF(O49="ΝΑΙ",2,0))),IF(N49="ΝΑΙ",3,(IF(O49="ΝΑΙ",2,0)))))</f>
        <v>0</v>
      </c>
      <c r="AD49" s="70">
        <f>IF(ISBLANK(#REF!),"",MAX(AB49:AC49))</f>
        <v>0</v>
      </c>
      <c r="AE49" s="70">
        <f>IF(ISBLANK(#REF!),"",MIN(3,0.5*INT((P49*12+Q49+ROUND(R49/30,0))/6)))</f>
        <v>0</v>
      </c>
      <c r="AF49" s="70">
        <f>IF(ISBLANK(#REF!),"",0.25*(S49*12+T49+ROUND(U49/30,0)))</f>
        <v>0</v>
      </c>
      <c r="AG49" s="71">
        <f>IF(ISBLANK(#REF!),"",IF(V49&gt;=67%,7,0))</f>
        <v>0</v>
      </c>
      <c r="AH49" s="71">
        <f>IF(ISBLANK(#REF!),"",IF(W49&gt;=1,7,0))</f>
        <v>0</v>
      </c>
      <c r="AI49" s="71">
        <f>IF(ISBLANK(#REF!),"",IF(X49="ΠΟΛΥΤΕΚΝΟΣ",7,IF(X49="ΤΡΙΤΕΚΝΟΣ",3,0)))</f>
        <v>0</v>
      </c>
      <c r="AJ49" s="71">
        <f>IF(ISBLANK(#REF!),"",MAX(AG49:AI49))</f>
        <v>0</v>
      </c>
      <c r="AK49" s="71">
        <f>IF(ISBLANK(#REF!),"",AA49+SUM(AD49:AF49,AJ49))</f>
        <v>1.58</v>
      </c>
      <c r="AL49" s="72" t="s">
        <v>580</v>
      </c>
    </row>
    <row r="50" spans="1:38" x14ac:dyDescent="0.25">
      <c r="A50" s="82">
        <v>40</v>
      </c>
      <c r="B50" s="63" t="s">
        <v>220</v>
      </c>
      <c r="C50" s="63" t="s">
        <v>109</v>
      </c>
      <c r="D50" s="63" t="s">
        <v>221</v>
      </c>
      <c r="E50" s="63" t="s">
        <v>39</v>
      </c>
      <c r="F50" s="63" t="s">
        <v>88</v>
      </c>
      <c r="G50" s="63" t="s">
        <v>15</v>
      </c>
      <c r="H50" s="63" t="s">
        <v>12</v>
      </c>
      <c r="I50" s="63" t="s">
        <v>13</v>
      </c>
      <c r="J50" s="64">
        <v>40011</v>
      </c>
      <c r="K50" s="65">
        <v>7.08</v>
      </c>
      <c r="L50" s="66" t="s">
        <v>14</v>
      </c>
      <c r="M50" s="66" t="s">
        <v>14</v>
      </c>
      <c r="N50" s="66" t="s">
        <v>14</v>
      </c>
      <c r="O50" s="66" t="s">
        <v>14</v>
      </c>
      <c r="P50" s="63"/>
      <c r="Q50" s="63">
        <v>4</v>
      </c>
      <c r="R50" s="63">
        <v>27</v>
      </c>
      <c r="S50" s="63"/>
      <c r="T50" s="63">
        <v>1</v>
      </c>
      <c r="U50" s="63">
        <v>6</v>
      </c>
      <c r="V50" s="75"/>
      <c r="W50" s="76"/>
      <c r="X50" s="66"/>
      <c r="Y50" s="66" t="s">
        <v>12</v>
      </c>
      <c r="Z50" s="66" t="s">
        <v>12</v>
      </c>
      <c r="AA50" s="70">
        <f>IF(ISBLANK(#REF!),"",IF(K50&gt;5,ROUND(0.5*(K50-5),2),0))</f>
        <v>1.04</v>
      </c>
      <c r="AB50" s="70">
        <f>IF(ISBLANK(#REF!),"",IF(L50="ΝΑΙ",6,(IF(M50="ΝΑΙ",4,0))))</f>
        <v>0</v>
      </c>
      <c r="AC50" s="70">
        <f>IF(ISBLANK(#REF!),"",IF(E50="ΠΕ23",IF(N50="ΝΑΙ",3,(IF(O50="ΝΑΙ",2,0))),IF(N50="ΝΑΙ",3,(IF(O50="ΝΑΙ",2,0)))))</f>
        <v>0</v>
      </c>
      <c r="AD50" s="70">
        <f>IF(ISBLANK(#REF!),"",MAX(AB50:AC50))</f>
        <v>0</v>
      </c>
      <c r="AE50" s="70">
        <f>IF(ISBLANK(#REF!),"",MIN(3,0.5*INT((P50*12+Q50+ROUND(R50/30,0))/6)))</f>
        <v>0</v>
      </c>
      <c r="AF50" s="70">
        <f>IF(ISBLANK(#REF!),"",0.25*(S50*12+T50+ROUND(U50/30,0)))</f>
        <v>0.25</v>
      </c>
      <c r="AG50" s="71">
        <f>IF(ISBLANK(#REF!),"",IF(V50&gt;=67%,7,0))</f>
        <v>0</v>
      </c>
      <c r="AH50" s="71">
        <f>IF(ISBLANK(#REF!),"",IF(W50&gt;=1,7,0))</f>
        <v>0</v>
      </c>
      <c r="AI50" s="71">
        <f>IF(ISBLANK(#REF!),"",IF(X50="ΠΟΛΥΤΕΚΝΟΣ",7,IF(X50="ΤΡΙΤΕΚΝΟΣ",3,0)))</f>
        <v>0</v>
      </c>
      <c r="AJ50" s="71">
        <f>IF(ISBLANK(#REF!),"",MAX(AG50:AI50))</f>
        <v>0</v>
      </c>
      <c r="AK50" s="71">
        <f>IF(ISBLANK(#REF!),"",AA50+SUM(AD50:AF50,AJ50))</f>
        <v>1.29</v>
      </c>
      <c r="AL50" s="72" t="s">
        <v>448</v>
      </c>
    </row>
    <row r="51" spans="1:38" x14ac:dyDescent="0.25">
      <c r="A51" s="82">
        <f>IF(ISBLANK(#REF!),"",IF(ISNUMBER(A50),A50+1,1))</f>
        <v>41</v>
      </c>
      <c r="B51" s="63" t="s">
        <v>207</v>
      </c>
      <c r="C51" s="77" t="s">
        <v>154</v>
      </c>
      <c r="D51" s="63" t="s">
        <v>208</v>
      </c>
      <c r="E51" s="63" t="s">
        <v>39</v>
      </c>
      <c r="F51" s="63" t="s">
        <v>88</v>
      </c>
      <c r="G51" s="63" t="s">
        <v>15</v>
      </c>
      <c r="H51" s="63" t="s">
        <v>12</v>
      </c>
      <c r="I51" s="63" t="s">
        <v>13</v>
      </c>
      <c r="J51" s="64">
        <v>41473</v>
      </c>
      <c r="K51" s="65">
        <v>6.57</v>
      </c>
      <c r="L51" s="66" t="s">
        <v>14</v>
      </c>
      <c r="M51" s="66" t="s">
        <v>14</v>
      </c>
      <c r="N51" s="66" t="s">
        <v>14</v>
      </c>
      <c r="O51" s="66" t="s">
        <v>14</v>
      </c>
      <c r="P51" s="63"/>
      <c r="Q51" s="63">
        <v>9</v>
      </c>
      <c r="R51" s="63">
        <v>24</v>
      </c>
      <c r="S51" s="63"/>
      <c r="T51" s="63"/>
      <c r="U51" s="63"/>
      <c r="V51" s="75"/>
      <c r="W51" s="76"/>
      <c r="X51" s="66"/>
      <c r="Y51" s="66" t="s">
        <v>14</v>
      </c>
      <c r="Z51" s="66" t="s">
        <v>14</v>
      </c>
      <c r="AA51" s="70">
        <f>IF(ISBLANK(#REF!),"",IF(K51&gt;5,ROUND(0.5*(K51-5),2),0))</f>
        <v>0.79</v>
      </c>
      <c r="AB51" s="70">
        <f>IF(ISBLANK(#REF!),"",IF(L51="ΝΑΙ",6,(IF(M51="ΝΑΙ",4,0))))</f>
        <v>0</v>
      </c>
      <c r="AC51" s="70">
        <f>IF(ISBLANK(#REF!),"",IF(E51="ΠΕ23",IF(N51="ΝΑΙ",3,(IF(O51="ΝΑΙ",2,0))),IF(N51="ΝΑΙ",3,(IF(O51="ΝΑΙ",2,0)))))</f>
        <v>0</v>
      </c>
      <c r="AD51" s="70">
        <f>IF(ISBLANK(#REF!),"",MAX(AB51:AC51))</f>
        <v>0</v>
      </c>
      <c r="AE51" s="70">
        <f>IF(ISBLANK(#REF!),"",MIN(3,0.5*INT((P51*12+Q51+ROUND(R51/30,0))/6)))</f>
        <v>0.5</v>
      </c>
      <c r="AF51" s="70">
        <f>IF(ISBLANK(#REF!),"",0.25*(S51*12+T51+ROUND(U51/30,0)))</f>
        <v>0</v>
      </c>
      <c r="AG51" s="71">
        <f>IF(ISBLANK(#REF!),"",IF(V51&gt;=67%,7,0))</f>
        <v>0</v>
      </c>
      <c r="AH51" s="71">
        <f>IF(ISBLANK(#REF!),"",IF(W51&gt;=1,7,0))</f>
        <v>0</v>
      </c>
      <c r="AI51" s="71">
        <f>IF(ISBLANK(#REF!),"",IF(X51="ΠΟΛΥΤΕΚΝΟΣ",7,IF(X51="ΤΡΙΤΕΚΝΟΣ",3,0)))</f>
        <v>0</v>
      </c>
      <c r="AJ51" s="71">
        <f>IF(ISBLANK(#REF!),"",MAX(AG51:AI51))</f>
        <v>0</v>
      </c>
      <c r="AK51" s="71">
        <f>IF(ISBLANK(#REF!),"",AA51+SUM(AD51:AF51,AJ51))</f>
        <v>1.29</v>
      </c>
      <c r="AL51" s="72" t="s">
        <v>286</v>
      </c>
    </row>
    <row r="52" spans="1:38" x14ac:dyDescent="0.25">
      <c r="A52" s="82">
        <f>IF(ISBLANK(#REF!),"",IF(ISNUMBER(A51),A51+1,1))</f>
        <v>42</v>
      </c>
      <c r="B52" s="63" t="s">
        <v>185</v>
      </c>
      <c r="C52" s="63" t="s">
        <v>100</v>
      </c>
      <c r="D52" s="63" t="s">
        <v>147</v>
      </c>
      <c r="E52" s="63" t="s">
        <v>39</v>
      </c>
      <c r="F52" s="63" t="s">
        <v>88</v>
      </c>
      <c r="G52" s="63" t="s">
        <v>15</v>
      </c>
      <c r="H52" s="63" t="s">
        <v>12</v>
      </c>
      <c r="I52" s="63" t="s">
        <v>13</v>
      </c>
      <c r="J52" s="64">
        <v>41824</v>
      </c>
      <c r="K52" s="65">
        <v>7.37</v>
      </c>
      <c r="L52" s="66" t="s">
        <v>14</v>
      </c>
      <c r="M52" s="66" t="s">
        <v>14</v>
      </c>
      <c r="N52" s="66" t="s">
        <v>14</v>
      </c>
      <c r="O52" s="66" t="s">
        <v>14</v>
      </c>
      <c r="P52" s="63"/>
      <c r="Q52" s="63">
        <v>5</v>
      </c>
      <c r="R52" s="63">
        <v>5</v>
      </c>
      <c r="S52" s="63"/>
      <c r="T52" s="63"/>
      <c r="U52" s="63"/>
      <c r="V52" s="75"/>
      <c r="W52" s="76"/>
      <c r="X52" s="66"/>
      <c r="Y52" s="66" t="s">
        <v>14</v>
      </c>
      <c r="Z52" s="66" t="s">
        <v>14</v>
      </c>
      <c r="AA52" s="70">
        <f>IF(ISBLANK(#REF!),"",IF(K52&gt;5,ROUND(0.5*(K52-5),2),0))</f>
        <v>1.19</v>
      </c>
      <c r="AB52" s="70">
        <f>IF(ISBLANK(#REF!),"",IF(L52="ΝΑΙ",6,(IF(M52="ΝΑΙ",4,0))))</f>
        <v>0</v>
      </c>
      <c r="AC52" s="70">
        <f>IF(ISBLANK(#REF!),"",IF(E52="ΠΕ23",IF(N52="ΝΑΙ",3,(IF(O52="ΝΑΙ",2,0))),IF(N52="ΝΑΙ",3,(IF(O52="ΝΑΙ",2,0)))))</f>
        <v>0</v>
      </c>
      <c r="AD52" s="70">
        <f>IF(ISBLANK(#REF!),"",MAX(AB52:AC52))</f>
        <v>0</v>
      </c>
      <c r="AE52" s="70">
        <f>IF(ISBLANK(#REF!),"",MIN(3,0.5*INT((P52*12+Q52+ROUND(R52/30,0))/6)))</f>
        <v>0</v>
      </c>
      <c r="AF52" s="70">
        <f>IF(ISBLANK(#REF!),"",0.25*(S52*12+T52+ROUND(U52/30,0)))</f>
        <v>0</v>
      </c>
      <c r="AG52" s="71">
        <f>IF(ISBLANK(#REF!),"",IF(V52&gt;=67%,7,0))</f>
        <v>0</v>
      </c>
      <c r="AH52" s="71">
        <f>IF(ISBLANK(#REF!),"",IF(W52&gt;=1,7,0))</f>
        <v>0</v>
      </c>
      <c r="AI52" s="71">
        <f>IF(ISBLANK(#REF!),"",IF(X52="ΠΟΛΥΤΕΚΝΟΣ",7,IF(X52="ΤΡΙΤΕΚΝΟΣ",3,0)))</f>
        <v>0</v>
      </c>
      <c r="AJ52" s="71">
        <f>IF(ISBLANK(#REF!),"",MAX(AG52:AI52))</f>
        <v>0</v>
      </c>
      <c r="AK52" s="71">
        <f>IF(ISBLANK(#REF!),"",AA52+SUM(AD52:AF52,AJ52))</f>
        <v>1.19</v>
      </c>
      <c r="AL52" s="72">
        <v>2.1</v>
      </c>
    </row>
    <row r="53" spans="1:38" x14ac:dyDescent="0.25">
      <c r="A53" s="82">
        <f>IF(ISBLANK(#REF!),"",IF(ISNUMBER(A52),A52+1,1))</f>
        <v>43</v>
      </c>
      <c r="B53" s="63" t="s">
        <v>238</v>
      </c>
      <c r="C53" s="63" t="s">
        <v>239</v>
      </c>
      <c r="D53" s="63" t="s">
        <v>169</v>
      </c>
      <c r="E53" s="63" t="s">
        <v>39</v>
      </c>
      <c r="F53" s="63" t="s">
        <v>88</v>
      </c>
      <c r="G53" s="63" t="s">
        <v>15</v>
      </c>
      <c r="H53" s="63" t="s">
        <v>12</v>
      </c>
      <c r="I53" s="63" t="s">
        <v>13</v>
      </c>
      <c r="J53" s="64">
        <v>40001</v>
      </c>
      <c r="K53" s="65">
        <v>7.06</v>
      </c>
      <c r="L53" s="66" t="s">
        <v>14</v>
      </c>
      <c r="M53" s="66" t="s">
        <v>14</v>
      </c>
      <c r="N53" s="66" t="s">
        <v>14</v>
      </c>
      <c r="O53" s="66" t="s">
        <v>14</v>
      </c>
      <c r="P53" s="63"/>
      <c r="Q53" s="63"/>
      <c r="R53" s="63"/>
      <c r="S53" s="63"/>
      <c r="T53" s="63"/>
      <c r="U53" s="63"/>
      <c r="V53" s="75"/>
      <c r="W53" s="76"/>
      <c r="X53" s="66"/>
      <c r="Y53" s="66" t="s">
        <v>14</v>
      </c>
      <c r="Z53" s="66" t="s">
        <v>14</v>
      </c>
      <c r="AA53" s="70">
        <f>IF(ISBLANK(#REF!),"",IF(K53&gt;5,ROUND(0.5*(K53-5),2),0))</f>
        <v>1.03</v>
      </c>
      <c r="AB53" s="70">
        <f>IF(ISBLANK(#REF!),"",IF(L53="ΝΑΙ",6,(IF(M53="ΝΑΙ",4,0))))</f>
        <v>0</v>
      </c>
      <c r="AC53" s="70">
        <f>IF(ISBLANK(#REF!),"",IF(E53="ΠΕ23",IF(N53="ΝΑΙ",3,(IF(O53="ΝΑΙ",2,0))),IF(N53="ΝΑΙ",3,(IF(O53="ΝΑΙ",2,0)))))</f>
        <v>0</v>
      </c>
      <c r="AD53" s="70">
        <f>IF(ISBLANK(#REF!),"",MAX(AB53:AC53))</f>
        <v>0</v>
      </c>
      <c r="AE53" s="70">
        <f>IF(ISBLANK(#REF!),"",MIN(3,0.5*INT((P53*12+Q53+ROUND(R53/30,0))/6)))</f>
        <v>0</v>
      </c>
      <c r="AF53" s="70">
        <f>IF(ISBLANK(#REF!),"",0.25*(S53*12+T53+ROUND(U53/30,0)))</f>
        <v>0</v>
      </c>
      <c r="AG53" s="71">
        <f>IF(ISBLANK(#REF!),"",IF(V53&gt;=67%,7,0))</f>
        <v>0</v>
      </c>
      <c r="AH53" s="71">
        <f>IF(ISBLANK(#REF!),"",IF(W53&gt;=1,7,0))</f>
        <v>0</v>
      </c>
      <c r="AI53" s="71">
        <f>IF(ISBLANK(#REF!),"",IF(X53="ΠΟΛΥΤΕΚΝΟΣ",7,IF(X53="ΤΡΙΤΕΚΝΟΣ",3,0)))</f>
        <v>0</v>
      </c>
      <c r="AJ53" s="71">
        <f>IF(ISBLANK(#REF!),"",MAX(AG53:AI53))</f>
        <v>0</v>
      </c>
      <c r="AK53" s="71">
        <f>IF(ISBLANK(#REF!),"",AA53+SUM(AD53:AF53,AJ53))</f>
        <v>1.03</v>
      </c>
      <c r="AL53" s="72" t="s">
        <v>582</v>
      </c>
    </row>
    <row r="54" spans="1:38" x14ac:dyDescent="0.25">
      <c r="A54" s="82">
        <f>IF(ISBLANK(#REF!),"",IF(ISNUMBER(A53),A53+1,1))</f>
        <v>44</v>
      </c>
      <c r="B54" s="63" t="s">
        <v>163</v>
      </c>
      <c r="C54" s="63" t="s">
        <v>164</v>
      </c>
      <c r="D54" s="63" t="s">
        <v>122</v>
      </c>
      <c r="E54" s="63" t="s">
        <v>39</v>
      </c>
      <c r="F54" s="63" t="s">
        <v>88</v>
      </c>
      <c r="G54" s="63" t="s">
        <v>15</v>
      </c>
      <c r="H54" s="63" t="s">
        <v>12</v>
      </c>
      <c r="I54" s="63" t="s">
        <v>13</v>
      </c>
      <c r="J54" s="64">
        <v>42198</v>
      </c>
      <c r="K54" s="65">
        <v>6.02</v>
      </c>
      <c r="L54" s="66" t="s">
        <v>14</v>
      </c>
      <c r="M54" s="66" t="s">
        <v>14</v>
      </c>
      <c r="N54" s="66" t="s">
        <v>14</v>
      </c>
      <c r="O54" s="66" t="s">
        <v>14</v>
      </c>
      <c r="P54" s="63"/>
      <c r="Q54" s="63">
        <v>10</v>
      </c>
      <c r="R54" s="63">
        <v>12</v>
      </c>
      <c r="S54" s="63"/>
      <c r="T54" s="63"/>
      <c r="U54" s="63"/>
      <c r="V54" s="75"/>
      <c r="W54" s="76"/>
      <c r="X54" s="66"/>
      <c r="Y54" s="66" t="s">
        <v>14</v>
      </c>
      <c r="Z54" s="66" t="s">
        <v>14</v>
      </c>
      <c r="AA54" s="70">
        <f>IF(ISBLANK(#REF!),"",IF(K54&gt;5,ROUND(0.5*(K54-5),2),0))</f>
        <v>0.51</v>
      </c>
      <c r="AB54" s="70">
        <f>IF(ISBLANK(#REF!),"",IF(L54="ΝΑΙ",6,(IF(M54="ΝΑΙ",4,0))))</f>
        <v>0</v>
      </c>
      <c r="AC54" s="70">
        <f>IF(ISBLANK(#REF!),"",IF(E54="ΠΕ23",IF(N54="ΝΑΙ",3,(IF(O54="ΝΑΙ",2,0))),IF(N54="ΝΑΙ",3,(IF(O54="ΝΑΙ",2,0)))))</f>
        <v>0</v>
      </c>
      <c r="AD54" s="70">
        <f>IF(ISBLANK(#REF!),"",MAX(AB54:AC54))</f>
        <v>0</v>
      </c>
      <c r="AE54" s="70">
        <f>IF(ISBLANK(#REF!),"",MIN(3,0.5*INT((P54*12+Q54+ROUND(R54/30,0))/6)))</f>
        <v>0.5</v>
      </c>
      <c r="AF54" s="70">
        <f>IF(ISBLANK(#REF!),"",0.25*(S54*12+T54+ROUND(U54/30,0)))</f>
        <v>0</v>
      </c>
      <c r="AG54" s="71">
        <f>IF(ISBLANK(#REF!),"",IF(V54&gt;=67%,7,0))</f>
        <v>0</v>
      </c>
      <c r="AH54" s="71">
        <f>IF(ISBLANK(#REF!),"",IF(W54&gt;=1,7,0))</f>
        <v>0</v>
      </c>
      <c r="AI54" s="71">
        <f>IF(ISBLANK(#REF!),"",IF(X54="ΠΟΛΥΤΕΚΝΟΣ",7,IF(X54="ΤΡΙΤΕΚΝΟΣ",3,0)))</f>
        <v>0</v>
      </c>
      <c r="AJ54" s="71">
        <f>IF(ISBLANK(#REF!),"",MAX(AG54:AI54))</f>
        <v>0</v>
      </c>
      <c r="AK54" s="71">
        <f>IF(ISBLANK(#REF!),"",AA54+SUM(AD54:AF54,AJ54))</f>
        <v>1.01</v>
      </c>
      <c r="AL54" s="72" t="s">
        <v>577</v>
      </c>
    </row>
    <row r="55" spans="1:38" x14ac:dyDescent="0.25">
      <c r="A55" s="82">
        <f>IF(ISBLANK(#REF!),"",IF(ISNUMBER(A54),A54+1,1))</f>
        <v>45</v>
      </c>
      <c r="B55" s="63" t="s">
        <v>250</v>
      </c>
      <c r="C55" s="63" t="s">
        <v>251</v>
      </c>
      <c r="D55" s="63" t="s">
        <v>107</v>
      </c>
      <c r="E55" s="63" t="s">
        <v>39</v>
      </c>
      <c r="F55" s="63" t="s">
        <v>88</v>
      </c>
      <c r="G55" s="63" t="s">
        <v>15</v>
      </c>
      <c r="H55" s="63" t="s">
        <v>12</v>
      </c>
      <c r="I55" s="63" t="s">
        <v>13</v>
      </c>
      <c r="J55" s="64">
        <v>42555</v>
      </c>
      <c r="K55" s="65">
        <v>6.97</v>
      </c>
      <c r="L55" s="66" t="s">
        <v>14</v>
      </c>
      <c r="M55" s="66" t="s">
        <v>14</v>
      </c>
      <c r="N55" s="66" t="s">
        <v>14</v>
      </c>
      <c r="O55" s="66" t="s">
        <v>14</v>
      </c>
      <c r="P55" s="63"/>
      <c r="Q55" s="63"/>
      <c r="R55" s="63"/>
      <c r="S55" s="63"/>
      <c r="T55" s="63"/>
      <c r="U55" s="63"/>
      <c r="V55" s="75"/>
      <c r="W55" s="76"/>
      <c r="X55" s="66"/>
      <c r="Y55" s="66" t="s">
        <v>14</v>
      </c>
      <c r="Z55" s="66" t="s">
        <v>14</v>
      </c>
      <c r="AA55" s="70">
        <f>IF(ISBLANK(#REF!),"",IF(K55&gt;5,ROUND(0.5*(K55-5),2),0))</f>
        <v>0.99</v>
      </c>
      <c r="AB55" s="70">
        <f>IF(ISBLANK(#REF!),"",IF(L55="ΝΑΙ",6,(IF(M55="ΝΑΙ",4,0))))</f>
        <v>0</v>
      </c>
      <c r="AC55" s="70">
        <f>IF(ISBLANK(#REF!),"",IF(E55="ΠΕ23",IF(N55="ΝΑΙ",3,(IF(O55="ΝΑΙ",2,0))),IF(N55="ΝΑΙ",3,(IF(O55="ΝΑΙ",2,0)))))</f>
        <v>0</v>
      </c>
      <c r="AD55" s="70">
        <f>IF(ISBLANK(#REF!),"",MAX(AB55:AC55))</f>
        <v>0</v>
      </c>
      <c r="AE55" s="70">
        <f>IF(ISBLANK(#REF!),"",MIN(3,0.5*INT((P55*12+Q55+ROUND(R55/30,0))/6)))</f>
        <v>0</v>
      </c>
      <c r="AF55" s="70">
        <f>IF(ISBLANK(#REF!),"",0.25*(S55*12+T55+ROUND(U55/30,0)))</f>
        <v>0</v>
      </c>
      <c r="AG55" s="71">
        <f>IF(ISBLANK(#REF!),"",IF(V55&gt;=67%,7,0))</f>
        <v>0</v>
      </c>
      <c r="AH55" s="71">
        <f>IF(ISBLANK(#REF!),"",IF(W55&gt;=1,7,0))</f>
        <v>0</v>
      </c>
      <c r="AI55" s="71">
        <f>IF(ISBLANK(#REF!),"",IF(X55="ΠΟΛΥΤΕΚΝΟΣ",7,IF(X55="ΤΡΙΤΕΚΝΟΣ",3,0)))</f>
        <v>0</v>
      </c>
      <c r="AJ55" s="71">
        <f>IF(ISBLANK(#REF!),"",MAX(AG55:AI55))</f>
        <v>0</v>
      </c>
      <c r="AK55" s="71">
        <f>IF(ISBLANK(#REF!),"",AA55+SUM(AD55:AF55,AJ55))</f>
        <v>0.99</v>
      </c>
      <c r="AL55" s="72" t="s">
        <v>323</v>
      </c>
    </row>
    <row r="56" spans="1:38" x14ac:dyDescent="0.25">
      <c r="A56" s="82">
        <f>IF(ISBLANK(#REF!),"",IF(ISNUMBER(A55),A55+1,1))</f>
        <v>46</v>
      </c>
      <c r="B56" s="63" t="s">
        <v>177</v>
      </c>
      <c r="C56" s="63" t="s">
        <v>138</v>
      </c>
      <c r="D56" s="63" t="s">
        <v>110</v>
      </c>
      <c r="E56" s="63" t="s">
        <v>39</v>
      </c>
      <c r="F56" s="63" t="s">
        <v>88</v>
      </c>
      <c r="G56" s="63" t="s">
        <v>15</v>
      </c>
      <c r="H56" s="63" t="s">
        <v>12</v>
      </c>
      <c r="I56" s="63" t="s">
        <v>13</v>
      </c>
      <c r="J56" s="64">
        <v>39730</v>
      </c>
      <c r="K56" s="65">
        <v>6.94</v>
      </c>
      <c r="L56" s="66" t="s">
        <v>14</v>
      </c>
      <c r="M56" s="66" t="s">
        <v>14</v>
      </c>
      <c r="N56" s="66" t="s">
        <v>14</v>
      </c>
      <c r="O56" s="66" t="s">
        <v>14</v>
      </c>
      <c r="P56" s="63"/>
      <c r="Q56" s="63"/>
      <c r="R56" s="63"/>
      <c r="S56" s="63"/>
      <c r="T56" s="63"/>
      <c r="U56" s="63"/>
      <c r="V56" s="75"/>
      <c r="W56" s="76"/>
      <c r="X56" s="66"/>
      <c r="Y56" s="66" t="s">
        <v>14</v>
      </c>
      <c r="Z56" s="66" t="s">
        <v>14</v>
      </c>
      <c r="AA56" s="70">
        <f>IF(ISBLANK(#REF!),"",IF(K56&gt;5,ROUND(0.5*(K56-5),2),0))</f>
        <v>0.97</v>
      </c>
      <c r="AB56" s="70">
        <f>IF(ISBLANK(#REF!),"",IF(L56="ΝΑΙ",6,(IF(M56="ΝΑΙ",4,0))))</f>
        <v>0</v>
      </c>
      <c r="AC56" s="70">
        <f>IF(ISBLANK(#REF!),"",IF(E56="ΠΕ23",IF(N56="ΝΑΙ",3,(IF(O56="ΝΑΙ",2,0))),IF(N56="ΝΑΙ",3,(IF(O56="ΝΑΙ",2,0)))))</f>
        <v>0</v>
      </c>
      <c r="AD56" s="70">
        <f>IF(ISBLANK(#REF!),"",MAX(AB56:AC56))</f>
        <v>0</v>
      </c>
      <c r="AE56" s="70">
        <f>IF(ISBLANK(#REF!),"",MIN(3,0.5*INT((P56*12+Q56+ROUND(R56/30,0))/6)))</f>
        <v>0</v>
      </c>
      <c r="AF56" s="70">
        <f>IF(ISBLANK(#REF!),"",0.25*(S56*12+T56+ROUND(U56/30,0)))</f>
        <v>0</v>
      </c>
      <c r="AG56" s="71">
        <f>IF(ISBLANK(#REF!),"",IF(V56&gt;=67%,7,0))</f>
        <v>0</v>
      </c>
      <c r="AH56" s="71">
        <f>IF(ISBLANK(#REF!),"",IF(W56&gt;=1,7,0))</f>
        <v>0</v>
      </c>
      <c r="AI56" s="71">
        <f>IF(ISBLANK(#REF!),"",IF(X56="ΠΟΛΥΤΕΚΝΟΣ",7,IF(X56="ΤΡΙΤΕΚΝΟΣ",3,0)))</f>
        <v>0</v>
      </c>
      <c r="AJ56" s="71">
        <f>IF(ISBLANK(#REF!),"",MAX(AG56:AI56))</f>
        <v>0</v>
      </c>
      <c r="AK56" s="71">
        <f>IF(ISBLANK(#REF!),"",AA56+SUM(AD56:AF56,AJ56))</f>
        <v>0.97</v>
      </c>
      <c r="AL56" s="72">
        <v>1</v>
      </c>
    </row>
    <row r="57" spans="1:38" x14ac:dyDescent="0.25">
      <c r="A57" s="82">
        <f>IF(ISBLANK(#REF!),"",IF(ISNUMBER(A56),A56+1,1))</f>
        <v>47</v>
      </c>
      <c r="B57" s="63" t="s">
        <v>165</v>
      </c>
      <c r="C57" s="63" t="s">
        <v>154</v>
      </c>
      <c r="D57" s="63" t="s">
        <v>155</v>
      </c>
      <c r="E57" s="63" t="s">
        <v>39</v>
      </c>
      <c r="F57" s="63" t="s">
        <v>88</v>
      </c>
      <c r="G57" s="63" t="s">
        <v>15</v>
      </c>
      <c r="H57" s="63" t="s">
        <v>12</v>
      </c>
      <c r="I57" s="63" t="s">
        <v>13</v>
      </c>
      <c r="J57" s="64">
        <v>42114</v>
      </c>
      <c r="K57" s="65">
        <v>6.49</v>
      </c>
      <c r="L57" s="66" t="s">
        <v>14</v>
      </c>
      <c r="M57" s="66" t="s">
        <v>14</v>
      </c>
      <c r="N57" s="66" t="s">
        <v>14</v>
      </c>
      <c r="O57" s="66" t="s">
        <v>14</v>
      </c>
      <c r="P57" s="63"/>
      <c r="Q57" s="63">
        <v>4</v>
      </c>
      <c r="R57" s="63">
        <v>11</v>
      </c>
      <c r="S57" s="63"/>
      <c r="T57" s="63"/>
      <c r="U57" s="63"/>
      <c r="V57" s="75"/>
      <c r="W57" s="76"/>
      <c r="X57" s="66"/>
      <c r="Y57" s="66" t="s">
        <v>14</v>
      </c>
      <c r="Z57" s="66" t="s">
        <v>14</v>
      </c>
      <c r="AA57" s="70">
        <f>IF(ISBLANK(#REF!),"",IF(K57&gt;5,ROUND(0.5*(K57-5),2),0))</f>
        <v>0.75</v>
      </c>
      <c r="AB57" s="70">
        <f>IF(ISBLANK(#REF!),"",IF(L57="ΝΑΙ",6,(IF(M57="ΝΑΙ",4,0))))</f>
        <v>0</v>
      </c>
      <c r="AC57" s="70">
        <f>IF(ISBLANK(#REF!),"",IF(E57="ΠΕ23",IF(N57="ΝΑΙ",3,(IF(O57="ΝΑΙ",2,0))),IF(N57="ΝΑΙ",3,(IF(O57="ΝΑΙ",2,0)))))</f>
        <v>0</v>
      </c>
      <c r="AD57" s="70">
        <f>IF(ISBLANK(#REF!),"",MAX(AB57:AC57))</f>
        <v>0</v>
      </c>
      <c r="AE57" s="70">
        <f>IF(ISBLANK(#REF!),"",MIN(3,0.5*INT((P57*12+Q57+ROUND(R57/30,0))/6)))</f>
        <v>0</v>
      </c>
      <c r="AF57" s="70">
        <f>IF(ISBLANK(#REF!),"",0.25*(S57*12+T57+ROUND(U57/30,0)))</f>
        <v>0</v>
      </c>
      <c r="AG57" s="71">
        <f>IF(ISBLANK(#REF!),"",IF(V57&gt;=67%,7,0))</f>
        <v>0</v>
      </c>
      <c r="AH57" s="71">
        <f>IF(ISBLANK(#REF!),"",IF(W57&gt;=1,7,0))</f>
        <v>0</v>
      </c>
      <c r="AI57" s="71">
        <f>IF(ISBLANK(#REF!),"",IF(X57="ΠΟΛΥΤΕΚΝΟΣ",7,IF(X57="ΤΡΙΤΕΚΝΟΣ",3,0)))</f>
        <v>0</v>
      </c>
      <c r="AJ57" s="71">
        <f>IF(ISBLANK(#REF!),"",MAX(AG57:AI57))</f>
        <v>0</v>
      </c>
      <c r="AK57" s="71">
        <f>IF(ISBLANK(#REF!),"",AA57+SUM(AD57:AF57,AJ57))</f>
        <v>0.75</v>
      </c>
      <c r="AL57" s="72">
        <v>2</v>
      </c>
    </row>
    <row r="58" spans="1:38" x14ac:dyDescent="0.25">
      <c r="A58" s="82">
        <f>IF(ISBLANK(#REF!),"",IF(ISNUMBER(A57),A57+1,1))</f>
        <v>48</v>
      </c>
      <c r="B58" s="63" t="s">
        <v>213</v>
      </c>
      <c r="C58" s="63" t="s">
        <v>214</v>
      </c>
      <c r="D58" s="63" t="s">
        <v>121</v>
      </c>
      <c r="E58" s="63" t="s">
        <v>39</v>
      </c>
      <c r="F58" s="63" t="s">
        <v>88</v>
      </c>
      <c r="G58" s="63" t="s">
        <v>15</v>
      </c>
      <c r="H58" s="63" t="s">
        <v>12</v>
      </c>
      <c r="I58" s="63" t="s">
        <v>13</v>
      </c>
      <c r="J58" s="64">
        <v>40743</v>
      </c>
      <c r="K58" s="65">
        <v>6.2</v>
      </c>
      <c r="L58" s="66" t="s">
        <v>14</v>
      </c>
      <c r="M58" s="66" t="s">
        <v>14</v>
      </c>
      <c r="N58" s="66" t="s">
        <v>14</v>
      </c>
      <c r="O58" s="66" t="s">
        <v>14</v>
      </c>
      <c r="P58" s="63"/>
      <c r="Q58" s="63">
        <v>5</v>
      </c>
      <c r="R58" s="63">
        <v>14</v>
      </c>
      <c r="S58" s="63"/>
      <c r="T58" s="63"/>
      <c r="U58" s="63"/>
      <c r="V58" s="75"/>
      <c r="W58" s="76"/>
      <c r="X58" s="66"/>
      <c r="Y58" s="66" t="s">
        <v>14</v>
      </c>
      <c r="Z58" s="66" t="s">
        <v>14</v>
      </c>
      <c r="AA58" s="70">
        <f>IF(ISBLANK(#REF!),"",IF(K58&gt;5,ROUND(0.5*(K58-5),2),0))</f>
        <v>0.6</v>
      </c>
      <c r="AB58" s="70">
        <f>IF(ISBLANK(#REF!),"",IF(L58="ΝΑΙ",6,(IF(M58="ΝΑΙ",4,0))))</f>
        <v>0</v>
      </c>
      <c r="AC58" s="70">
        <f>IF(ISBLANK(#REF!),"",IF(E58="ΠΕ23",IF(N58="ΝΑΙ",3,(IF(O58="ΝΑΙ",2,0))),IF(N58="ΝΑΙ",3,(IF(O58="ΝΑΙ",2,0)))))</f>
        <v>0</v>
      </c>
      <c r="AD58" s="70">
        <f>IF(ISBLANK(#REF!),"",MAX(AB58:AC58))</f>
        <v>0</v>
      </c>
      <c r="AE58" s="70">
        <f>IF(ISBLANK(#REF!),"",MIN(3,0.5*INT((P58*12+Q58+ROUND(R58/30,0))/6)))</f>
        <v>0</v>
      </c>
      <c r="AF58" s="70">
        <f>IF(ISBLANK(#REF!),"",0.25*(S58*12+T58+ROUND(U58/30,0)))</f>
        <v>0</v>
      </c>
      <c r="AG58" s="71">
        <f>IF(ISBLANK(#REF!),"",IF(V58&gt;=67%,7,0))</f>
        <v>0</v>
      </c>
      <c r="AH58" s="71">
        <f>IF(ISBLANK(#REF!),"",IF(W58&gt;=1,7,0))</f>
        <v>0</v>
      </c>
      <c r="AI58" s="71">
        <f>IF(ISBLANK(#REF!),"",IF(X58="ΠΟΛΥΤΕΚΝΟΣ",7,IF(X58="ΤΡΙΤΕΚΝΟΣ",3,0)))</f>
        <v>0</v>
      </c>
      <c r="AJ58" s="71">
        <f>IF(ISBLANK(#REF!),"",MAX(AG58:AI58))</f>
        <v>0</v>
      </c>
      <c r="AK58" s="71">
        <f>IF(ISBLANK(#REF!),"",AA58+SUM(AD58:AF58,AJ58))</f>
        <v>0.6</v>
      </c>
      <c r="AL58" s="72" t="s">
        <v>448</v>
      </c>
    </row>
  </sheetData>
  <mergeCells count="11">
    <mergeCell ref="E9:J9"/>
    <mergeCell ref="B4:D4"/>
    <mergeCell ref="B5:D5"/>
    <mergeCell ref="B6:D6"/>
    <mergeCell ref="B7:D7"/>
    <mergeCell ref="B9:D9"/>
    <mergeCell ref="K9:O9"/>
    <mergeCell ref="P9:U9"/>
    <mergeCell ref="V9:X9"/>
    <mergeCell ref="Y9:Z9"/>
    <mergeCell ref="AA9:AJ9"/>
  </mergeCells>
  <conditionalFormatting sqref="E1:I1 E3:I3 E5:I10 E4 G4:I4 E48:I58">
    <cfRule type="expression" dxfId="165" priority="12">
      <formula>OR(AND($E1&lt;&gt;"ΠΕ23",$H1="ΝΑΙ",$I1="ΕΠΙΚΟΥΡΙΚΟΣ"),AND($E1&lt;&gt;"ΠΕ23",$H1="ΌΧΙ",$I1="ΚΥΡΙΟΣ"))</formula>
    </cfRule>
  </conditionalFormatting>
  <conditionalFormatting sqref="E1:G1 E3:G3 E5:G10 E48:G58">
    <cfRule type="expression" dxfId="164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 E48:E58 H48:H58">
    <cfRule type="expression" dxfId="163" priority="9">
      <formula>AND($E1="ΠΕ23",$H1="ΌΧΙ")</formula>
    </cfRule>
  </conditionalFormatting>
  <conditionalFormatting sqref="G1 E1 G3:G10 E3:E10 E48:E58 G48:G58">
    <cfRule type="expression" dxfId="162" priority="10">
      <formula>OR(AND($E1="ΠΕ23",$G1="ΑΠΑΙΤΕΙΤΑΙ"),AND($E1="ΠΕ25",$G1="ΔΕΝ ΑΠΑΙΤΕΙΤΑΙ"))</formula>
    </cfRule>
  </conditionalFormatting>
  <conditionalFormatting sqref="G1:H1 G3:H10 G48:H58">
    <cfRule type="expression" dxfId="161" priority="8">
      <formula>AND($G1="ΔΕΝ ΑΠΑΙΤΕΙΤΑΙ",$H1="ΌΧΙ")</formula>
    </cfRule>
  </conditionalFormatting>
  <conditionalFormatting sqref="E1:F1 E3:F3 E5:F10 E48:F58">
    <cfRule type="expression" dxfId="16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159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158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157" priority="15">
      <formula>AND($L2="ΠΕ23",$O2="ΌΧΙ")</formula>
    </cfRule>
  </conditionalFormatting>
  <conditionalFormatting sqref="N2 L2">
    <cfRule type="expression" dxfId="156" priority="16">
      <formula>OR(AND($L2="ΠΕ23",$N2="ΑΠΑΙΤΕΙΤΑΙ"),AND($L2="ΠΕ25",$N2="ΔΕΝ ΑΠΑΙΤΕΙΤΑΙ"))</formula>
    </cfRule>
  </conditionalFormatting>
  <conditionalFormatting sqref="N2:O2">
    <cfRule type="expression" dxfId="155" priority="17">
      <formula>AND($N2="ΔΕΝ ΑΠΑΙΤΕΙΤΑΙ",$O2="ΌΧΙ")</formula>
    </cfRule>
  </conditionalFormatting>
  <conditionalFormatting sqref="L2:M2">
    <cfRule type="expression" dxfId="154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153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152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47">
    <cfRule type="expression" dxfId="151" priority="6">
      <formula>OR(AND($E11&lt;&gt;"ΠΕ23",$H11="ΝΑΙ",$I11="ΕΠΙΚΟΥΡΙΚΟΣ"),AND($E11&lt;&gt;"ΠΕ23",$H11="ΌΧΙ",$I11="ΚΥΡΙΟΣ"))</formula>
    </cfRule>
  </conditionalFormatting>
  <conditionalFormatting sqref="E11:G47">
    <cfRule type="expression" dxfId="15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47 E11:E47">
    <cfRule type="expression" dxfId="149" priority="3">
      <formula>AND($E11="ΠΕ23",$H11="ΌΧΙ")</formula>
    </cfRule>
  </conditionalFormatting>
  <conditionalFormatting sqref="G11:G47 E11:E47">
    <cfRule type="expression" dxfId="148" priority="4">
      <formula>OR(AND($E11="ΠΕ23",$G11="ΑΠΑΙΤΕΙΤΑΙ"),AND($E11="ΠΕ25",$G11="ΔΕΝ ΑΠΑΙΤΕΙΤΑΙ"))</formula>
    </cfRule>
  </conditionalFormatting>
  <conditionalFormatting sqref="G11:H47">
    <cfRule type="expression" dxfId="147" priority="2">
      <formula>AND($G11="ΔΕΝ ΑΠΑΙΤΕΙΤΑΙ",$H11="ΌΧΙ")</formula>
    </cfRule>
  </conditionalFormatting>
  <conditionalFormatting sqref="E11:F47">
    <cfRule type="expression" dxfId="14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49 W50:W58">
      <formula1>0</formula1>
    </dataValidation>
    <dataValidation type="list" allowBlank="1" showInputMessage="1" showErrorMessage="1" sqref="F11:F49 F50:F58">
      <formula1>ΑΕΙ_ΤΕΙ</formula1>
    </dataValidation>
    <dataValidation type="list" allowBlank="1" showInputMessage="1" showErrorMessage="1" sqref="G11:G49 G50:G58">
      <formula1>ΑΠΑΙΤΕΙΤΑΙ_ΔΕΝ_ΑΠΑΙΤΕΙΤΑΙ</formula1>
    </dataValidation>
    <dataValidation type="list" allowBlank="1" showInputMessage="1" showErrorMessage="1" sqref="E11:E49 E50:E58">
      <formula1>ΚΛΑΔΟΣ_ΕΕΠ</formula1>
    </dataValidation>
    <dataValidation type="list" allowBlank="1" showInputMessage="1" showErrorMessage="1" sqref="I11:I49 I50:I58">
      <formula1>ΚΑΤΗΓΟΡΙΑ_ΠΙΝΑΚΑ</formula1>
    </dataValidation>
    <dataValidation type="decimal" allowBlank="1" showInputMessage="1" showErrorMessage="1" sqref="K11:K49 K50:K58">
      <formula1>0</formula1>
      <formula2>10</formula2>
    </dataValidation>
    <dataValidation type="list" allowBlank="1" showInputMessage="1" showErrorMessage="1" sqref="X11:X49 X50:X58">
      <formula1>ΠΟΛΥΤΕΚΝΟΣ_ΤΡΙΤΕΚΝΟΣ</formula1>
    </dataValidation>
    <dataValidation type="decimal" allowBlank="1" showInputMessage="1" showErrorMessage="1" sqref="V11:V49 V50:V58">
      <formula1>0</formula1>
      <formula2>1</formula2>
    </dataValidation>
    <dataValidation type="whole" allowBlank="1" showInputMessage="1" showErrorMessage="1" sqref="U11:U49 U50:U58 R11:R49 R50:R58">
      <formula1>0</formula1>
      <formula2>29</formula2>
    </dataValidation>
    <dataValidation type="whole" allowBlank="1" showInputMessage="1" showErrorMessage="1" sqref="T11:T49 T50:T58 Q11:Q49 Q50:Q58">
      <formula1>0</formula1>
      <formula2>11</formula2>
    </dataValidation>
    <dataValidation type="whole" allowBlank="1" showInputMessage="1" showErrorMessage="1" sqref="S11:S49 S50:S58 P11:P49 P50:P58">
      <formula1>0</formula1>
      <formula2>40</formula2>
    </dataValidation>
    <dataValidation type="list" allowBlank="1" showInputMessage="1" showErrorMessage="1" sqref="Y11:Z49 Y50:Z58 L11:O49 L50:O58 H11:H49 H50:H58">
      <formula1>NAI_OXI</formula1>
    </dataValidation>
  </dataValidations>
  <pageMargins left="0.7" right="0.7" top="0.75" bottom="0.75" header="0.3" footer="0.3"/>
  <pageSetup paperSize="9" orientation="landscape" verticalDpi="0" r:id="rId1"/>
  <ignoredErrors>
    <ignoredError sqref="AE31:AF31 AD31 A21 AA21:AB21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zoomScale="70" zoomScaleNormal="70" workbookViewId="0">
      <selection activeCell="A11" sqref="A11"/>
    </sheetView>
  </sheetViews>
  <sheetFormatPr defaultRowHeight="15" x14ac:dyDescent="0.25"/>
  <cols>
    <col min="1" max="1" width="5" customWidth="1"/>
    <col min="2" max="2" width="14.140625" customWidth="1"/>
    <col min="3" max="3" width="10.7109375" customWidth="1"/>
    <col min="4" max="4" width="12.5703125" customWidth="1"/>
    <col min="7" max="7" width="14.140625" customWidth="1"/>
    <col min="9" max="9" width="10.7109375" customWidth="1"/>
    <col min="10" max="10" width="11" customWidth="1"/>
    <col min="38" max="38" width="14.4257812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590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9" customHeight="1" x14ac:dyDescent="0.25">
      <c r="A10" s="18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316</v>
      </c>
      <c r="C11" s="63" t="s">
        <v>127</v>
      </c>
      <c r="D11" s="63" t="s">
        <v>223</v>
      </c>
      <c r="E11" s="63" t="s">
        <v>41</v>
      </c>
      <c r="F11" s="63" t="s">
        <v>88</v>
      </c>
      <c r="G11" s="63" t="s">
        <v>61</v>
      </c>
      <c r="H11" s="63" t="s">
        <v>12</v>
      </c>
      <c r="I11" s="63" t="s">
        <v>11</v>
      </c>
      <c r="J11" s="64">
        <v>37904</v>
      </c>
      <c r="K11" s="65">
        <v>6.92</v>
      </c>
      <c r="L11" s="66" t="s">
        <v>14</v>
      </c>
      <c r="M11" s="66" t="s">
        <v>12</v>
      </c>
      <c r="N11" s="66" t="s">
        <v>14</v>
      </c>
      <c r="O11" s="66" t="s">
        <v>14</v>
      </c>
      <c r="P11" s="63"/>
      <c r="Q11" s="63"/>
      <c r="R11" s="63"/>
      <c r="S11" s="63">
        <v>2</v>
      </c>
      <c r="T11" s="63">
        <v>6</v>
      </c>
      <c r="U11" s="63">
        <v>23</v>
      </c>
      <c r="V11" s="75"/>
      <c r="W11" s="76"/>
      <c r="X11" s="66"/>
      <c r="Y11" s="66" t="s">
        <v>14</v>
      </c>
      <c r="Z11" s="66" t="s">
        <v>14</v>
      </c>
      <c r="AA11" s="70">
        <f>IF(ISBLANK(#REF!),"",IF(K11&gt;5,ROUND(0.5*(K11-5),2),0))</f>
        <v>0.96</v>
      </c>
      <c r="AB11" s="70">
        <f>IF(ISBLANK(#REF!),"",IF(L11="ΝΑΙ",6,(IF(M11="ΝΑΙ",4,0))))</f>
        <v>4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4</v>
      </c>
      <c r="AE11" s="70">
        <f>IF(ISBLANK(#REF!),"",MIN(3,0.5*INT((P11*12+Q11+ROUND(R11/30,0))/6)))</f>
        <v>0</v>
      </c>
      <c r="AF11" s="70">
        <f>IF(ISBLANK(#REF!),"",0.25*(S11*12+T11+ROUND(U11/30,0)))</f>
        <v>7.75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0</v>
      </c>
      <c r="AJ11" s="71">
        <f>IF(ISBLANK(#REF!),"",MAX(AG11:AI11))</f>
        <v>0</v>
      </c>
      <c r="AK11" s="71">
        <f>IF(ISBLANK(#REF!),"",AA11+SUM(AD11:AF11,AJ11))</f>
        <v>12.71</v>
      </c>
      <c r="AL11" s="72" t="s">
        <v>317</v>
      </c>
    </row>
    <row r="12" spans="1:38" x14ac:dyDescent="0.25">
      <c r="A12" s="82">
        <f>IF(ISBLANK(#REF!),"",IF(ISNUMBER(A11),A11+1,1))</f>
        <v>2</v>
      </c>
      <c r="B12" s="63" t="s">
        <v>277</v>
      </c>
      <c r="C12" s="63" t="s">
        <v>113</v>
      </c>
      <c r="D12" s="63" t="s">
        <v>107</v>
      </c>
      <c r="E12" s="63" t="s">
        <v>41</v>
      </c>
      <c r="F12" s="63" t="s">
        <v>89</v>
      </c>
      <c r="G12" s="63" t="s">
        <v>61</v>
      </c>
      <c r="H12" s="63" t="s">
        <v>12</v>
      </c>
      <c r="I12" s="63" t="s">
        <v>11</v>
      </c>
      <c r="J12" s="64">
        <v>39906</v>
      </c>
      <c r="K12" s="65">
        <v>7.84</v>
      </c>
      <c r="L12" s="66" t="s">
        <v>14</v>
      </c>
      <c r="M12" s="66" t="s">
        <v>14</v>
      </c>
      <c r="N12" s="66" t="s">
        <v>14</v>
      </c>
      <c r="O12" s="66" t="s">
        <v>14</v>
      </c>
      <c r="P12" s="63"/>
      <c r="Q12" s="63"/>
      <c r="R12" s="63"/>
      <c r="S12" s="63">
        <v>1</v>
      </c>
      <c r="T12" s="63">
        <v>3</v>
      </c>
      <c r="U12" s="63">
        <v>5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1.42</v>
      </c>
      <c r="AB12" s="70">
        <f>IF(ISBLANK(#REF!),"",IF(L12="ΝΑΙ",6,(IF(M12="ΝΑΙ",4,0))))</f>
        <v>0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0</v>
      </c>
      <c r="AE12" s="70">
        <f>IF(ISBLANK(#REF!),"",MIN(3,0.5*INT((P12*12+Q12+ROUND(R12/30,0))/6)))</f>
        <v>0</v>
      </c>
      <c r="AF12" s="70">
        <f>IF(ISBLANK(#REF!),"",0.25*(S12*12+T12+ROUND(U12/30,0)))</f>
        <v>3.75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5.17</v>
      </c>
      <c r="AL12" s="72" t="s">
        <v>278</v>
      </c>
    </row>
    <row r="13" spans="1:38" x14ac:dyDescent="0.25">
      <c r="A13" s="82">
        <f>IF(ISBLANK(#REF!),"",IF(ISNUMBER(A12),A12+1,1))</f>
        <v>3</v>
      </c>
      <c r="B13" s="63" t="s">
        <v>318</v>
      </c>
      <c r="C13" s="63" t="s">
        <v>168</v>
      </c>
      <c r="D13" s="63" t="s">
        <v>107</v>
      </c>
      <c r="E13" s="63" t="s">
        <v>41</v>
      </c>
      <c r="F13" s="63" t="s">
        <v>89</v>
      </c>
      <c r="G13" s="63" t="s">
        <v>61</v>
      </c>
      <c r="H13" s="63" t="s">
        <v>12</v>
      </c>
      <c r="I13" s="63" t="s">
        <v>11</v>
      </c>
      <c r="J13" s="64">
        <v>42068</v>
      </c>
      <c r="K13" s="65">
        <v>7.95</v>
      </c>
      <c r="L13" s="66" t="s">
        <v>14</v>
      </c>
      <c r="M13" s="66" t="s">
        <v>14</v>
      </c>
      <c r="N13" s="66" t="s">
        <v>14</v>
      </c>
      <c r="O13" s="66" t="s">
        <v>14</v>
      </c>
      <c r="P13" s="63"/>
      <c r="Q13" s="63"/>
      <c r="R13" s="63"/>
      <c r="S13" s="63"/>
      <c r="T13" s="63"/>
      <c r="U13" s="63"/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1.48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0</v>
      </c>
      <c r="AF13" s="70">
        <f>IF(ISBLANK(#REF!),"",0.25*(S13*12+T13+ROUND(U13/30,0)))</f>
        <v>0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1.48</v>
      </c>
      <c r="AL13" s="72" t="s">
        <v>278</v>
      </c>
    </row>
    <row r="14" spans="1:38" x14ac:dyDescent="0.25">
      <c r="A14" s="82">
        <f>IF(ISBLANK(#REF!),"",IF(ISNUMBER(A13),A13+1,1))</f>
        <v>4</v>
      </c>
      <c r="B14" s="63" t="s">
        <v>303</v>
      </c>
      <c r="C14" s="63" t="s">
        <v>304</v>
      </c>
      <c r="D14" s="63" t="s">
        <v>192</v>
      </c>
      <c r="E14" s="63" t="s">
        <v>41</v>
      </c>
      <c r="F14" s="63" t="s">
        <v>89</v>
      </c>
      <c r="G14" s="63" t="s">
        <v>61</v>
      </c>
      <c r="H14" s="63" t="s">
        <v>12</v>
      </c>
      <c r="I14" s="63" t="s">
        <v>11</v>
      </c>
      <c r="J14" s="64">
        <v>41222</v>
      </c>
      <c r="K14" s="65">
        <v>7.79</v>
      </c>
      <c r="L14" s="66" t="s">
        <v>14</v>
      </c>
      <c r="M14" s="66" t="s">
        <v>14</v>
      </c>
      <c r="N14" s="66" t="s">
        <v>14</v>
      </c>
      <c r="O14" s="66" t="s">
        <v>14</v>
      </c>
      <c r="P14" s="63"/>
      <c r="Q14" s="63"/>
      <c r="R14" s="63"/>
      <c r="S14" s="63"/>
      <c r="T14" s="63"/>
      <c r="U14" s="63"/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1.4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0</v>
      </c>
      <c r="AF14" s="70">
        <f>IF(ISBLANK(#REF!),"",0.25*(S14*12+T14+ROUND(U14/30,0)))</f>
        <v>0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1.4</v>
      </c>
      <c r="AL14" s="72" t="s">
        <v>305</v>
      </c>
    </row>
    <row r="15" spans="1:38" x14ac:dyDescent="0.25">
      <c r="A15" s="82">
        <f>IF(ISBLANK(#REF!),"",IF(ISNUMBER(A14),A14+1,1))</f>
        <v>5</v>
      </c>
      <c r="B15" s="63" t="s">
        <v>275</v>
      </c>
      <c r="C15" s="63" t="s">
        <v>104</v>
      </c>
      <c r="D15" s="63" t="s">
        <v>110</v>
      </c>
      <c r="E15" s="63" t="s">
        <v>41</v>
      </c>
      <c r="F15" s="63" t="s">
        <v>89</v>
      </c>
      <c r="G15" s="63" t="s">
        <v>61</v>
      </c>
      <c r="H15" s="63" t="s">
        <v>12</v>
      </c>
      <c r="I15" s="63" t="s">
        <v>11</v>
      </c>
      <c r="J15" s="64">
        <v>42300</v>
      </c>
      <c r="K15" s="65">
        <v>7.6</v>
      </c>
      <c r="L15" s="66" t="s">
        <v>14</v>
      </c>
      <c r="M15" s="66" t="s">
        <v>14</v>
      </c>
      <c r="N15" s="66" t="s">
        <v>14</v>
      </c>
      <c r="O15" s="66" t="s">
        <v>14</v>
      </c>
      <c r="P15" s="63"/>
      <c r="Q15" s="63"/>
      <c r="R15" s="63"/>
      <c r="S15" s="63"/>
      <c r="T15" s="63"/>
      <c r="U15" s="63"/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1.3</v>
      </c>
      <c r="AB15" s="70">
        <f>IF(ISBLANK(#REF!),"",IF(L15="ΝΑΙ",6,(IF(M15="ΝΑΙ",4,0))))</f>
        <v>0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0</v>
      </c>
      <c r="AE15" s="70">
        <f>IF(ISBLANK(#REF!),"",MIN(3,0.5*INT((P15*12+Q15+ROUND(R15/30,0))/6)))</f>
        <v>0</v>
      </c>
      <c r="AF15" s="70">
        <f>IF(ISBLANK(#REF!),"",0.25*(S15*12+T15+ROUND(U15/30,0)))</f>
        <v>0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1.3</v>
      </c>
      <c r="AL15" s="72" t="s">
        <v>276</v>
      </c>
    </row>
  </sheetData>
  <mergeCells count="11">
    <mergeCell ref="E9:J9"/>
    <mergeCell ref="B4:D4"/>
    <mergeCell ref="B5:D5"/>
    <mergeCell ref="B6:D6"/>
    <mergeCell ref="B7:D7"/>
    <mergeCell ref="B9:D9"/>
    <mergeCell ref="K9:O9"/>
    <mergeCell ref="P9:U9"/>
    <mergeCell ref="V9:X9"/>
    <mergeCell ref="Y9:Z9"/>
    <mergeCell ref="AA9:AJ9"/>
  </mergeCells>
  <conditionalFormatting sqref="E1:I1 E3:I3 E5:I10 E4 G4:I4">
    <cfRule type="expression" dxfId="145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144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143" priority="9">
      <formula>AND($E1="ΠΕ23",$H1="ΌΧΙ")</formula>
    </cfRule>
  </conditionalFormatting>
  <conditionalFormatting sqref="G1 E1 G3:G10 E3:E10">
    <cfRule type="expression" dxfId="142" priority="10">
      <formula>OR(AND($E1="ΠΕ23",$G1="ΑΠΑΙΤΕΙΤΑΙ"),AND($E1="ΠΕ25",$G1="ΔΕΝ ΑΠΑΙΤΕΙΤΑΙ"))</formula>
    </cfRule>
  </conditionalFormatting>
  <conditionalFormatting sqref="G1:H1 G3:H10">
    <cfRule type="expression" dxfId="141" priority="8">
      <formula>AND($G1="ΔΕΝ ΑΠΑΙΤΕΙΤΑΙ",$H1="ΌΧΙ")</formula>
    </cfRule>
  </conditionalFormatting>
  <conditionalFormatting sqref="E1:F1 E3:F3 E5:F10">
    <cfRule type="expression" dxfId="140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139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138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137" priority="15">
      <formula>AND($L2="ΠΕ23",$O2="ΌΧΙ")</formula>
    </cfRule>
  </conditionalFormatting>
  <conditionalFormatting sqref="N2 L2">
    <cfRule type="expression" dxfId="136" priority="16">
      <formula>OR(AND($L2="ΠΕ23",$N2="ΑΠΑΙΤΕΙΤΑΙ"),AND($L2="ΠΕ25",$N2="ΔΕΝ ΑΠΑΙΤΕΙΤΑΙ"))</formula>
    </cfRule>
  </conditionalFormatting>
  <conditionalFormatting sqref="N2:O2">
    <cfRule type="expression" dxfId="135" priority="17">
      <formula>AND($N2="ΔΕΝ ΑΠΑΙΤΕΙΤΑΙ",$O2="ΌΧΙ")</formula>
    </cfRule>
  </conditionalFormatting>
  <conditionalFormatting sqref="L2:M2">
    <cfRule type="expression" dxfId="134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133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132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15">
    <cfRule type="expression" dxfId="131" priority="6">
      <formula>OR(AND($E11&lt;&gt;"ΠΕ23",$H11="ΝΑΙ",$I11="ΕΠΙΚΟΥΡΙΚΟΣ"),AND($E11&lt;&gt;"ΠΕ23",$H11="ΌΧΙ",$I11="ΚΥΡΙΟΣ"))</formula>
    </cfRule>
  </conditionalFormatting>
  <conditionalFormatting sqref="E11:G15">
    <cfRule type="expression" dxfId="130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5 E11:E15">
    <cfRule type="expression" dxfId="129" priority="3">
      <formula>AND($E11="ΠΕ23",$H11="ΌΧΙ")</formula>
    </cfRule>
  </conditionalFormatting>
  <conditionalFormatting sqref="G11:G15 E11:E15">
    <cfRule type="expression" dxfId="128" priority="4">
      <formula>OR(AND($E11="ΠΕ23",$G11="ΑΠΑΙΤΕΙΤΑΙ"),AND($E11="ΠΕ25",$G11="ΔΕΝ ΑΠΑΙΤΕΙΤΑΙ"))</formula>
    </cfRule>
  </conditionalFormatting>
  <conditionalFormatting sqref="G11:H15">
    <cfRule type="expression" dxfId="127" priority="2">
      <formula>AND($G11="ΔΕΝ ΑΠΑΙΤΕΙΤΑΙ",$H11="ΌΧΙ")</formula>
    </cfRule>
  </conditionalFormatting>
  <conditionalFormatting sqref="E11:F15">
    <cfRule type="expression" dxfId="126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15">
      <formula1>0</formula1>
    </dataValidation>
    <dataValidation type="list" allowBlank="1" showInputMessage="1" showErrorMessage="1" sqref="F11:F15">
      <formula1>ΑΕΙ_ΤΕΙ</formula1>
    </dataValidation>
    <dataValidation type="list" allowBlank="1" showInputMessage="1" showErrorMessage="1" sqref="G11:G15">
      <formula1>ΑΠΑΙΤΕΙΤΑΙ_ΔΕΝ_ΑΠΑΙΤΕΙΤΑΙ</formula1>
    </dataValidation>
    <dataValidation type="list" allowBlank="1" showInputMessage="1" showErrorMessage="1" sqref="E11:E15">
      <formula1>ΚΛΑΔΟΣ_ΕΕΠ</formula1>
    </dataValidation>
    <dataValidation type="list" allowBlank="1" showInputMessage="1" showErrorMessage="1" sqref="I11:I15">
      <formula1>ΚΑΤΗΓΟΡΙΑ_ΠΙΝΑΚΑ</formula1>
    </dataValidation>
    <dataValidation type="decimal" allowBlank="1" showInputMessage="1" showErrorMessage="1" sqref="K11:K15">
      <formula1>0</formula1>
      <formula2>10</formula2>
    </dataValidation>
    <dataValidation type="list" allowBlank="1" showInputMessage="1" showErrorMessage="1" sqref="X11:X15">
      <formula1>ΠΟΛΥΤΕΚΝΟΣ_ΤΡΙΤΕΚΝΟΣ</formula1>
    </dataValidation>
    <dataValidation type="decimal" allowBlank="1" showInputMessage="1" showErrorMessage="1" sqref="V11:V15">
      <formula1>0</formula1>
      <formula2>1</formula2>
    </dataValidation>
    <dataValidation type="whole" allowBlank="1" showInputMessage="1" showErrorMessage="1" sqref="U11:U15 R11:R15">
      <formula1>0</formula1>
      <formula2>29</formula2>
    </dataValidation>
    <dataValidation type="whole" allowBlank="1" showInputMessage="1" showErrorMessage="1" sqref="T11:T15 Q11:Q15">
      <formula1>0</formula1>
      <formula2>11</formula2>
    </dataValidation>
    <dataValidation type="whole" allowBlank="1" showInputMessage="1" showErrorMessage="1" sqref="S11:S15 P11:P15">
      <formula1>0</formula1>
      <formula2>40</formula2>
    </dataValidation>
    <dataValidation type="list" allowBlank="1" showInputMessage="1" showErrorMessage="1" sqref="Y11:Z15 H11:H15 L11:O15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zoomScale="70" zoomScaleNormal="70" workbookViewId="0">
      <selection activeCell="A11" sqref="A11"/>
    </sheetView>
  </sheetViews>
  <sheetFormatPr defaultRowHeight="15" x14ac:dyDescent="0.25"/>
  <cols>
    <col min="1" max="1" width="4.7109375" customWidth="1"/>
    <col min="2" max="2" width="12" customWidth="1"/>
    <col min="3" max="3" width="12.140625" customWidth="1"/>
    <col min="4" max="4" width="12.85546875" customWidth="1"/>
    <col min="7" max="7" width="14.42578125" customWidth="1"/>
    <col min="9" max="9" width="12.140625" customWidth="1"/>
    <col min="10" max="10" width="11" customWidth="1"/>
    <col min="24" max="24" width="10.7109375" customWidth="1"/>
    <col min="38" max="38" width="13.710937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591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05.25" customHeight="1" x14ac:dyDescent="0.25">
      <c r="A10" s="83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269</v>
      </c>
      <c r="C11" s="63" t="s">
        <v>183</v>
      </c>
      <c r="D11" s="63" t="s">
        <v>270</v>
      </c>
      <c r="E11" s="63" t="s">
        <v>41</v>
      </c>
      <c r="F11" s="63" t="s">
        <v>89</v>
      </c>
      <c r="G11" s="63" t="s">
        <v>61</v>
      </c>
      <c r="H11" s="63" t="s">
        <v>14</v>
      </c>
      <c r="I11" s="63" t="s">
        <v>13</v>
      </c>
      <c r="J11" s="64">
        <v>33710</v>
      </c>
      <c r="K11" s="65">
        <v>7.34</v>
      </c>
      <c r="L11" s="66" t="s">
        <v>14</v>
      </c>
      <c r="M11" s="66" t="s">
        <v>14</v>
      </c>
      <c r="N11" s="66" t="s">
        <v>14</v>
      </c>
      <c r="O11" s="66" t="s">
        <v>14</v>
      </c>
      <c r="P11" s="63"/>
      <c r="Q11" s="63">
        <v>6</v>
      </c>
      <c r="R11" s="63">
        <v>12</v>
      </c>
      <c r="S11" s="63">
        <v>1</v>
      </c>
      <c r="T11" s="63">
        <v>3</v>
      </c>
      <c r="U11" s="63">
        <v>4</v>
      </c>
      <c r="V11" s="75"/>
      <c r="W11" s="76"/>
      <c r="X11" s="66" t="s">
        <v>31</v>
      </c>
      <c r="Y11" s="66" t="s">
        <v>14</v>
      </c>
      <c r="Z11" s="66" t="s">
        <v>14</v>
      </c>
      <c r="AA11" s="70">
        <f>IF(ISBLANK(#REF!),"",IF(K11&gt;5,ROUND(0.5*(K11-5),2),0))</f>
        <v>1.17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0.5</v>
      </c>
      <c r="AF11" s="70">
        <f>IF(ISBLANK(#REF!),"",0.25*(S11*12+T11+ROUND(U11/30,0)))</f>
        <v>3.75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3</v>
      </c>
      <c r="AJ11" s="71">
        <f>IF(ISBLANK(#REF!),"",MAX(AG11:AI11))</f>
        <v>3</v>
      </c>
      <c r="AK11" s="71">
        <f>IF(ISBLANK(#REF!),"",AA11+SUM(AD11:AF11,AJ11))</f>
        <v>8.42</v>
      </c>
      <c r="AL11" s="72" t="s">
        <v>271</v>
      </c>
    </row>
    <row r="12" spans="1:38" x14ac:dyDescent="0.25">
      <c r="A12" s="82">
        <f>IF(ISBLANK(#REF!),"",IF(ISNUMBER(A11),A11+1,1))</f>
        <v>2</v>
      </c>
      <c r="B12" s="63" t="s">
        <v>142</v>
      </c>
      <c r="C12" s="63" t="s">
        <v>145</v>
      </c>
      <c r="D12" s="63" t="s">
        <v>107</v>
      </c>
      <c r="E12" s="63" t="s">
        <v>41</v>
      </c>
      <c r="F12" s="63" t="s">
        <v>89</v>
      </c>
      <c r="G12" s="63" t="s">
        <v>61</v>
      </c>
      <c r="H12" s="63" t="s">
        <v>14</v>
      </c>
      <c r="I12" s="63" t="s">
        <v>13</v>
      </c>
      <c r="J12" s="64">
        <v>40164</v>
      </c>
      <c r="K12" s="65">
        <v>6.78</v>
      </c>
      <c r="L12" s="66" t="s">
        <v>14</v>
      </c>
      <c r="M12" s="66" t="s">
        <v>12</v>
      </c>
      <c r="N12" s="66" t="s">
        <v>14</v>
      </c>
      <c r="O12" s="66" t="s">
        <v>14</v>
      </c>
      <c r="P12" s="63"/>
      <c r="Q12" s="63"/>
      <c r="R12" s="63"/>
      <c r="S12" s="63">
        <v>1</v>
      </c>
      <c r="T12" s="63">
        <v>1</v>
      </c>
      <c r="U12" s="63">
        <v>28</v>
      </c>
      <c r="V12" s="75"/>
      <c r="W12" s="76"/>
      <c r="X12" s="66"/>
      <c r="Y12" s="66" t="s">
        <v>14</v>
      </c>
      <c r="Z12" s="66" t="s">
        <v>14</v>
      </c>
      <c r="AA12" s="70">
        <f>IF(ISBLANK(#REF!),"",IF(K12&gt;5,ROUND(0.5*(K12-5),2),0))</f>
        <v>0.89</v>
      </c>
      <c r="AB12" s="70">
        <f>IF(ISBLANK(#REF!),"",IF(L12="ΝΑΙ",6,(IF(M12="ΝΑΙ",4,0))))</f>
        <v>4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4</v>
      </c>
      <c r="AE12" s="70">
        <f>IF(ISBLANK(#REF!),"",MIN(3,0.5*INT((P12*12+Q12+ROUND(R12/30,0))/6)))</f>
        <v>0</v>
      </c>
      <c r="AF12" s="70">
        <f>IF(ISBLANK(#REF!),"",0.25*(S12*12+T12+ROUND(U12/30,0)))</f>
        <v>3.5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0</v>
      </c>
      <c r="AJ12" s="71">
        <f>IF(ISBLANK(#REF!),"",MAX(AG12:AI12))</f>
        <v>0</v>
      </c>
      <c r="AK12" s="71">
        <f>IF(ISBLANK(#REF!),"",AA12+SUM(AD12:AF12,AJ12))</f>
        <v>8.39</v>
      </c>
      <c r="AL12" s="72" t="s">
        <v>299</v>
      </c>
    </row>
    <row r="13" spans="1:38" x14ac:dyDescent="0.25">
      <c r="A13" s="82">
        <f>IF(ISBLANK(#REF!),"",IF(ISNUMBER(A12),A12+1,1))</f>
        <v>3</v>
      </c>
      <c r="B13" s="63" t="s">
        <v>302</v>
      </c>
      <c r="C13" s="63" t="s">
        <v>143</v>
      </c>
      <c r="D13" s="63" t="s">
        <v>194</v>
      </c>
      <c r="E13" s="63" t="s">
        <v>41</v>
      </c>
      <c r="F13" s="63" t="s">
        <v>89</v>
      </c>
      <c r="G13" s="63" t="s">
        <v>61</v>
      </c>
      <c r="H13" s="63" t="s">
        <v>14</v>
      </c>
      <c r="I13" s="63" t="s">
        <v>13</v>
      </c>
      <c r="J13" s="64">
        <v>39577</v>
      </c>
      <c r="K13" s="65">
        <v>7.64</v>
      </c>
      <c r="L13" s="66" t="s">
        <v>14</v>
      </c>
      <c r="M13" s="66" t="s">
        <v>14</v>
      </c>
      <c r="N13" s="66" t="s">
        <v>14</v>
      </c>
      <c r="O13" s="66" t="s">
        <v>14</v>
      </c>
      <c r="P13" s="63"/>
      <c r="Q13" s="63"/>
      <c r="R13" s="63"/>
      <c r="S13" s="63">
        <v>1</v>
      </c>
      <c r="T13" s="63">
        <v>2</v>
      </c>
      <c r="U13" s="63">
        <v>20</v>
      </c>
      <c r="V13" s="75"/>
      <c r="W13" s="76"/>
      <c r="X13" s="66" t="s">
        <v>31</v>
      </c>
      <c r="Y13" s="66" t="s">
        <v>14</v>
      </c>
      <c r="Z13" s="66" t="s">
        <v>14</v>
      </c>
      <c r="AA13" s="70">
        <f>IF(ISBLANK(#REF!),"",IF(K13&gt;5,ROUND(0.5*(K13-5),2),0))</f>
        <v>1.32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0</v>
      </c>
      <c r="AF13" s="70">
        <f>IF(ISBLANK(#REF!),"",0.25*(S13*12+T13+ROUND(U13/30,0)))</f>
        <v>3.75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3</v>
      </c>
      <c r="AJ13" s="71">
        <f>IF(ISBLANK(#REF!),"",MAX(AG13:AI13))</f>
        <v>3</v>
      </c>
      <c r="AK13" s="71">
        <f>IF(ISBLANK(#REF!),"",AA13+SUM(AD13:AF13,AJ13))</f>
        <v>8.07</v>
      </c>
      <c r="AL13" s="72">
        <v>1.2</v>
      </c>
    </row>
    <row r="14" spans="1:38" x14ac:dyDescent="0.25">
      <c r="A14" s="82">
        <f>IF(ISBLANK(#REF!),"",IF(ISNUMBER(A13),A13+1,1))</f>
        <v>4</v>
      </c>
      <c r="B14" s="63" t="s">
        <v>282</v>
      </c>
      <c r="C14" s="63" t="s">
        <v>168</v>
      </c>
      <c r="D14" s="63" t="s">
        <v>283</v>
      </c>
      <c r="E14" s="63" t="s">
        <v>41</v>
      </c>
      <c r="F14" s="63" t="s">
        <v>89</v>
      </c>
      <c r="G14" s="63" t="s">
        <v>61</v>
      </c>
      <c r="H14" s="63" t="s">
        <v>14</v>
      </c>
      <c r="I14" s="63" t="s">
        <v>13</v>
      </c>
      <c r="J14" s="64">
        <v>39730</v>
      </c>
      <c r="K14" s="65">
        <v>7.16</v>
      </c>
      <c r="L14" s="66" t="s">
        <v>14</v>
      </c>
      <c r="M14" s="66" t="s">
        <v>14</v>
      </c>
      <c r="N14" s="66" t="s">
        <v>14</v>
      </c>
      <c r="O14" s="66" t="s">
        <v>14</v>
      </c>
      <c r="P14" s="63">
        <v>1</v>
      </c>
      <c r="Q14" s="63">
        <v>5</v>
      </c>
      <c r="R14" s="63">
        <v>0</v>
      </c>
      <c r="S14" s="63"/>
      <c r="T14" s="63">
        <v>10</v>
      </c>
      <c r="U14" s="63">
        <v>21</v>
      </c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1.08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1</v>
      </c>
      <c r="AF14" s="70">
        <f>IF(ISBLANK(#REF!),"",0.25*(S14*12+T14+ROUND(U14/30,0)))</f>
        <v>2.75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4.83</v>
      </c>
      <c r="AL14" s="72" t="s">
        <v>286</v>
      </c>
    </row>
    <row r="15" spans="1:38" x14ac:dyDescent="0.25">
      <c r="A15" s="82">
        <f>IF(ISBLANK(#REF!),"",IF(ISNUMBER(A14),A14+1,1))</f>
        <v>5</v>
      </c>
      <c r="B15" s="63" t="s">
        <v>293</v>
      </c>
      <c r="C15" s="63" t="s">
        <v>294</v>
      </c>
      <c r="D15" s="63" t="s">
        <v>107</v>
      </c>
      <c r="E15" s="63" t="s">
        <v>41</v>
      </c>
      <c r="F15" s="63" t="s">
        <v>89</v>
      </c>
      <c r="G15" s="63" t="s">
        <v>61</v>
      </c>
      <c r="H15" s="63" t="s">
        <v>14</v>
      </c>
      <c r="I15" s="63" t="s">
        <v>13</v>
      </c>
      <c r="J15" s="64">
        <v>41117</v>
      </c>
      <c r="K15" s="65">
        <v>6.86</v>
      </c>
      <c r="L15" s="66" t="s">
        <v>14</v>
      </c>
      <c r="M15" s="66" t="s">
        <v>14</v>
      </c>
      <c r="N15" s="66" t="s">
        <v>14</v>
      </c>
      <c r="O15" s="66" t="s">
        <v>14</v>
      </c>
      <c r="P15" s="63"/>
      <c r="Q15" s="63">
        <v>5</v>
      </c>
      <c r="R15" s="63">
        <v>21</v>
      </c>
      <c r="S15" s="63">
        <v>1</v>
      </c>
      <c r="T15" s="63">
        <v>0</v>
      </c>
      <c r="U15" s="63">
        <v>27</v>
      </c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0.93</v>
      </c>
      <c r="AB15" s="70">
        <f>IF(ISBLANK(#REF!),"",IF(L15="ΝΑΙ",6,(IF(M15="ΝΑΙ",4,0))))</f>
        <v>0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0</v>
      </c>
      <c r="AE15" s="70">
        <f>IF(ISBLANK(#REF!),"",MIN(3,0.5*INT((P15*12+Q15+ROUND(R15/30,0))/6)))</f>
        <v>0.5</v>
      </c>
      <c r="AF15" s="70">
        <f>IF(ISBLANK(#REF!),"",0.25*(S15*12+T15+ROUND(U15/30,0)))</f>
        <v>3.25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4.68</v>
      </c>
      <c r="AL15" s="72">
        <v>2</v>
      </c>
    </row>
    <row r="16" spans="1:38" x14ac:dyDescent="0.25">
      <c r="A16" s="82">
        <f>IF(ISBLANK(#REF!),"",IF(ISNUMBER(A15),A15+1,1))</f>
        <v>6</v>
      </c>
      <c r="B16" s="63" t="s">
        <v>296</v>
      </c>
      <c r="C16" s="63" t="s">
        <v>127</v>
      </c>
      <c r="D16" s="63" t="s">
        <v>155</v>
      </c>
      <c r="E16" s="63" t="s">
        <v>41</v>
      </c>
      <c r="F16" s="63" t="s">
        <v>89</v>
      </c>
      <c r="G16" s="63" t="s">
        <v>61</v>
      </c>
      <c r="H16" s="63" t="s">
        <v>14</v>
      </c>
      <c r="I16" s="63" t="s">
        <v>13</v>
      </c>
      <c r="J16" s="64">
        <v>39938</v>
      </c>
      <c r="K16" s="65">
        <v>6.71</v>
      </c>
      <c r="L16" s="66" t="s">
        <v>14</v>
      </c>
      <c r="M16" s="66" t="s">
        <v>14</v>
      </c>
      <c r="N16" s="66" t="s">
        <v>14</v>
      </c>
      <c r="O16" s="66" t="s">
        <v>14</v>
      </c>
      <c r="P16" s="63">
        <v>2</v>
      </c>
      <c r="Q16" s="63">
        <v>2</v>
      </c>
      <c r="R16" s="63">
        <v>26</v>
      </c>
      <c r="S16" s="63"/>
      <c r="T16" s="63">
        <v>6</v>
      </c>
      <c r="U16" s="63">
        <v>18</v>
      </c>
      <c r="V16" s="75"/>
      <c r="W16" s="76"/>
      <c r="X16" s="66"/>
      <c r="Y16" s="66" t="s">
        <v>14</v>
      </c>
      <c r="Z16" s="66" t="s">
        <v>14</v>
      </c>
      <c r="AA16" s="70">
        <f>IF(ISBLANK(#REF!),"",IF(K16&gt;5,ROUND(0.5*(K16-5),2),0))</f>
        <v>0.86</v>
      </c>
      <c r="AB16" s="70">
        <f>IF(ISBLANK(#REF!),"",IF(L16="ΝΑΙ",6,(IF(M16="ΝΑΙ",4,0))))</f>
        <v>0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0</v>
      </c>
      <c r="AE16" s="70">
        <f>IF(ISBLANK(#REF!),"",MIN(3,0.5*INT((P16*12+Q16+ROUND(R16/30,0))/6)))</f>
        <v>2</v>
      </c>
      <c r="AF16" s="70">
        <f>IF(ISBLANK(#REF!),"",0.25*(S16*12+T16+ROUND(U16/30,0)))</f>
        <v>1.75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4.6100000000000003</v>
      </c>
      <c r="AL16" s="72" t="s">
        <v>297</v>
      </c>
    </row>
    <row r="17" spans="1:38" x14ac:dyDescent="0.25">
      <c r="A17" s="82">
        <f>IF(ISBLANK(#REF!),"",IF(ISNUMBER(A16),A16+1,1))</f>
        <v>7</v>
      </c>
      <c r="B17" s="63" t="s">
        <v>272</v>
      </c>
      <c r="C17" s="63" t="s">
        <v>168</v>
      </c>
      <c r="D17" s="63" t="s">
        <v>127</v>
      </c>
      <c r="E17" s="63" t="s">
        <v>41</v>
      </c>
      <c r="F17" s="63" t="s">
        <v>89</v>
      </c>
      <c r="G17" s="63" t="s">
        <v>61</v>
      </c>
      <c r="H17" s="63" t="s">
        <v>14</v>
      </c>
      <c r="I17" s="63" t="s">
        <v>13</v>
      </c>
      <c r="J17" s="64">
        <v>40302</v>
      </c>
      <c r="K17" s="65">
        <v>7.04</v>
      </c>
      <c r="L17" s="66" t="s">
        <v>14</v>
      </c>
      <c r="M17" s="66" t="s">
        <v>14</v>
      </c>
      <c r="N17" s="66" t="s">
        <v>14</v>
      </c>
      <c r="O17" s="66" t="s">
        <v>14</v>
      </c>
      <c r="P17" s="63"/>
      <c r="Q17" s="63">
        <v>5</v>
      </c>
      <c r="R17" s="63">
        <v>12</v>
      </c>
      <c r="S17" s="63">
        <v>1</v>
      </c>
      <c r="T17" s="63">
        <v>1</v>
      </c>
      <c r="U17" s="63">
        <v>28</v>
      </c>
      <c r="V17" s="75"/>
      <c r="W17" s="76"/>
      <c r="X17" s="66"/>
      <c r="Y17" s="66" t="s">
        <v>14</v>
      </c>
      <c r="Z17" s="66" t="s">
        <v>14</v>
      </c>
      <c r="AA17" s="70">
        <f>IF(ISBLANK(#REF!),"",IF(K17&gt;5,ROUND(0.5*(K17-5),2),0))</f>
        <v>1.02</v>
      </c>
      <c r="AB17" s="70">
        <f>IF(ISBLANK(#REF!),"",IF(L17="ΝΑΙ",6,(IF(M17="ΝΑΙ",4,0))))</f>
        <v>0</v>
      </c>
      <c r="AC17" s="70">
        <f>IF(ISBLANK(#REF!),"",IF(E17="ΠΕ23",IF(N17="ΝΑΙ",3,(IF(O17="ΝΑΙ",2,0))),IF(N17="ΝΑΙ",3,(IF(O17="ΝΑΙ",2,0)))))</f>
        <v>0</v>
      </c>
      <c r="AD17" s="70">
        <f>IF(ISBLANK(#REF!),"",MAX(AB17:AC17))</f>
        <v>0</v>
      </c>
      <c r="AE17" s="70">
        <f>IF(ISBLANK(#REF!),"",MIN(3,0.5*INT((P17*12+Q17+ROUND(R17/30,0))/6)))</f>
        <v>0</v>
      </c>
      <c r="AF17" s="70">
        <f>IF(ISBLANK(#REF!),"",0.25*(S17*12+T17+ROUND(U17/30,0)))</f>
        <v>3.5</v>
      </c>
      <c r="AG17" s="71">
        <f>IF(ISBLANK(#REF!),"",IF(V17&gt;=67%,7,0))</f>
        <v>0</v>
      </c>
      <c r="AH17" s="71">
        <f>IF(ISBLANK(#REF!),"",IF(W17&gt;=1,7,0))</f>
        <v>0</v>
      </c>
      <c r="AI17" s="71">
        <f>IF(ISBLANK(#REF!),"",IF(X17="ΠΟΛΥΤΕΚΝΟΣ",7,IF(X17="ΤΡΙΤΕΚΝΟΣ",3,0)))</f>
        <v>0</v>
      </c>
      <c r="AJ17" s="71">
        <f>IF(ISBLANK(#REF!),"",MAX(AG17:AI17))</f>
        <v>0</v>
      </c>
      <c r="AK17" s="71">
        <f>IF(ISBLANK(#REF!),"",AA17+SUM(AD17:AF17,AJ17))</f>
        <v>4.5199999999999996</v>
      </c>
      <c r="AL17" s="72">
        <v>2</v>
      </c>
    </row>
    <row r="18" spans="1:38" x14ac:dyDescent="0.25">
      <c r="A18" s="82">
        <f>IF(ISBLANK(#REF!),"",IF(ISNUMBER(A17),A17+1,1))</f>
        <v>8</v>
      </c>
      <c r="B18" s="63" t="s">
        <v>287</v>
      </c>
      <c r="C18" s="63" t="s">
        <v>126</v>
      </c>
      <c r="D18" s="63" t="s">
        <v>283</v>
      </c>
      <c r="E18" s="63" t="s">
        <v>41</v>
      </c>
      <c r="F18" s="63" t="s">
        <v>89</v>
      </c>
      <c r="G18" s="63" t="s">
        <v>61</v>
      </c>
      <c r="H18" s="63" t="s">
        <v>14</v>
      </c>
      <c r="I18" s="63" t="s">
        <v>13</v>
      </c>
      <c r="J18" s="64">
        <v>41038</v>
      </c>
      <c r="K18" s="65">
        <v>7.58</v>
      </c>
      <c r="L18" s="66" t="s">
        <v>14</v>
      </c>
      <c r="M18" s="66" t="s">
        <v>14</v>
      </c>
      <c r="N18" s="66" t="s">
        <v>14</v>
      </c>
      <c r="O18" s="66" t="s">
        <v>14</v>
      </c>
      <c r="P18" s="63"/>
      <c r="Q18" s="63"/>
      <c r="R18" s="63"/>
      <c r="S18" s="63"/>
      <c r="T18" s="63">
        <v>6</v>
      </c>
      <c r="U18" s="63">
        <v>18</v>
      </c>
      <c r="V18" s="75"/>
      <c r="W18" s="76"/>
      <c r="X18" s="66"/>
      <c r="Y18" s="66" t="s">
        <v>14</v>
      </c>
      <c r="Z18" s="66" t="s">
        <v>14</v>
      </c>
      <c r="AA18" s="70">
        <f>IF(ISBLANK(#REF!),"",IF(K18&gt;5,ROUND(0.5*(K18-5),2),0))</f>
        <v>1.29</v>
      </c>
      <c r="AB18" s="70">
        <f>IF(ISBLANK(#REF!),"",IF(L18="ΝΑΙ",6,(IF(M18="ΝΑΙ",4,0))))</f>
        <v>0</v>
      </c>
      <c r="AC18" s="70">
        <f>IF(ISBLANK(#REF!),"",IF(E18="ΠΕ23",IF(N18="ΝΑΙ",3,(IF(O18="ΝΑΙ",2,0))),IF(N18="ΝΑΙ",3,(IF(O18="ΝΑΙ",2,0)))))</f>
        <v>0</v>
      </c>
      <c r="AD18" s="70">
        <f>IF(ISBLANK(#REF!),"",MAX(AB18:AC18))</f>
        <v>0</v>
      </c>
      <c r="AE18" s="70">
        <f>IF(ISBLANK(#REF!),"",MIN(3,0.5*INT((P18*12+Q18+ROUND(R18/30,0))/6)))</f>
        <v>0</v>
      </c>
      <c r="AF18" s="70">
        <f>IF(ISBLANK(#REF!),"",0.25*(S18*12+T18+ROUND(U18/30,0)))</f>
        <v>1.75</v>
      </c>
      <c r="AG18" s="71">
        <f>IF(ISBLANK(#REF!),"",IF(V18&gt;=67%,7,0))</f>
        <v>0</v>
      </c>
      <c r="AH18" s="71">
        <f>IF(ISBLANK(#REF!),"",IF(W18&gt;=1,7,0))</f>
        <v>0</v>
      </c>
      <c r="AI18" s="71">
        <f>IF(ISBLANK(#REF!),"",IF(X18="ΠΟΛΥΤΕΚΝΟΣ",7,IF(X18="ΤΡΙΤΕΚΝΟΣ",3,0)))</f>
        <v>0</v>
      </c>
      <c r="AJ18" s="71">
        <f>IF(ISBLANK(#REF!),"",MAX(AG18:AI18))</f>
        <v>0</v>
      </c>
      <c r="AK18" s="71">
        <f>IF(ISBLANK(#REF!),"",AA18+SUM(AD18:AF18,AJ18))</f>
        <v>3.04</v>
      </c>
      <c r="AL18" s="72">
        <v>4.3</v>
      </c>
    </row>
    <row r="19" spans="1:38" x14ac:dyDescent="0.25">
      <c r="A19" s="82">
        <f>IF(ISBLANK(#REF!),"",IF(ISNUMBER(A18),A18+1,1))</f>
        <v>9</v>
      </c>
      <c r="B19" s="63" t="s">
        <v>284</v>
      </c>
      <c r="C19" s="63" t="s">
        <v>109</v>
      </c>
      <c r="D19" s="63" t="s">
        <v>107</v>
      </c>
      <c r="E19" s="63" t="s">
        <v>41</v>
      </c>
      <c r="F19" s="63" t="s">
        <v>89</v>
      </c>
      <c r="G19" s="63" t="s">
        <v>61</v>
      </c>
      <c r="H19" s="63" t="s">
        <v>14</v>
      </c>
      <c r="I19" s="63" t="s">
        <v>13</v>
      </c>
      <c r="J19" s="64">
        <v>39016</v>
      </c>
      <c r="K19" s="65">
        <v>7.48</v>
      </c>
      <c r="L19" s="66" t="s">
        <v>14</v>
      </c>
      <c r="M19" s="66" t="s">
        <v>14</v>
      </c>
      <c r="N19" s="66" t="s">
        <v>14</v>
      </c>
      <c r="O19" s="66" t="s">
        <v>14</v>
      </c>
      <c r="P19" s="63"/>
      <c r="Q19" s="63"/>
      <c r="R19" s="63"/>
      <c r="S19" s="63"/>
      <c r="T19" s="63">
        <v>6</v>
      </c>
      <c r="U19" s="63">
        <v>18</v>
      </c>
      <c r="V19" s="75"/>
      <c r="W19" s="76"/>
      <c r="X19" s="66"/>
      <c r="Y19" s="66" t="s">
        <v>14</v>
      </c>
      <c r="Z19" s="66" t="s">
        <v>14</v>
      </c>
      <c r="AA19" s="70">
        <f>IF(ISBLANK(#REF!),"",IF(K19&gt;5,ROUND(0.5*(K19-5),2),0))</f>
        <v>1.24</v>
      </c>
      <c r="AB19" s="70">
        <f>IF(ISBLANK(#REF!),"",IF(L19="ΝΑΙ",6,(IF(M19="ΝΑΙ",4,0))))</f>
        <v>0</v>
      </c>
      <c r="AC19" s="70">
        <f>IF(ISBLANK(#REF!),"",IF(E19="ΠΕ23",IF(N19="ΝΑΙ",3,(IF(O19="ΝΑΙ",2,0))),IF(N19="ΝΑΙ",3,(IF(O19="ΝΑΙ",2,0)))))</f>
        <v>0</v>
      </c>
      <c r="AD19" s="70">
        <f>IF(ISBLANK(#REF!),"",MAX(AB19:AC19))</f>
        <v>0</v>
      </c>
      <c r="AE19" s="70">
        <f>IF(ISBLANK(#REF!),"",MIN(3,0.5*INT((P19*12+Q19+ROUND(R19/30,0))/6)))</f>
        <v>0</v>
      </c>
      <c r="AF19" s="70">
        <f>IF(ISBLANK(#REF!),"",0.25*(S19*12+T19+ROUND(U19/30,0)))</f>
        <v>1.75</v>
      </c>
      <c r="AG19" s="71">
        <f>IF(ISBLANK(#REF!),"",IF(V19&gt;=67%,7,0))</f>
        <v>0</v>
      </c>
      <c r="AH19" s="71">
        <f>IF(ISBLANK(#REF!),"",IF(W19&gt;=1,7,0))</f>
        <v>0</v>
      </c>
      <c r="AI19" s="71">
        <f>IF(ISBLANK(#REF!),"",IF(X19="ΠΟΛΥΤΕΚΝΟΣ",7,IF(X19="ΤΡΙΤΕΚΝΟΣ",3,0)))</f>
        <v>0</v>
      </c>
      <c r="AJ19" s="71">
        <f>IF(ISBLANK(#REF!),"",MAX(AG19:AI19))</f>
        <v>0</v>
      </c>
      <c r="AK19" s="71">
        <f>IF(ISBLANK(#REF!),"",AA19+SUM(AD19:AF19,AJ19))</f>
        <v>2.99</v>
      </c>
      <c r="AL19" s="72" t="s">
        <v>285</v>
      </c>
    </row>
    <row r="20" spans="1:38" x14ac:dyDescent="0.25">
      <c r="A20" s="82">
        <f>IF(ISBLANK(#REF!),"",IF(ISNUMBER(A19),A19+1,1))</f>
        <v>10</v>
      </c>
      <c r="B20" s="63" t="s">
        <v>314</v>
      </c>
      <c r="C20" s="63" t="s">
        <v>315</v>
      </c>
      <c r="D20" s="63" t="s">
        <v>147</v>
      </c>
      <c r="E20" s="63" t="s">
        <v>41</v>
      </c>
      <c r="F20" s="63" t="s">
        <v>89</v>
      </c>
      <c r="G20" s="63" t="s">
        <v>61</v>
      </c>
      <c r="H20" s="63" t="s">
        <v>14</v>
      </c>
      <c r="I20" s="63" t="s">
        <v>13</v>
      </c>
      <c r="J20" s="64">
        <v>42283</v>
      </c>
      <c r="K20" s="65">
        <v>8.99</v>
      </c>
      <c r="L20" s="66" t="s">
        <v>14</v>
      </c>
      <c r="M20" s="66" t="s">
        <v>14</v>
      </c>
      <c r="N20" s="66" t="s">
        <v>14</v>
      </c>
      <c r="O20" s="66" t="s">
        <v>14</v>
      </c>
      <c r="P20" s="63"/>
      <c r="Q20" s="63"/>
      <c r="R20" s="63"/>
      <c r="S20" s="63"/>
      <c r="T20" s="63"/>
      <c r="U20" s="63"/>
      <c r="V20" s="75"/>
      <c r="W20" s="76"/>
      <c r="X20" s="66"/>
      <c r="Y20" s="66" t="s">
        <v>14</v>
      </c>
      <c r="Z20" s="66" t="s">
        <v>14</v>
      </c>
      <c r="AA20" s="70">
        <f>IF(ISBLANK(#REF!),"",IF(K20&gt;5,ROUND(0.5*(K20-5),2),0))</f>
        <v>2</v>
      </c>
      <c r="AB20" s="70">
        <f>IF(ISBLANK(#REF!),"",IF(L20="ΝΑΙ",6,(IF(M20="ΝΑΙ",4,0))))</f>
        <v>0</v>
      </c>
      <c r="AC20" s="70">
        <f>IF(ISBLANK(#REF!),"",IF(E20="ΠΕ23",IF(N20="ΝΑΙ",3,(IF(O20="ΝΑΙ",2,0))),IF(N20="ΝΑΙ",3,(IF(O20="ΝΑΙ",2,0)))))</f>
        <v>0</v>
      </c>
      <c r="AD20" s="70">
        <f>IF(ISBLANK(#REF!),"",MAX(AB20:AC20))</f>
        <v>0</v>
      </c>
      <c r="AE20" s="70">
        <f>IF(ISBLANK(#REF!),"",MIN(3,0.5*INT((P20*12+Q20+ROUND(R20/30,0))/6)))</f>
        <v>0</v>
      </c>
      <c r="AF20" s="70">
        <f>IF(ISBLANK(#REF!),"",0.25*(S20*12+T20+ROUND(U20/30,0)))</f>
        <v>0</v>
      </c>
      <c r="AG20" s="71">
        <f>IF(ISBLANK(#REF!),"",IF(V20&gt;=67%,7,0))</f>
        <v>0</v>
      </c>
      <c r="AH20" s="71">
        <f>IF(ISBLANK(#REF!),"",IF(W20&gt;=1,7,0))</f>
        <v>0</v>
      </c>
      <c r="AI20" s="71">
        <f>IF(ISBLANK(#REF!),"",IF(X20="ΠΟΛΥΤΕΚΝΟΣ",7,IF(X20="ΤΡΙΤΕΚΝΟΣ",3,0)))</f>
        <v>0</v>
      </c>
      <c r="AJ20" s="71">
        <f>IF(ISBLANK(#REF!),"",MAX(AG20:AI20))</f>
        <v>0</v>
      </c>
      <c r="AK20" s="71">
        <f>IF(ISBLANK(#REF!),"",AA20+SUM(AD20:AF20,AJ20))</f>
        <v>2</v>
      </c>
      <c r="AL20" s="72">
        <v>4</v>
      </c>
    </row>
    <row r="21" spans="1:38" x14ac:dyDescent="0.25">
      <c r="A21" s="82">
        <f>IF(ISBLANK(#REF!),"",IF(ISNUMBER(A20),A20+1,1))</f>
        <v>11</v>
      </c>
      <c r="B21" s="63" t="s">
        <v>273</v>
      </c>
      <c r="C21" s="63" t="s">
        <v>96</v>
      </c>
      <c r="D21" s="63" t="s">
        <v>110</v>
      </c>
      <c r="E21" s="63" t="s">
        <v>41</v>
      </c>
      <c r="F21" s="63" t="s">
        <v>89</v>
      </c>
      <c r="G21" s="63" t="s">
        <v>61</v>
      </c>
      <c r="H21" s="63" t="s">
        <v>14</v>
      </c>
      <c r="I21" s="63" t="s">
        <v>13</v>
      </c>
      <c r="J21" s="64">
        <v>42318</v>
      </c>
      <c r="K21" s="65">
        <v>6.7</v>
      </c>
      <c r="L21" s="66" t="s">
        <v>14</v>
      </c>
      <c r="M21" s="66" t="s">
        <v>14</v>
      </c>
      <c r="N21" s="66" t="s">
        <v>14</v>
      </c>
      <c r="O21" s="66" t="s">
        <v>14</v>
      </c>
      <c r="P21" s="63">
        <v>1</v>
      </c>
      <c r="Q21" s="63">
        <v>0</v>
      </c>
      <c r="R21" s="63">
        <v>0</v>
      </c>
      <c r="S21" s="63"/>
      <c r="T21" s="63"/>
      <c r="U21" s="63"/>
      <c r="V21" s="75"/>
      <c r="W21" s="76"/>
      <c r="X21" s="66"/>
      <c r="Y21" s="66" t="s">
        <v>14</v>
      </c>
      <c r="Z21" s="66" t="s">
        <v>14</v>
      </c>
      <c r="AA21" s="70">
        <f>IF(ISBLANK(#REF!),"",IF(K21&gt;5,ROUND(0.5*(K21-5),2),0))</f>
        <v>0.85</v>
      </c>
      <c r="AB21" s="70">
        <f>IF(ISBLANK(#REF!),"",IF(L21="ΝΑΙ",6,(IF(M21="ΝΑΙ",4,0))))</f>
        <v>0</v>
      </c>
      <c r="AC21" s="70">
        <f>IF(ISBLANK(#REF!),"",IF(E21="ΠΕ23",IF(N21="ΝΑΙ",3,(IF(O21="ΝΑΙ",2,0))),IF(N21="ΝΑΙ",3,(IF(O21="ΝΑΙ",2,0)))))</f>
        <v>0</v>
      </c>
      <c r="AD21" s="70">
        <f>IF(ISBLANK(#REF!),"",MAX(AB21:AC21))</f>
        <v>0</v>
      </c>
      <c r="AE21" s="70">
        <f>IF(ISBLANK(#REF!),"",MIN(3,0.5*INT((P21*12+Q21+ROUND(R21/30,0))/6)))</f>
        <v>1</v>
      </c>
      <c r="AF21" s="70">
        <f>IF(ISBLANK(#REF!),"",0.25*(S21*12+T21+ROUND(U21/30,0)))</f>
        <v>0</v>
      </c>
      <c r="AG21" s="71">
        <f>IF(ISBLANK(#REF!),"",IF(V21&gt;=67%,7,0))</f>
        <v>0</v>
      </c>
      <c r="AH21" s="71">
        <f>IF(ISBLANK(#REF!),"",IF(W21&gt;=1,7,0))</f>
        <v>0</v>
      </c>
      <c r="AI21" s="71">
        <f>IF(ISBLANK(#REF!),"",IF(X21="ΠΟΛΥΤΕΚΝΟΣ",7,IF(X21="ΤΡΙΤΕΚΝΟΣ",3,0)))</f>
        <v>0</v>
      </c>
      <c r="AJ21" s="71">
        <f>IF(ISBLANK(#REF!),"",MAX(AG21:AI21))</f>
        <v>0</v>
      </c>
      <c r="AK21" s="71">
        <f>IF(ISBLANK(#REF!),"",AA21+SUM(AD21:AF21,AJ21))</f>
        <v>1.85</v>
      </c>
      <c r="AL21" s="72">
        <v>1.2</v>
      </c>
    </row>
    <row r="22" spans="1:38" x14ac:dyDescent="0.25">
      <c r="A22" s="82">
        <f>IF(ISBLANK(#REF!),"",IF(ISNUMBER(A21),A21+1,1))</f>
        <v>12</v>
      </c>
      <c r="B22" s="63" t="s">
        <v>263</v>
      </c>
      <c r="C22" s="63" t="s">
        <v>264</v>
      </c>
      <c r="D22" s="63" t="s">
        <v>133</v>
      </c>
      <c r="E22" s="63" t="s">
        <v>41</v>
      </c>
      <c r="F22" s="63" t="s">
        <v>89</v>
      </c>
      <c r="G22" s="63" t="s">
        <v>61</v>
      </c>
      <c r="H22" s="63" t="s">
        <v>14</v>
      </c>
      <c r="I22" s="63" t="s">
        <v>13</v>
      </c>
      <c r="J22" s="64">
        <v>42668</v>
      </c>
      <c r="K22" s="65">
        <v>8.43</v>
      </c>
      <c r="L22" s="66" t="s">
        <v>14</v>
      </c>
      <c r="M22" s="66" t="s">
        <v>14</v>
      </c>
      <c r="N22" s="66" t="s">
        <v>14</v>
      </c>
      <c r="O22" s="66" t="s">
        <v>14</v>
      </c>
      <c r="P22" s="63"/>
      <c r="Q22" s="63"/>
      <c r="R22" s="63"/>
      <c r="S22" s="63"/>
      <c r="T22" s="63"/>
      <c r="U22" s="63"/>
      <c r="V22" s="75"/>
      <c r="W22" s="76"/>
      <c r="X22" s="66"/>
      <c r="Y22" s="66" t="s">
        <v>14</v>
      </c>
      <c r="Z22" s="66" t="s">
        <v>14</v>
      </c>
      <c r="AA22" s="70">
        <f>IF(ISBLANK(#REF!),"",IF(K22&gt;5,ROUND(0.5*(K22-5),2),0))</f>
        <v>1.72</v>
      </c>
      <c r="AB22" s="70">
        <f>IF(ISBLANK(#REF!),"",IF(L22="ΝΑΙ",6,(IF(M22="ΝΑΙ",4,0))))</f>
        <v>0</v>
      </c>
      <c r="AC22" s="70">
        <f>IF(ISBLANK(#REF!),"",IF(E22="ΠΕ23",IF(N22="ΝΑΙ",3,(IF(O22="ΝΑΙ",2,0))),IF(N22="ΝΑΙ",3,(IF(O22="ΝΑΙ",2,0)))))</f>
        <v>0</v>
      </c>
      <c r="AD22" s="70">
        <f>IF(ISBLANK(#REF!),"",MAX(AB22:AC22))</f>
        <v>0</v>
      </c>
      <c r="AE22" s="70">
        <f>IF(ISBLANK(#REF!),"",MIN(3,0.5*INT((P22*12+Q22+ROUND(R22/30,0))/6)))</f>
        <v>0</v>
      </c>
      <c r="AF22" s="70">
        <f>IF(ISBLANK(#REF!),"",0.25*(S22*12+T22+ROUND(U22/30,0)))</f>
        <v>0</v>
      </c>
      <c r="AG22" s="71">
        <f>IF(ISBLANK(#REF!),"",IF(V22&gt;=67%,7,0))</f>
        <v>0</v>
      </c>
      <c r="AH22" s="71">
        <f>IF(ISBLANK(#REF!),"",IF(W22&gt;=1,7,0))</f>
        <v>0</v>
      </c>
      <c r="AI22" s="71">
        <f>IF(ISBLANK(#REF!),"",IF(X22="ΠΟΛΥΤΕΚΝΟΣ",7,IF(X22="ΤΡΙΤΕΚΝΟΣ",3,0)))</f>
        <v>0</v>
      </c>
      <c r="AJ22" s="71">
        <f>IF(ISBLANK(#REF!),"",MAX(AG22:AI22))</f>
        <v>0</v>
      </c>
      <c r="AK22" s="71">
        <f>IF(ISBLANK(#REF!),"",AA22+SUM(AD22:AF22,AJ22))</f>
        <v>1.72</v>
      </c>
      <c r="AL22" s="72" t="s">
        <v>265</v>
      </c>
    </row>
    <row r="23" spans="1:38" x14ac:dyDescent="0.25">
      <c r="A23" s="82">
        <f>IF(ISBLANK(#REF!),"",IF(ISNUMBER(A22),A22+1,1))</f>
        <v>13</v>
      </c>
      <c r="B23" s="63" t="s">
        <v>309</v>
      </c>
      <c r="C23" s="63" t="s">
        <v>310</v>
      </c>
      <c r="D23" s="63" t="s">
        <v>311</v>
      </c>
      <c r="E23" s="63" t="s">
        <v>41</v>
      </c>
      <c r="F23" s="63" t="s">
        <v>89</v>
      </c>
      <c r="G23" s="63" t="s">
        <v>61</v>
      </c>
      <c r="H23" s="63" t="s">
        <v>14</v>
      </c>
      <c r="I23" s="63" t="s">
        <v>13</v>
      </c>
      <c r="J23" s="64">
        <v>41765</v>
      </c>
      <c r="K23" s="65">
        <v>8.09</v>
      </c>
      <c r="L23" s="66" t="s">
        <v>14</v>
      </c>
      <c r="M23" s="66" t="s">
        <v>14</v>
      </c>
      <c r="N23" s="66" t="s">
        <v>14</v>
      </c>
      <c r="O23" s="66" t="s">
        <v>14</v>
      </c>
      <c r="P23" s="63"/>
      <c r="Q23" s="63"/>
      <c r="R23" s="63"/>
      <c r="S23" s="63"/>
      <c r="T23" s="63"/>
      <c r="U23" s="63"/>
      <c r="V23" s="75"/>
      <c r="W23" s="76"/>
      <c r="X23" s="66"/>
      <c r="Y23" s="66" t="s">
        <v>14</v>
      </c>
      <c r="Z23" s="66" t="s">
        <v>14</v>
      </c>
      <c r="AA23" s="70">
        <f>IF(ISBLANK(#REF!),"",IF(K23&gt;5,ROUND(0.5*(K23-5),2),0))</f>
        <v>1.55</v>
      </c>
      <c r="AB23" s="70">
        <f>IF(ISBLANK(#REF!),"",IF(L23="ΝΑΙ",6,(IF(M23="ΝΑΙ",4,0))))</f>
        <v>0</v>
      </c>
      <c r="AC23" s="70">
        <f>IF(ISBLANK(#REF!),"",IF(E23="ΠΕ23",IF(N23="ΝΑΙ",3,(IF(O23="ΝΑΙ",2,0))),IF(N23="ΝΑΙ",3,(IF(O23="ΝΑΙ",2,0)))))</f>
        <v>0</v>
      </c>
      <c r="AD23" s="70">
        <f>IF(ISBLANK(#REF!),"",MAX(AB23:AC23))</f>
        <v>0</v>
      </c>
      <c r="AE23" s="70">
        <f>IF(ISBLANK(#REF!),"",MIN(3,0.5*INT((P23*12+Q23+ROUND(R23/30,0))/6)))</f>
        <v>0</v>
      </c>
      <c r="AF23" s="70">
        <f>IF(ISBLANK(#REF!),"",0.25*(S23*12+T23+ROUND(U23/30,0)))</f>
        <v>0</v>
      </c>
      <c r="AG23" s="71">
        <f>IF(ISBLANK(#REF!),"",IF(V23&gt;=67%,7,0))</f>
        <v>0</v>
      </c>
      <c r="AH23" s="71">
        <f>IF(ISBLANK(#REF!),"",IF(W23&gt;=1,7,0))</f>
        <v>0</v>
      </c>
      <c r="AI23" s="71">
        <f>IF(ISBLANK(#REF!),"",IF(X23="ΠΟΛΥΤΕΚΝΟΣ",7,IF(X23="ΤΡΙΤΕΚΝΟΣ",3,0)))</f>
        <v>0</v>
      </c>
      <c r="AJ23" s="71">
        <f>IF(ISBLANK(#REF!),"",MAX(AG23:AI23))</f>
        <v>0</v>
      </c>
      <c r="AK23" s="71">
        <f>IF(ISBLANK(#REF!),"",AA23+SUM(AD23:AF23,AJ23))</f>
        <v>1.55</v>
      </c>
      <c r="AL23" s="72" t="s">
        <v>299</v>
      </c>
    </row>
    <row r="24" spans="1:38" x14ac:dyDescent="0.25">
      <c r="A24" s="82">
        <f>IF(ISBLANK(#REF!),"",IF(ISNUMBER(A23),A23+1,1))</f>
        <v>14</v>
      </c>
      <c r="B24" s="63" t="s">
        <v>313</v>
      </c>
      <c r="C24" s="63" t="s">
        <v>100</v>
      </c>
      <c r="D24" s="63" t="s">
        <v>147</v>
      </c>
      <c r="E24" s="63" t="s">
        <v>41</v>
      </c>
      <c r="F24" s="63" t="s">
        <v>89</v>
      </c>
      <c r="G24" s="63" t="s">
        <v>61</v>
      </c>
      <c r="H24" s="63" t="s">
        <v>14</v>
      </c>
      <c r="I24" s="63" t="s">
        <v>13</v>
      </c>
      <c r="J24" s="64">
        <v>39554</v>
      </c>
      <c r="K24" s="65">
        <v>7.5</v>
      </c>
      <c r="L24" s="66" t="s">
        <v>14</v>
      </c>
      <c r="M24" s="66" t="s">
        <v>14</v>
      </c>
      <c r="N24" s="66" t="s">
        <v>14</v>
      </c>
      <c r="O24" s="66" t="s">
        <v>14</v>
      </c>
      <c r="P24" s="63"/>
      <c r="Q24" s="63">
        <v>5</v>
      </c>
      <c r="R24" s="63"/>
      <c r="S24" s="63"/>
      <c r="T24" s="63"/>
      <c r="U24" s="63"/>
      <c r="V24" s="75"/>
      <c r="W24" s="76"/>
      <c r="X24" s="66"/>
      <c r="Y24" s="66" t="s">
        <v>14</v>
      </c>
      <c r="Z24" s="66" t="s">
        <v>14</v>
      </c>
      <c r="AA24" s="70">
        <f>IF(ISBLANK(#REF!),"",IF(K24&gt;5,ROUND(0.5*(K24-5),2),0))</f>
        <v>1.25</v>
      </c>
      <c r="AB24" s="70">
        <f>IF(ISBLANK(#REF!),"",IF(L24="ΝΑΙ",6,(IF(M24="ΝΑΙ",4,0))))</f>
        <v>0</v>
      </c>
      <c r="AC24" s="70">
        <f>IF(ISBLANK(#REF!),"",IF(E24="ΠΕ23",IF(N24="ΝΑΙ",3,(IF(O24="ΝΑΙ",2,0))),IF(N24="ΝΑΙ",3,(IF(O24="ΝΑΙ",2,0)))))</f>
        <v>0</v>
      </c>
      <c r="AD24" s="70">
        <f>IF(ISBLANK(#REF!),"",MAX(AB24:AC24))</f>
        <v>0</v>
      </c>
      <c r="AE24" s="70">
        <f>IF(ISBLANK(#REF!),"",MIN(3,0.5*INT((P24*12+Q24+ROUND(R24/30,0))/6)))</f>
        <v>0</v>
      </c>
      <c r="AF24" s="70">
        <f>IF(ISBLANK(#REF!),"",0.25*(S24*12+T24+ROUND(U24/30,0)))</f>
        <v>0</v>
      </c>
      <c r="AG24" s="71">
        <f>IF(ISBLANK(#REF!),"",IF(V24&gt;=67%,7,0))</f>
        <v>0</v>
      </c>
      <c r="AH24" s="71">
        <f>IF(ISBLANK(#REF!),"",IF(W24&gt;=1,7,0))</f>
        <v>0</v>
      </c>
      <c r="AI24" s="71">
        <f>IF(ISBLANK(#REF!),"",IF(X24="ΠΟΛΥΤΕΚΝΟΣ",7,IF(X24="ΤΡΙΤΕΚΝΟΣ",3,0)))</f>
        <v>0</v>
      </c>
      <c r="AJ24" s="71">
        <f>IF(ISBLANK(#REF!),"",MAX(AG24:AI24))</f>
        <v>0</v>
      </c>
      <c r="AK24" s="71">
        <f>IF(ISBLANK(#REF!),"",AA24+SUM(AD24:AF24,AJ24))</f>
        <v>1.25</v>
      </c>
      <c r="AL24" s="72">
        <v>4</v>
      </c>
    </row>
    <row r="25" spans="1:38" x14ac:dyDescent="0.25">
      <c r="A25" s="82">
        <f>IF(ISBLANK(#REF!),"",IF(ISNUMBER(A24),A24+1,1))</f>
        <v>15</v>
      </c>
      <c r="B25" s="63" t="s">
        <v>266</v>
      </c>
      <c r="C25" s="63" t="s">
        <v>267</v>
      </c>
      <c r="D25" s="63" t="s">
        <v>223</v>
      </c>
      <c r="E25" s="63" t="s">
        <v>41</v>
      </c>
      <c r="F25" s="63" t="s">
        <v>89</v>
      </c>
      <c r="G25" s="63" t="s">
        <v>61</v>
      </c>
      <c r="H25" s="63" t="s">
        <v>14</v>
      </c>
      <c r="I25" s="63" t="s">
        <v>13</v>
      </c>
      <c r="J25" s="64">
        <v>41778</v>
      </c>
      <c r="K25" s="65">
        <v>7.43</v>
      </c>
      <c r="L25" s="66" t="s">
        <v>14</v>
      </c>
      <c r="M25" s="66" t="s">
        <v>14</v>
      </c>
      <c r="N25" s="66" t="s">
        <v>14</v>
      </c>
      <c r="O25" s="66" t="s">
        <v>14</v>
      </c>
      <c r="P25" s="63"/>
      <c r="Q25" s="63"/>
      <c r="R25" s="63"/>
      <c r="S25" s="63"/>
      <c r="T25" s="63"/>
      <c r="U25" s="63"/>
      <c r="V25" s="75"/>
      <c r="W25" s="76"/>
      <c r="X25" s="66"/>
      <c r="Y25" s="66" t="s">
        <v>14</v>
      </c>
      <c r="Z25" s="66" t="s">
        <v>14</v>
      </c>
      <c r="AA25" s="70">
        <f>IF(ISBLANK(#REF!),"",IF(K25&gt;5,ROUND(0.5*(K25-5),2),0))</f>
        <v>1.22</v>
      </c>
      <c r="AB25" s="70">
        <f>IF(ISBLANK(#REF!),"",IF(L25="ΝΑΙ",6,(IF(M25="ΝΑΙ",4,0))))</f>
        <v>0</v>
      </c>
      <c r="AC25" s="70">
        <f>IF(ISBLANK(#REF!),"",IF(E25="ΠΕ23",IF(N25="ΝΑΙ",3,(IF(O25="ΝΑΙ",2,0))),IF(N25="ΝΑΙ",3,(IF(O25="ΝΑΙ",2,0)))))</f>
        <v>0</v>
      </c>
      <c r="AD25" s="70">
        <f>IF(ISBLANK(#REF!),"",MAX(AB25:AC25))</f>
        <v>0</v>
      </c>
      <c r="AE25" s="70">
        <f>IF(ISBLANK(#REF!),"",MIN(3,0.5*INT((P25*12+Q25+ROUND(R25/30,0))/6)))</f>
        <v>0</v>
      </c>
      <c r="AF25" s="70">
        <f>IF(ISBLANK(#REF!),"",0.25*(S25*12+T25+ROUND(U25/30,0)))</f>
        <v>0</v>
      </c>
      <c r="AG25" s="71">
        <f>IF(ISBLANK(#REF!),"",IF(V25&gt;=67%,7,0))</f>
        <v>0</v>
      </c>
      <c r="AH25" s="71">
        <f>IF(ISBLANK(#REF!),"",IF(W25&gt;=1,7,0))</f>
        <v>0</v>
      </c>
      <c r="AI25" s="71">
        <f>IF(ISBLANK(#REF!),"",IF(X25="ΠΟΛΥΤΕΚΝΟΣ",7,IF(X25="ΤΡΙΤΕΚΝΟΣ",3,0)))</f>
        <v>0</v>
      </c>
      <c r="AJ25" s="71">
        <f>IF(ISBLANK(#REF!),"",MAX(AG25:AI25))</f>
        <v>0</v>
      </c>
      <c r="AK25" s="71">
        <f>IF(ISBLANK(#REF!),"",AA25+SUM(AD25:AF25,AJ25))</f>
        <v>1.22</v>
      </c>
      <c r="AL25" s="72" t="s">
        <v>268</v>
      </c>
    </row>
    <row r="26" spans="1:38" x14ac:dyDescent="0.25">
      <c r="A26" s="82">
        <f>IF(ISBLANK(#REF!),"",IF(ISNUMBER(A25),A25+1,1))</f>
        <v>16</v>
      </c>
      <c r="B26" s="63" t="s">
        <v>290</v>
      </c>
      <c r="C26" s="63" t="s">
        <v>291</v>
      </c>
      <c r="D26" s="63" t="s">
        <v>292</v>
      </c>
      <c r="E26" s="63" t="s">
        <v>41</v>
      </c>
      <c r="F26" s="63" t="s">
        <v>89</v>
      </c>
      <c r="G26" s="63" t="s">
        <v>61</v>
      </c>
      <c r="H26" s="63" t="s">
        <v>14</v>
      </c>
      <c r="I26" s="63" t="s">
        <v>13</v>
      </c>
      <c r="J26" s="64">
        <v>41002</v>
      </c>
      <c r="K26" s="65">
        <v>7.42</v>
      </c>
      <c r="L26" s="66" t="s">
        <v>14</v>
      </c>
      <c r="M26" s="66" t="s">
        <v>14</v>
      </c>
      <c r="N26" s="66" t="s">
        <v>14</v>
      </c>
      <c r="O26" s="66" t="s">
        <v>14</v>
      </c>
      <c r="P26" s="63"/>
      <c r="Q26" s="63"/>
      <c r="R26" s="63"/>
      <c r="S26" s="63"/>
      <c r="T26" s="63"/>
      <c r="U26" s="63"/>
      <c r="V26" s="75"/>
      <c r="W26" s="76"/>
      <c r="X26" s="66"/>
      <c r="Y26" s="66" t="s">
        <v>14</v>
      </c>
      <c r="Z26" s="66" t="s">
        <v>14</v>
      </c>
      <c r="AA26" s="70">
        <f>IF(ISBLANK(#REF!),"",IF(K26&gt;5,ROUND(0.5*(K26-5),2),0))</f>
        <v>1.21</v>
      </c>
      <c r="AB26" s="70">
        <f>IF(ISBLANK(#REF!),"",IF(L26="ΝΑΙ",6,(IF(M26="ΝΑΙ",4,0))))</f>
        <v>0</v>
      </c>
      <c r="AC26" s="70">
        <f>IF(ISBLANK(#REF!),"",IF(E26="ΠΕ23",IF(N26="ΝΑΙ",3,(IF(O26="ΝΑΙ",2,0))),IF(N26="ΝΑΙ",3,(IF(O26="ΝΑΙ",2,0)))))</f>
        <v>0</v>
      </c>
      <c r="AD26" s="70">
        <f>IF(ISBLANK(#REF!),"",MAX(AB26:AC26))</f>
        <v>0</v>
      </c>
      <c r="AE26" s="70">
        <f>IF(ISBLANK(#REF!),"",MIN(3,0.5*INT((P26*12+Q26+ROUND(R26/30,0))/6)))</f>
        <v>0</v>
      </c>
      <c r="AF26" s="70">
        <f>IF(ISBLANK(#REF!),"",0.25*(S26*12+T26+ROUND(U26/30,0)))</f>
        <v>0</v>
      </c>
      <c r="AG26" s="71">
        <f>IF(ISBLANK(#REF!),"",IF(V26&gt;=67%,7,0))</f>
        <v>0</v>
      </c>
      <c r="AH26" s="71">
        <f>IF(ISBLANK(#REF!),"",IF(W26&gt;=1,7,0))</f>
        <v>0</v>
      </c>
      <c r="AI26" s="71">
        <f>IF(ISBLANK(#REF!),"",IF(X26="ΠΟΛΥΤΕΚΝΟΣ",7,IF(X26="ΤΡΙΤΕΚΝΟΣ",3,0)))</f>
        <v>0</v>
      </c>
      <c r="AJ26" s="71">
        <f>IF(ISBLANK(#REF!),"",MAX(AG26:AI26))</f>
        <v>0</v>
      </c>
      <c r="AK26" s="71">
        <f>IF(ISBLANK(#REF!),"",AA26+SUM(AD26:AF26,AJ26))</f>
        <v>1.21</v>
      </c>
      <c r="AL26" s="72">
        <v>4.3</v>
      </c>
    </row>
    <row r="27" spans="1:38" x14ac:dyDescent="0.25">
      <c r="A27" s="82">
        <f>IF(ISBLANK(#REF!),"",IF(ISNUMBER(A26),A26+1,1))</f>
        <v>17</v>
      </c>
      <c r="B27" s="63" t="s">
        <v>298</v>
      </c>
      <c r="C27" s="63" t="s">
        <v>300</v>
      </c>
      <c r="D27" s="63" t="s">
        <v>301</v>
      </c>
      <c r="E27" s="63" t="s">
        <v>41</v>
      </c>
      <c r="F27" s="63" t="s">
        <v>89</v>
      </c>
      <c r="G27" s="63" t="s">
        <v>61</v>
      </c>
      <c r="H27" s="63" t="s">
        <v>14</v>
      </c>
      <c r="I27" s="63" t="s">
        <v>13</v>
      </c>
      <c r="J27" s="64">
        <v>41050</v>
      </c>
      <c r="K27" s="65">
        <v>7.26</v>
      </c>
      <c r="L27" s="66" t="s">
        <v>14</v>
      </c>
      <c r="M27" s="66" t="s">
        <v>14</v>
      </c>
      <c r="N27" s="66" t="s">
        <v>14</v>
      </c>
      <c r="O27" s="66" t="s">
        <v>14</v>
      </c>
      <c r="P27" s="63"/>
      <c r="Q27" s="63"/>
      <c r="R27" s="63"/>
      <c r="S27" s="63"/>
      <c r="T27" s="63"/>
      <c r="U27" s="63"/>
      <c r="V27" s="75"/>
      <c r="W27" s="76"/>
      <c r="X27" s="66"/>
      <c r="Y27" s="66" t="s">
        <v>14</v>
      </c>
      <c r="Z27" s="66" t="s">
        <v>14</v>
      </c>
      <c r="AA27" s="70">
        <f>IF(ISBLANK(#REF!),"",IF(K27&gt;5,ROUND(0.5*(K27-5),2),0))</f>
        <v>1.1299999999999999</v>
      </c>
      <c r="AB27" s="70">
        <f>IF(ISBLANK(#REF!),"",IF(L27="ΝΑΙ",6,(IF(M27="ΝΑΙ",4,0))))</f>
        <v>0</v>
      </c>
      <c r="AC27" s="70">
        <f>IF(ISBLANK(#REF!),"",IF(E27="ΠΕ23",IF(N27="ΝΑΙ",3,(IF(O27="ΝΑΙ",2,0))),IF(N27="ΝΑΙ",3,(IF(O27="ΝΑΙ",2,0)))))</f>
        <v>0</v>
      </c>
      <c r="AD27" s="70">
        <f>IF(ISBLANK(#REF!),"",MAX(AB27:AC27))</f>
        <v>0</v>
      </c>
      <c r="AE27" s="70">
        <f>IF(ISBLANK(#REF!),"",MIN(3,0.5*INT((P27*12+Q27+ROUND(R27/30,0))/6)))</f>
        <v>0</v>
      </c>
      <c r="AF27" s="70">
        <f>IF(ISBLANK(#REF!),"",0.25*(S27*12+T27+ROUND(U27/30,0)))</f>
        <v>0</v>
      </c>
      <c r="AG27" s="71">
        <f>IF(ISBLANK(#REF!),"",IF(V27&gt;=67%,7,0))</f>
        <v>0</v>
      </c>
      <c r="AH27" s="71">
        <f>IF(ISBLANK(#REF!),"",IF(W27&gt;=1,7,0))</f>
        <v>0</v>
      </c>
      <c r="AI27" s="71">
        <f>IF(ISBLANK(#REF!),"",IF(X27="ΠΟΛΥΤΕΚΝΟΣ",7,IF(X27="ΤΡΙΤΕΚΝΟΣ",3,0)))</f>
        <v>0</v>
      </c>
      <c r="AJ27" s="71">
        <f>IF(ISBLANK(#REF!),"",MAX(AG27:AI27))</f>
        <v>0</v>
      </c>
      <c r="AK27" s="71">
        <f>IF(ISBLANK(#REF!),"",AA27+SUM(AD27:AF27,AJ27))</f>
        <v>1.1299999999999999</v>
      </c>
      <c r="AL27" s="72" t="s">
        <v>278</v>
      </c>
    </row>
    <row r="28" spans="1:38" x14ac:dyDescent="0.25">
      <c r="A28" s="82">
        <f>IF(ISBLANK(#REF!),"",IF(ISNUMBER(A27),A27+1,1))</f>
        <v>18</v>
      </c>
      <c r="B28" s="63" t="s">
        <v>289</v>
      </c>
      <c r="C28" s="63" t="s">
        <v>288</v>
      </c>
      <c r="D28" s="63" t="s">
        <v>105</v>
      </c>
      <c r="E28" s="63" t="s">
        <v>41</v>
      </c>
      <c r="F28" s="63" t="s">
        <v>89</v>
      </c>
      <c r="G28" s="63" t="s">
        <v>61</v>
      </c>
      <c r="H28" s="63" t="s">
        <v>14</v>
      </c>
      <c r="I28" s="63" t="s">
        <v>13</v>
      </c>
      <c r="J28" s="64">
        <v>39555</v>
      </c>
      <c r="K28" s="65">
        <v>7.11</v>
      </c>
      <c r="L28" s="66" t="s">
        <v>14</v>
      </c>
      <c r="M28" s="66" t="s">
        <v>14</v>
      </c>
      <c r="N28" s="66" t="s">
        <v>14</v>
      </c>
      <c r="O28" s="66" t="s">
        <v>14</v>
      </c>
      <c r="P28" s="63"/>
      <c r="Q28" s="63"/>
      <c r="R28" s="63"/>
      <c r="S28" s="63"/>
      <c r="T28" s="63"/>
      <c r="U28" s="63"/>
      <c r="V28" s="75"/>
      <c r="W28" s="76"/>
      <c r="X28" s="66"/>
      <c r="Y28" s="66" t="s">
        <v>14</v>
      </c>
      <c r="Z28" s="66" t="s">
        <v>14</v>
      </c>
      <c r="AA28" s="70">
        <f>IF(ISBLANK(#REF!),"",IF(K28&gt;5,ROUND(0.5*(K28-5),2),0))</f>
        <v>1.06</v>
      </c>
      <c r="AB28" s="70">
        <f>IF(ISBLANK(#REF!),"",IF(L28="ΝΑΙ",6,(IF(M28="ΝΑΙ",4,0))))</f>
        <v>0</v>
      </c>
      <c r="AC28" s="70">
        <f>IF(ISBLANK(#REF!),"",IF(E28="ΠΕ23",IF(N28="ΝΑΙ",3,(IF(O28="ΝΑΙ",2,0))),IF(N28="ΝΑΙ",3,(IF(O28="ΝΑΙ",2,0)))))</f>
        <v>0</v>
      </c>
      <c r="AD28" s="70">
        <f>IF(ISBLANK(#REF!),"",MAX(AB28:AC28))</f>
        <v>0</v>
      </c>
      <c r="AE28" s="70">
        <f>IF(ISBLANK(#REF!),"",MIN(3,0.5*INT((P28*12+Q28+ROUND(R28/30,0))/6)))</f>
        <v>0</v>
      </c>
      <c r="AF28" s="70">
        <f>IF(ISBLANK(#REF!),"",0.25*(S28*12+T28+ROUND(U28/30,0)))</f>
        <v>0</v>
      </c>
      <c r="AG28" s="71">
        <f>IF(ISBLANK(#REF!),"",IF(V28&gt;=67%,7,0))</f>
        <v>0</v>
      </c>
      <c r="AH28" s="71">
        <f>IF(ISBLANK(#REF!),"",IF(W28&gt;=1,7,0))</f>
        <v>0</v>
      </c>
      <c r="AI28" s="71">
        <f>IF(ISBLANK(#REF!),"",IF(X28="ΠΟΛΥΤΕΚΝΟΣ",7,IF(X28="ΤΡΙΤΕΚΝΟΣ",3,0)))</f>
        <v>0</v>
      </c>
      <c r="AJ28" s="71">
        <f>IF(ISBLANK(#REF!),"",MAX(AG28:AI28))</f>
        <v>0</v>
      </c>
      <c r="AK28" s="71">
        <f>IF(ISBLANK(#REF!),"",AA28+SUM(AD28:AF28,AJ28))</f>
        <v>1.06</v>
      </c>
      <c r="AL28" s="72" t="s">
        <v>295</v>
      </c>
    </row>
    <row r="29" spans="1:38" x14ac:dyDescent="0.25">
      <c r="A29" s="82">
        <f>IF(ISBLANK(#REF!),"",IF(ISNUMBER(A28),A28+1,1))</f>
        <v>19</v>
      </c>
      <c r="B29" s="63" t="s">
        <v>207</v>
      </c>
      <c r="C29" s="63" t="s">
        <v>109</v>
      </c>
      <c r="D29" s="63" t="s">
        <v>133</v>
      </c>
      <c r="E29" s="63" t="s">
        <v>41</v>
      </c>
      <c r="F29" s="63" t="s">
        <v>89</v>
      </c>
      <c r="G29" s="63" t="s">
        <v>61</v>
      </c>
      <c r="H29" s="63" t="s">
        <v>14</v>
      </c>
      <c r="I29" s="63" t="s">
        <v>13</v>
      </c>
      <c r="J29" s="64">
        <v>41592</v>
      </c>
      <c r="K29" s="65">
        <v>7.08</v>
      </c>
      <c r="L29" s="66" t="s">
        <v>14</v>
      </c>
      <c r="M29" s="66" t="s">
        <v>14</v>
      </c>
      <c r="N29" s="66" t="s">
        <v>14</v>
      </c>
      <c r="O29" s="66" t="s">
        <v>14</v>
      </c>
      <c r="P29" s="63"/>
      <c r="Q29" s="63"/>
      <c r="R29" s="63"/>
      <c r="S29" s="63"/>
      <c r="T29" s="63"/>
      <c r="U29" s="63"/>
      <c r="V29" s="75"/>
      <c r="W29" s="76"/>
      <c r="X29" s="66"/>
      <c r="Y29" s="66" t="s">
        <v>14</v>
      </c>
      <c r="Z29" s="66" t="s">
        <v>14</v>
      </c>
      <c r="AA29" s="70">
        <f>IF(ISBLANK(#REF!),"",IF(K29&gt;5,ROUND(0.5*(K29-5),2),0))</f>
        <v>1.04</v>
      </c>
      <c r="AB29" s="70">
        <f>IF(ISBLANK(#REF!),"",IF(L29="ΝΑΙ",6,(IF(M29="ΝΑΙ",4,0))))</f>
        <v>0</v>
      </c>
      <c r="AC29" s="70">
        <f>IF(ISBLANK(#REF!),"",IF(E29="ΠΕ23",IF(N29="ΝΑΙ",3,(IF(O29="ΝΑΙ",2,0))),IF(N29="ΝΑΙ",3,(IF(O29="ΝΑΙ",2,0)))))</f>
        <v>0</v>
      </c>
      <c r="AD29" s="70">
        <f>IF(ISBLANK(#REF!),"",MAX(AB29:AC29))</f>
        <v>0</v>
      </c>
      <c r="AE29" s="70">
        <f>IF(ISBLANK(#REF!),"",MIN(3,0.5*INT((P29*12+Q29+ROUND(R29/30,0))/6)))</f>
        <v>0</v>
      </c>
      <c r="AF29" s="70">
        <f>IF(ISBLANK(#REF!),"",0.25*(S29*12+T29+ROUND(U29/30,0)))</f>
        <v>0</v>
      </c>
      <c r="AG29" s="71">
        <f>IF(ISBLANK(#REF!),"",IF(V29&gt;=67%,7,0))</f>
        <v>0</v>
      </c>
      <c r="AH29" s="71">
        <f>IF(ISBLANK(#REF!),"",IF(W29&gt;=1,7,0))</f>
        <v>0</v>
      </c>
      <c r="AI29" s="71">
        <f>IF(ISBLANK(#REF!),"",IF(X29="ΠΟΛΥΤΕΚΝΟΣ",7,IF(X29="ΤΡΙΤΕΚΝΟΣ",3,0)))</f>
        <v>0</v>
      </c>
      <c r="AJ29" s="71">
        <f>IF(ISBLANK(#REF!),"",MAX(AG29:AI29))</f>
        <v>0</v>
      </c>
      <c r="AK29" s="71">
        <f>IF(ISBLANK(#REF!),"",AA29+SUM(AD29:AF29,AJ29))</f>
        <v>1.04</v>
      </c>
      <c r="AL29" s="72">
        <v>2.1</v>
      </c>
    </row>
    <row r="30" spans="1:38" x14ac:dyDescent="0.25">
      <c r="A30" s="82">
        <f>IF(ISBLANK(#REF!),"",IF(ISNUMBER(A29),A29+1,1))</f>
        <v>20</v>
      </c>
      <c r="B30" s="63" t="s">
        <v>306</v>
      </c>
      <c r="C30" s="63" t="s">
        <v>307</v>
      </c>
      <c r="D30" s="63" t="s">
        <v>110</v>
      </c>
      <c r="E30" s="63" t="s">
        <v>41</v>
      </c>
      <c r="F30" s="63" t="s">
        <v>88</v>
      </c>
      <c r="G30" s="63" t="s">
        <v>61</v>
      </c>
      <c r="H30" s="63" t="s">
        <v>14</v>
      </c>
      <c r="I30" s="63" t="s">
        <v>13</v>
      </c>
      <c r="J30" s="64">
        <v>42072</v>
      </c>
      <c r="K30" s="65">
        <v>6.96</v>
      </c>
      <c r="L30" s="66" t="s">
        <v>14</v>
      </c>
      <c r="M30" s="66" t="s">
        <v>14</v>
      </c>
      <c r="N30" s="66" t="s">
        <v>14</v>
      </c>
      <c r="O30" s="66" t="s">
        <v>14</v>
      </c>
      <c r="P30" s="63"/>
      <c r="Q30" s="63"/>
      <c r="R30" s="63"/>
      <c r="S30" s="63"/>
      <c r="T30" s="63"/>
      <c r="U30" s="63"/>
      <c r="V30" s="75"/>
      <c r="W30" s="76"/>
      <c r="X30" s="66"/>
      <c r="Y30" s="66" t="s">
        <v>14</v>
      </c>
      <c r="Z30" s="66" t="s">
        <v>14</v>
      </c>
      <c r="AA30" s="70">
        <f>IF(ISBLANK(#REF!),"",IF(K30&gt;5,ROUND(0.5*(K30-5),2),0))</f>
        <v>0.98</v>
      </c>
      <c r="AB30" s="70">
        <f>IF(ISBLANK(#REF!),"",IF(L30="ΝΑΙ",6,(IF(M30="ΝΑΙ",4,0))))</f>
        <v>0</v>
      </c>
      <c r="AC30" s="70">
        <f>IF(ISBLANK(#REF!),"",IF(E30="ΠΕ23",IF(N30="ΝΑΙ",3,(IF(O30="ΝΑΙ",2,0))),IF(N30="ΝΑΙ",3,(IF(O30="ΝΑΙ",2,0)))))</f>
        <v>0</v>
      </c>
      <c r="AD30" s="70">
        <f>IF(ISBLANK(#REF!),"",MAX(AB30:AC30))</f>
        <v>0</v>
      </c>
      <c r="AE30" s="70">
        <f>IF(ISBLANK(#REF!),"",MIN(3,0.5*INT((P30*12+Q30+ROUND(R30/30,0))/6)))</f>
        <v>0</v>
      </c>
      <c r="AF30" s="70">
        <f>IF(ISBLANK(#REF!),"",0.25*(S30*12+T30+ROUND(U30/30,0)))</f>
        <v>0</v>
      </c>
      <c r="AG30" s="71">
        <f>IF(ISBLANK(#REF!),"",IF(V30&gt;=67%,7,0))</f>
        <v>0</v>
      </c>
      <c r="AH30" s="71">
        <f>IF(ISBLANK(#REF!),"",IF(W30&gt;=1,7,0))</f>
        <v>0</v>
      </c>
      <c r="AI30" s="71">
        <f>IF(ISBLANK(#REF!),"",IF(X30="ΠΟΛΥΤΕΚΝΟΣ",7,IF(X30="ΤΡΙΤΕΚΝΟΣ",3,0)))</f>
        <v>0</v>
      </c>
      <c r="AJ30" s="71">
        <f>IF(ISBLANK(#REF!),"",MAX(AG30:AI30))</f>
        <v>0</v>
      </c>
      <c r="AK30" s="71">
        <f>IF(ISBLANK(#REF!),"",AA30+SUM(AD30:AF30,AJ30))</f>
        <v>0.98</v>
      </c>
      <c r="AL30" s="72" t="s">
        <v>308</v>
      </c>
    </row>
    <row r="31" spans="1:38" x14ac:dyDescent="0.25">
      <c r="A31" s="82">
        <v>21</v>
      </c>
      <c r="B31" s="63" t="s">
        <v>274</v>
      </c>
      <c r="C31" s="63" t="s">
        <v>109</v>
      </c>
      <c r="D31" s="63" t="s">
        <v>127</v>
      </c>
      <c r="E31" s="63" t="s">
        <v>41</v>
      </c>
      <c r="F31" s="63" t="s">
        <v>89</v>
      </c>
      <c r="G31" s="63" t="s">
        <v>61</v>
      </c>
      <c r="H31" s="63" t="s">
        <v>14</v>
      </c>
      <c r="I31" s="63" t="s">
        <v>13</v>
      </c>
      <c r="J31" s="64">
        <v>33750</v>
      </c>
      <c r="K31" s="65">
        <v>6.93</v>
      </c>
      <c r="L31" s="66" t="s">
        <v>14</v>
      </c>
      <c r="M31" s="66" t="s">
        <v>14</v>
      </c>
      <c r="N31" s="66" t="s">
        <v>14</v>
      </c>
      <c r="O31" s="66" t="s">
        <v>14</v>
      </c>
      <c r="P31" s="63"/>
      <c r="Q31" s="63"/>
      <c r="R31" s="63"/>
      <c r="S31" s="63"/>
      <c r="T31" s="63"/>
      <c r="U31" s="63"/>
      <c r="V31" s="75"/>
      <c r="W31" s="76"/>
      <c r="X31" s="66"/>
      <c r="Y31" s="66" t="s">
        <v>14</v>
      </c>
      <c r="Z31" s="66" t="s">
        <v>14</v>
      </c>
      <c r="AA31" s="70">
        <f>IF(ISBLANK(#REF!),"",IF(K31&gt;5,ROUND(0.5*(K31-5),2),0))</f>
        <v>0.97</v>
      </c>
      <c r="AB31" s="70">
        <f>IF(ISBLANK(#REF!),"",IF(L31="ΝΑΙ",6,(IF(M31="ΝΑΙ",4,0))))</f>
        <v>0</v>
      </c>
      <c r="AC31" s="70">
        <f>IF(ISBLANK(#REF!),"",IF(E31="ΠΕ23",IF(N31="ΝΑΙ",3,(IF(O31="ΝΑΙ",2,0))),IF(N31="ΝΑΙ",3,(IF(O31="ΝΑΙ",2,0)))))</f>
        <v>0</v>
      </c>
      <c r="AD31" s="70">
        <f>IF(ISBLANK(#REF!),"",MAX(AB31:AC31))</f>
        <v>0</v>
      </c>
      <c r="AE31" s="70">
        <f>IF(ISBLANK(#REF!),"",MIN(3,0.5*INT((P31*12+Q31+ROUND(R31/30,0))/6)))</f>
        <v>0</v>
      </c>
      <c r="AF31" s="70">
        <f>IF(ISBLANK(#REF!),"",0.25*(S31*12+T31+ROUND(U31/30,0)))</f>
        <v>0</v>
      </c>
      <c r="AG31" s="71">
        <f>IF(ISBLANK(#REF!),"",IF(V31&gt;=67%,7,0))</f>
        <v>0</v>
      </c>
      <c r="AH31" s="71">
        <f>IF(ISBLANK(#REF!),"",IF(W31&gt;=1,7,0))</f>
        <v>0</v>
      </c>
      <c r="AI31" s="71">
        <f>IF(ISBLANK(#REF!),"",IF(X31="ΠΟΛΥΤΕΚΝΟΣ",7,IF(X31="ΤΡΙΤΕΚΝΟΣ",3,0)))</f>
        <v>0</v>
      </c>
      <c r="AJ31" s="71">
        <f>IF(ISBLANK(#REF!),"",MAX(AG31:AI31))</f>
        <v>0</v>
      </c>
      <c r="AK31" s="71">
        <f>IF(ISBLANK(#REF!),"",AA31+SUM(AD31:AF31,AJ31))</f>
        <v>0.97</v>
      </c>
      <c r="AL31" s="72">
        <v>2.1</v>
      </c>
    </row>
    <row r="32" spans="1:38" x14ac:dyDescent="0.25">
      <c r="A32" s="82">
        <v>22</v>
      </c>
      <c r="B32" s="63" t="s">
        <v>312</v>
      </c>
      <c r="C32" s="63" t="s">
        <v>228</v>
      </c>
      <c r="D32" s="63" t="s">
        <v>127</v>
      </c>
      <c r="E32" s="63" t="s">
        <v>41</v>
      </c>
      <c r="F32" s="63" t="s">
        <v>88</v>
      </c>
      <c r="G32" s="63" t="s">
        <v>61</v>
      </c>
      <c r="H32" s="63" t="s">
        <v>14</v>
      </c>
      <c r="I32" s="63" t="s">
        <v>13</v>
      </c>
      <c r="J32" s="64">
        <v>39633</v>
      </c>
      <c r="K32" s="65">
        <v>6.94</v>
      </c>
      <c r="L32" s="66" t="s">
        <v>14</v>
      </c>
      <c r="M32" s="66" t="s">
        <v>14</v>
      </c>
      <c r="N32" s="66" t="s">
        <v>14</v>
      </c>
      <c r="O32" s="66" t="s">
        <v>14</v>
      </c>
      <c r="P32" s="63"/>
      <c r="Q32" s="63"/>
      <c r="R32" s="63"/>
      <c r="S32" s="63"/>
      <c r="T32" s="63"/>
      <c r="U32" s="63"/>
      <c r="V32" s="75"/>
      <c r="W32" s="76"/>
      <c r="X32" s="66"/>
      <c r="Y32" s="66" t="s">
        <v>14</v>
      </c>
      <c r="Z32" s="66" t="s">
        <v>14</v>
      </c>
      <c r="AA32" s="70">
        <f>IF(ISBLANK(#REF!),"",IF(K32&gt;5,ROUND(0.5*(K32-5),2),0))</f>
        <v>0.97</v>
      </c>
      <c r="AB32" s="70">
        <f>IF(ISBLANK(#REF!),"",IF(L32="ΝΑΙ",6,(IF(M32="ΝΑΙ",4,0))))</f>
        <v>0</v>
      </c>
      <c r="AC32" s="70">
        <f>IF(ISBLANK(#REF!),"",IF(E32="ΠΕ23",IF(N32="ΝΑΙ",3,(IF(O32="ΝΑΙ",2,0))),IF(N32="ΝΑΙ",3,(IF(O32="ΝΑΙ",2,0)))))</f>
        <v>0</v>
      </c>
      <c r="AD32" s="70">
        <f>IF(ISBLANK(#REF!),"",MAX(AB32:AC32))</f>
        <v>0</v>
      </c>
      <c r="AE32" s="70">
        <f>IF(ISBLANK(#REF!),"",MIN(3,0.5*INT((P32*12+Q32+ROUND(R32/30,0))/6)))</f>
        <v>0</v>
      </c>
      <c r="AF32" s="70">
        <f>IF(ISBLANK(#REF!),"",0.25*(S32*12+T32+ROUND(U32/30,0)))</f>
        <v>0</v>
      </c>
      <c r="AG32" s="71">
        <f>IF(ISBLANK(#REF!),"",IF(V32&gt;=67%,7,0))</f>
        <v>0</v>
      </c>
      <c r="AH32" s="71">
        <f>IF(ISBLANK(#REF!),"",IF(W32&gt;=1,7,0))</f>
        <v>0</v>
      </c>
      <c r="AI32" s="71">
        <f>IF(ISBLANK(#REF!),"",IF(X32="ΠΟΛΥΤΕΚΝΟΣ",7,IF(X32="ΤΡΙΤΕΚΝΟΣ",3,0)))</f>
        <v>0</v>
      </c>
      <c r="AJ32" s="71">
        <f>IF(ISBLANK(#REF!),"",MAX(AG32:AI32))</f>
        <v>0</v>
      </c>
      <c r="AK32" s="71">
        <f>IF(ISBLANK(#REF!),"",AA32+SUM(AD32:AF32,AJ32))</f>
        <v>0.97</v>
      </c>
      <c r="AL32" s="72">
        <v>4.0999999999999996</v>
      </c>
    </row>
    <row r="33" spans="1:38" x14ac:dyDescent="0.25">
      <c r="A33" s="82">
        <v>23</v>
      </c>
      <c r="B33" s="63" t="s">
        <v>570</v>
      </c>
      <c r="C33" s="63" t="s">
        <v>571</v>
      </c>
      <c r="D33" s="63" t="s">
        <v>194</v>
      </c>
      <c r="E33" s="63" t="s">
        <v>41</v>
      </c>
      <c r="F33" s="63" t="s">
        <v>88</v>
      </c>
      <c r="G33" s="63" t="s">
        <v>61</v>
      </c>
      <c r="H33" s="63" t="s">
        <v>14</v>
      </c>
      <c r="I33" s="63" t="s">
        <v>13</v>
      </c>
      <c r="J33" s="64">
        <v>40815</v>
      </c>
      <c r="K33" s="65">
        <v>6.93</v>
      </c>
      <c r="L33" s="66" t="s">
        <v>14</v>
      </c>
      <c r="M33" s="66" t="s">
        <v>14</v>
      </c>
      <c r="N33" s="66" t="s">
        <v>14</v>
      </c>
      <c r="O33" s="66" t="s">
        <v>14</v>
      </c>
      <c r="P33" s="63"/>
      <c r="Q33" s="63"/>
      <c r="R33" s="63"/>
      <c r="S33" s="63"/>
      <c r="T33" s="63"/>
      <c r="U33" s="63"/>
      <c r="V33" s="75"/>
      <c r="W33" s="76"/>
      <c r="X33" s="66"/>
      <c r="Y33" s="66" t="s">
        <v>14</v>
      </c>
      <c r="Z33" s="66" t="s">
        <v>14</v>
      </c>
      <c r="AA33" s="70">
        <f>IF(ISBLANK(#REF!),"",IF(K33&gt;5,ROUND(0.5*(K33-5),2),0))</f>
        <v>0.97</v>
      </c>
      <c r="AB33" s="70">
        <f>IF(ISBLANK(#REF!),"",IF(L33="ΝΑΙ",6,(IF(M33="ΝΑΙ",4,0))))</f>
        <v>0</v>
      </c>
      <c r="AC33" s="70">
        <f>IF(ISBLANK(#REF!),"",IF(E33="ΠΕ23",IF(N33="ΝΑΙ",3,(IF(O33="ΝΑΙ",2,0))),IF(N33="ΝΑΙ",3,(IF(O33="ΝΑΙ",2,0)))))</f>
        <v>0</v>
      </c>
      <c r="AD33" s="70">
        <f>IF(ISBLANK(#REF!),"",MAX(AB33:AC33))</f>
        <v>0</v>
      </c>
      <c r="AE33" s="70">
        <f>IF(ISBLANK(#REF!),"",MIN(3,0.5*INT((P33*12+Q33+ROUND(R33/30,0))/6)))</f>
        <v>0</v>
      </c>
      <c r="AF33" s="70">
        <f>IF(ISBLANK(#REF!),"",0.25*(S33*12+T33+ROUND(U33/30,0)))</f>
        <v>0</v>
      </c>
      <c r="AG33" s="71">
        <f>IF(ISBLANK(#REF!),"",IF(V33&gt;=67%,7,0))</f>
        <v>0</v>
      </c>
      <c r="AH33" s="71">
        <f>IF(ISBLANK(#REF!),"",IF(W33&gt;=1,7,0))</f>
        <v>0</v>
      </c>
      <c r="AI33" s="71">
        <f>IF(ISBLANK(#REF!),"",IF(X33="ΠΟΛΥΤΕΚΝΟΣ",7,IF(X33="ΤΡΙΤΕΚΝΟΣ",3,0)))</f>
        <v>0</v>
      </c>
      <c r="AJ33" s="71">
        <f>IF(ISBLANK(#REF!),"",MAX(AG33:AI33))</f>
        <v>0</v>
      </c>
      <c r="AK33" s="71">
        <f>IF(ISBLANK(#REF!),"",AA33+SUM(AD33:AF33,AJ33))</f>
        <v>0.97</v>
      </c>
      <c r="AL33" s="72">
        <v>1</v>
      </c>
    </row>
    <row r="34" spans="1:38" x14ac:dyDescent="0.25">
      <c r="A34" s="82">
        <f>IF(ISBLANK(#REF!),"",IF(ISNUMBER(A33),A33+1,1))</f>
        <v>24</v>
      </c>
      <c r="B34" s="63" t="s">
        <v>279</v>
      </c>
      <c r="C34" s="63" t="s">
        <v>280</v>
      </c>
      <c r="D34" s="63" t="s">
        <v>281</v>
      </c>
      <c r="E34" s="63" t="s">
        <v>41</v>
      </c>
      <c r="F34" s="63" t="s">
        <v>89</v>
      </c>
      <c r="G34" s="63" t="s">
        <v>61</v>
      </c>
      <c r="H34" s="63" t="s">
        <v>14</v>
      </c>
      <c r="I34" s="63" t="s">
        <v>13</v>
      </c>
      <c r="J34" s="64">
        <v>41772</v>
      </c>
      <c r="K34" s="65">
        <v>6.84</v>
      </c>
      <c r="L34" s="66" t="s">
        <v>14</v>
      </c>
      <c r="M34" s="66" t="s">
        <v>14</v>
      </c>
      <c r="N34" s="66" t="s">
        <v>14</v>
      </c>
      <c r="O34" s="66" t="s">
        <v>14</v>
      </c>
      <c r="P34" s="63"/>
      <c r="Q34" s="63"/>
      <c r="R34" s="63"/>
      <c r="S34" s="63"/>
      <c r="T34" s="63"/>
      <c r="U34" s="63"/>
      <c r="V34" s="75"/>
      <c r="W34" s="76"/>
      <c r="X34" s="66"/>
      <c r="Y34" s="66" t="s">
        <v>14</v>
      </c>
      <c r="Z34" s="66" t="s">
        <v>14</v>
      </c>
      <c r="AA34" s="70">
        <f>IF(ISBLANK(#REF!),"",IF(K34&gt;5,ROUND(0.5*(K34-5),2),0))</f>
        <v>0.92</v>
      </c>
      <c r="AB34" s="70">
        <f>IF(ISBLANK(#REF!),"",IF(L34="ΝΑΙ",6,(IF(M34="ΝΑΙ",4,0))))</f>
        <v>0</v>
      </c>
      <c r="AC34" s="70">
        <f>IF(ISBLANK(#REF!),"",IF(E34="ΠΕ23",IF(N34="ΝΑΙ",3,(IF(O34="ΝΑΙ",2,0))),IF(N34="ΝΑΙ",3,(IF(O34="ΝΑΙ",2,0)))))</f>
        <v>0</v>
      </c>
      <c r="AD34" s="70">
        <f>IF(ISBLANK(#REF!),"",MAX(AB34:AC34))</f>
        <v>0</v>
      </c>
      <c r="AE34" s="70">
        <f>IF(ISBLANK(#REF!),"",MIN(3,0.5*INT((P34*12+Q34+ROUND(R34/30,0))/6)))</f>
        <v>0</v>
      </c>
      <c r="AF34" s="70">
        <f>IF(ISBLANK(#REF!),"",0.25*(S34*12+T34+ROUND(U34/30,0)))</f>
        <v>0</v>
      </c>
      <c r="AG34" s="71">
        <f>IF(ISBLANK(#REF!),"",IF(V34&gt;=67%,7,0))</f>
        <v>0</v>
      </c>
      <c r="AH34" s="71">
        <f>IF(ISBLANK(#REF!),"",IF(W34&gt;=1,7,0))</f>
        <v>0</v>
      </c>
      <c r="AI34" s="71">
        <f>IF(ISBLANK(#REF!),"",IF(X34="ΠΟΛΥΤΕΚΝΟΣ",7,IF(X34="ΤΡΙΤΕΚΝΟΣ",3,0)))</f>
        <v>0</v>
      </c>
      <c r="AJ34" s="71">
        <f>IF(ISBLANK(#REF!),"",MAX(AG34:AI34))</f>
        <v>0</v>
      </c>
      <c r="AK34" s="71">
        <f>IF(ISBLANK(#REF!),"",AA34+SUM(AD34:AF34,AJ34))</f>
        <v>0.92</v>
      </c>
      <c r="AL34" s="72">
        <v>4</v>
      </c>
    </row>
  </sheetData>
  <mergeCells count="11">
    <mergeCell ref="E9:J9"/>
    <mergeCell ref="B4:D4"/>
    <mergeCell ref="B5:D5"/>
    <mergeCell ref="B6:D6"/>
    <mergeCell ref="B7:D7"/>
    <mergeCell ref="B9:D9"/>
    <mergeCell ref="K9:O9"/>
    <mergeCell ref="P9:U9"/>
    <mergeCell ref="V9:X9"/>
    <mergeCell ref="Y9:Z9"/>
    <mergeCell ref="AA9:AJ9"/>
  </mergeCells>
  <conditionalFormatting sqref="E1:I1 E3:I3 E5:I10 E4 G4:I4 E32:I34">
    <cfRule type="expression" dxfId="125" priority="18">
      <formula>OR(AND($E1&lt;&gt;"ΠΕ23",$H1="ΝΑΙ",$I1="ΕΠΙΚΟΥΡΙΚΟΣ"),AND($E1&lt;&gt;"ΠΕ23",$H1="ΌΧΙ",$I1="ΚΥΡΙΟΣ"))</formula>
    </cfRule>
  </conditionalFormatting>
  <conditionalFormatting sqref="E1:G1 E3:G3 E5:G10 E32:G34">
    <cfRule type="expression" dxfId="124" priority="17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 E32:E34 H32:H34">
    <cfRule type="expression" dxfId="123" priority="15">
      <formula>AND($E1="ΠΕ23",$H1="ΌΧΙ")</formula>
    </cfRule>
  </conditionalFormatting>
  <conditionalFormatting sqref="G1 E1 G3:G10 E3:E10 E32:E34 G32:G34">
    <cfRule type="expression" dxfId="122" priority="16">
      <formula>OR(AND($E1="ΠΕ23",$G1="ΑΠΑΙΤΕΙΤΑΙ"),AND($E1="ΠΕ25",$G1="ΔΕΝ ΑΠΑΙΤΕΙΤΑΙ"))</formula>
    </cfRule>
  </conditionalFormatting>
  <conditionalFormatting sqref="G1:H1 G3:H10 G32:H34">
    <cfRule type="expression" dxfId="121" priority="14">
      <formula>AND($G1="ΔΕΝ ΑΠΑΙΤΕΙΤΑΙ",$H1="ΌΧΙ")</formula>
    </cfRule>
  </conditionalFormatting>
  <conditionalFormatting sqref="E1:F1 E3:F3 E5:F10 E32:F34">
    <cfRule type="expression" dxfId="120" priority="13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119" priority="19">
      <formula>OR(AND($L2&lt;&gt;"ΠΕ23",$O2="ΝΑΙ",$P2="ΕΠΙΚΟΥΡΙΚΟΣ"),AND($L2&lt;&gt;"ΠΕ23",$O2="ΌΧΙ",$P2="ΚΥΡΙΟΣ"))</formula>
    </cfRule>
  </conditionalFormatting>
  <conditionalFormatting sqref="L2:N2">
    <cfRule type="expression" dxfId="118" priority="20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117" priority="21">
      <formula>AND($L2="ΠΕ23",$O2="ΌΧΙ")</formula>
    </cfRule>
  </conditionalFormatting>
  <conditionalFormatting sqref="N2 L2">
    <cfRule type="expression" dxfId="116" priority="22">
      <formula>OR(AND($L2="ΠΕ23",$N2="ΑΠΑΙΤΕΙΤΑΙ"),AND($L2="ΠΕ25",$N2="ΔΕΝ ΑΠΑΙΤΕΙΤΑΙ"))</formula>
    </cfRule>
  </conditionalFormatting>
  <conditionalFormatting sqref="N2:O2">
    <cfRule type="expression" dxfId="115" priority="23">
      <formula>AND($N2="ΔΕΝ ΑΠΑΙΤΕΙΤΑΙ",$O2="ΌΧΙ")</formula>
    </cfRule>
  </conditionalFormatting>
  <conditionalFormatting sqref="L2:M2">
    <cfRule type="expression" dxfId="114" priority="24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113" priority="25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112" priority="26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30">
    <cfRule type="expression" dxfId="111" priority="12">
      <formula>OR(AND($E11&lt;&gt;"ΠΕ23",$H11="ΝΑΙ",$I11="ΕΠΙΚΟΥΡΙΚΟΣ"),AND($E11&lt;&gt;"ΠΕ23",$H11="ΌΧΙ",$I11="ΚΥΡΙΟΣ"))</formula>
    </cfRule>
  </conditionalFormatting>
  <conditionalFormatting sqref="E11:G30">
    <cfRule type="expression" dxfId="110" priority="11">
      <formula>OR(AND($E11&lt;&gt;"ΠΕ25",$F11="ΑΕΙ",$G11="ΑΠΑΙΤΕΙΤΑΙ"),AND($E11&lt;&gt;"ΠΕ25",$E11&lt;&gt;"ΠΕ23",$F11="ΤΕΙ",$G11="ΔΕΝ ΑΠΑΙΤΕΙΤΑΙ"))</formula>
    </cfRule>
  </conditionalFormatting>
  <conditionalFormatting sqref="H11:H30 E11:E30">
    <cfRule type="expression" dxfId="109" priority="9">
      <formula>AND($E11="ΠΕ23",$H11="ΌΧΙ")</formula>
    </cfRule>
  </conditionalFormatting>
  <conditionalFormatting sqref="G11:G30 E11:E30">
    <cfRule type="expression" dxfId="108" priority="10">
      <formula>OR(AND($E11="ΠΕ23",$G11="ΑΠΑΙΤΕΙΤΑΙ"),AND($E11="ΠΕ25",$G11="ΔΕΝ ΑΠΑΙΤΕΙΤΑΙ"))</formula>
    </cfRule>
  </conditionalFormatting>
  <conditionalFormatting sqref="G11:H30">
    <cfRule type="expression" dxfId="107" priority="8">
      <formula>AND($G11="ΔΕΝ ΑΠΑΙΤΕΙΤΑΙ",$H11="ΌΧΙ")</formula>
    </cfRule>
  </conditionalFormatting>
  <conditionalFormatting sqref="E11:F30">
    <cfRule type="expression" dxfId="106" priority="7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conditionalFormatting sqref="E31:I31">
    <cfRule type="expression" dxfId="105" priority="6">
      <formula>OR(AND($E31&lt;&gt;"ΠΕ23",$H31="ΝΑΙ",$I31="ΕΠΙΚΟΥΡΙΚΟΣ"),AND($E31&lt;&gt;"ΠΕ23",$H31="ΌΧΙ",$I31="ΚΥΡΙΟΣ"))</formula>
    </cfRule>
  </conditionalFormatting>
  <conditionalFormatting sqref="E31:G31">
    <cfRule type="expression" dxfId="104" priority="5">
      <formula>OR(AND($E31&lt;&gt;"ΠΕ25",$F31="ΑΕΙ",$G31="ΑΠΑΙΤΕΙΤΑΙ"),AND($E31&lt;&gt;"ΠΕ25",$E31&lt;&gt;"ΠΕ23",$F31="ΤΕΙ",$G31="ΔΕΝ ΑΠΑΙΤΕΙΤΑΙ"))</formula>
    </cfRule>
  </conditionalFormatting>
  <conditionalFormatting sqref="E31 H31">
    <cfRule type="expression" dxfId="103" priority="3">
      <formula>AND($E31="ΠΕ23",$H31="ΌΧΙ")</formula>
    </cfRule>
  </conditionalFormatting>
  <conditionalFormatting sqref="E31 G31">
    <cfRule type="expression" dxfId="102" priority="4">
      <formula>OR(AND($E31="ΠΕ23",$G31="ΑΠΑΙΤΕΙΤΑΙ"),AND($E31="ΠΕ25",$G31="ΔΕΝ ΑΠΑΙΤΕΙΤΑΙ"))</formula>
    </cfRule>
  </conditionalFormatting>
  <conditionalFormatting sqref="G31:H31">
    <cfRule type="expression" dxfId="101" priority="2">
      <formula>AND($G31="ΔΕΝ ΑΠΑΙΤΕΙΤΑΙ",$H31="ΌΧΙ")</formula>
    </cfRule>
  </conditionalFormatting>
  <conditionalFormatting sqref="E31:F31">
    <cfRule type="expression" dxfId="100" priority="1">
      <formula>OR(AND($E31="ΠΕ22",$F31="ΤΕΙ"),AND($E31="ΠΕ23",$F31="ΤΕΙ"),AND($E31="ΠΕ24",$F31="ΤΕΙ"),AND(LEFT($E31,4)="ΠΕ31",$F31="ΤΕΙ"),AND($E31="ΠΕ28",$F31="ΑΕΙ"),AND($E31="ΠΕ29",$F31="ΑΕΙ"))</formula>
    </cfRule>
  </conditionalFormatting>
  <dataValidations count="12">
    <dataValidation type="whole" operator="greaterThanOrEqual" allowBlank="1" showInputMessage="1" showErrorMessage="1" sqref="W11:W34">
      <formula1>0</formula1>
    </dataValidation>
    <dataValidation type="list" allowBlank="1" showInputMessage="1" showErrorMessage="1" sqref="F11:F34">
      <formula1>ΑΕΙ_ΤΕΙ</formula1>
    </dataValidation>
    <dataValidation type="list" allowBlank="1" showInputMessage="1" showErrorMessage="1" sqref="G11:G34">
      <formula1>ΑΠΑΙΤΕΙΤΑΙ_ΔΕΝ_ΑΠΑΙΤΕΙΤΑΙ</formula1>
    </dataValidation>
    <dataValidation type="list" allowBlank="1" showInputMessage="1" showErrorMessage="1" sqref="E11:E34">
      <formula1>ΚΛΑΔΟΣ_ΕΕΠ</formula1>
    </dataValidation>
    <dataValidation type="list" allowBlank="1" showInputMessage="1" showErrorMessage="1" sqref="I11:I34">
      <formula1>ΚΑΤΗΓΟΡΙΑ_ΠΙΝΑΚΑ</formula1>
    </dataValidation>
    <dataValidation type="decimal" allowBlank="1" showInputMessage="1" showErrorMessage="1" sqref="K11:K34">
      <formula1>0</formula1>
      <formula2>10</formula2>
    </dataValidation>
    <dataValidation type="list" allowBlank="1" showInputMessage="1" showErrorMessage="1" sqref="X11:X34">
      <formula1>ΠΟΛΥΤΕΚΝΟΣ_ΤΡΙΤΕΚΝΟΣ</formula1>
    </dataValidation>
    <dataValidation type="decimal" allowBlank="1" showInputMessage="1" showErrorMessage="1" sqref="V11:V34">
      <formula1>0</formula1>
      <formula2>1</formula2>
    </dataValidation>
    <dataValidation type="whole" allowBlank="1" showInputMessage="1" showErrorMessage="1" sqref="U11:U34 R11:R34">
      <formula1>0</formula1>
      <formula2>29</formula2>
    </dataValidation>
    <dataValidation type="whole" allowBlank="1" showInputMessage="1" showErrorMessage="1" sqref="T11:T34 Q11:Q34">
      <formula1>0</formula1>
      <formula2>11</formula2>
    </dataValidation>
    <dataValidation type="whole" allowBlank="1" showInputMessage="1" showErrorMessage="1" sqref="S11:S34 P11:P34">
      <formula1>0</formula1>
      <formula2>40</formula2>
    </dataValidation>
    <dataValidation type="list" allowBlank="1" showInputMessage="1" showErrorMessage="1" sqref="Y11:Z34 H11:H34 L11:O34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"/>
  <sheetViews>
    <sheetView zoomScale="70" zoomScaleNormal="70" workbookViewId="0">
      <selection activeCell="A11" sqref="A11"/>
    </sheetView>
  </sheetViews>
  <sheetFormatPr defaultRowHeight="15" x14ac:dyDescent="0.25"/>
  <cols>
    <col min="1" max="1" width="4.42578125" customWidth="1"/>
    <col min="2" max="2" width="14.28515625" customWidth="1"/>
    <col min="3" max="3" width="10.5703125" customWidth="1"/>
    <col min="4" max="4" width="12.7109375" customWidth="1"/>
    <col min="7" max="7" width="13.85546875" customWidth="1"/>
    <col min="9" max="9" width="11" customWidth="1"/>
    <col min="10" max="10" width="11.5703125" customWidth="1"/>
    <col min="24" max="24" width="10.5703125" customWidth="1"/>
    <col min="38" max="38" width="14.85546875" customWidth="1"/>
  </cols>
  <sheetData>
    <row r="1" spans="1:38" x14ac:dyDescent="0.25">
      <c r="A1" s="8"/>
      <c r="B1" s="17"/>
      <c r="C1" s="61"/>
      <c r="D1" s="61"/>
      <c r="E1" s="15"/>
      <c r="F1" s="15"/>
      <c r="G1" s="15"/>
      <c r="H1" s="15"/>
      <c r="I1" s="15"/>
      <c r="J1" s="15"/>
      <c r="K1" s="17"/>
      <c r="L1" s="16"/>
      <c r="M1" s="16"/>
      <c r="N1" s="16"/>
      <c r="O1" s="16"/>
      <c r="P1" s="15"/>
      <c r="Q1" s="15"/>
      <c r="R1" s="15"/>
      <c r="S1" s="15"/>
      <c r="T1" s="15"/>
      <c r="U1" s="15"/>
      <c r="V1" s="15"/>
      <c r="W1" s="15"/>
      <c r="X1" s="16"/>
      <c r="Y1" s="16"/>
      <c r="Z1" s="16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8"/>
    </row>
    <row r="2" spans="1:38" x14ac:dyDescent="0.25">
      <c r="A2" s="8"/>
      <c r="B2" s="17"/>
      <c r="C2" s="61"/>
      <c r="D2" s="61"/>
      <c r="E2" s="8"/>
      <c r="F2" s="8"/>
      <c r="G2" s="8"/>
      <c r="H2" s="8"/>
      <c r="I2" s="8"/>
      <c r="J2" s="8"/>
      <c r="K2" s="60"/>
      <c r="L2" s="60"/>
      <c r="M2" s="60"/>
      <c r="N2" s="60"/>
      <c r="O2" s="60"/>
      <c r="P2" s="60"/>
      <c r="Q2" s="15"/>
      <c r="R2" s="15"/>
      <c r="S2" s="15"/>
      <c r="T2" s="15"/>
      <c r="U2" s="15"/>
      <c r="V2" s="15"/>
      <c r="W2" s="15"/>
      <c r="X2" s="16"/>
      <c r="Y2" s="16"/>
      <c r="Z2" s="16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8"/>
    </row>
    <row r="3" spans="1:38" x14ac:dyDescent="0.25">
      <c r="A3" s="8"/>
      <c r="B3" s="17"/>
      <c r="C3" s="61"/>
      <c r="D3" s="61"/>
      <c r="E3" s="15"/>
      <c r="F3" s="15"/>
      <c r="G3" s="15"/>
      <c r="H3" s="15"/>
      <c r="I3" s="15"/>
      <c r="J3" s="15"/>
      <c r="K3" s="17"/>
      <c r="L3" s="16"/>
      <c r="M3" s="16"/>
      <c r="N3" s="16"/>
      <c r="O3" s="16"/>
      <c r="P3" s="15"/>
      <c r="Q3" s="15"/>
      <c r="R3" s="15"/>
      <c r="S3" s="15"/>
      <c r="T3" s="15"/>
      <c r="U3" s="15"/>
      <c r="V3" s="15"/>
      <c r="W3" s="15"/>
      <c r="X3" s="16"/>
      <c r="Y3" s="16"/>
      <c r="Z3" s="16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8"/>
    </row>
    <row r="4" spans="1:38" x14ac:dyDescent="0.25">
      <c r="A4" s="8"/>
      <c r="B4" s="107" t="s">
        <v>52</v>
      </c>
      <c r="C4" s="107"/>
      <c r="D4" s="107"/>
      <c r="E4" s="15"/>
      <c r="F4" s="60" t="s">
        <v>592</v>
      </c>
      <c r="G4" s="15"/>
      <c r="H4" s="15"/>
      <c r="I4" s="15"/>
      <c r="J4" s="15"/>
      <c r="K4" s="17"/>
      <c r="L4" s="16"/>
      <c r="M4" s="16"/>
      <c r="N4" s="16"/>
      <c r="O4" s="16"/>
      <c r="P4" s="15"/>
      <c r="Q4" s="15"/>
      <c r="R4" s="15"/>
      <c r="S4" s="15"/>
      <c r="T4" s="15"/>
      <c r="U4" s="15"/>
      <c r="V4" s="15"/>
      <c r="W4" s="15"/>
      <c r="X4" s="16"/>
      <c r="Y4" s="16"/>
      <c r="Z4" s="16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8"/>
    </row>
    <row r="5" spans="1:38" x14ac:dyDescent="0.25">
      <c r="A5" s="8"/>
      <c r="B5" s="108" t="s">
        <v>53</v>
      </c>
      <c r="C5" s="108"/>
      <c r="D5" s="108"/>
      <c r="E5" s="15"/>
      <c r="F5" s="15"/>
      <c r="G5" s="15"/>
      <c r="H5" s="15"/>
      <c r="I5" s="15"/>
      <c r="J5" s="15"/>
      <c r="K5" s="17"/>
      <c r="L5" s="16"/>
      <c r="M5" s="16"/>
      <c r="N5" s="16"/>
      <c r="O5" s="16"/>
      <c r="P5" s="15"/>
      <c r="Q5" s="15"/>
      <c r="R5" s="15"/>
      <c r="S5" s="15"/>
      <c r="T5" s="15"/>
      <c r="U5" s="15"/>
      <c r="V5" s="15"/>
      <c r="W5" s="15"/>
      <c r="X5" s="16"/>
      <c r="Y5" s="16"/>
      <c r="Z5" s="16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8"/>
    </row>
    <row r="6" spans="1:38" x14ac:dyDescent="0.25">
      <c r="A6" s="8"/>
      <c r="B6" s="108" t="s">
        <v>54</v>
      </c>
      <c r="C6" s="108"/>
      <c r="D6" s="108"/>
      <c r="E6" s="15"/>
      <c r="F6" s="15"/>
      <c r="G6" s="15"/>
      <c r="H6" s="15"/>
      <c r="I6" s="15"/>
      <c r="J6" s="15"/>
      <c r="K6" s="17"/>
      <c r="L6" s="16"/>
      <c r="M6" s="16"/>
      <c r="N6" s="16"/>
      <c r="O6" s="16"/>
      <c r="P6" s="15"/>
      <c r="Q6" s="15"/>
      <c r="R6" s="15"/>
      <c r="S6" s="15"/>
      <c r="T6" s="15"/>
      <c r="U6" s="15"/>
      <c r="V6" s="15"/>
      <c r="W6" s="15"/>
      <c r="X6" s="16"/>
      <c r="Y6" s="16"/>
      <c r="Z6" s="16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8"/>
    </row>
    <row r="7" spans="1:38" x14ac:dyDescent="0.25">
      <c r="A7" s="8"/>
      <c r="B7" s="108" t="s">
        <v>94</v>
      </c>
      <c r="C7" s="108"/>
      <c r="D7" s="108"/>
      <c r="E7" s="15"/>
      <c r="F7" s="15"/>
      <c r="G7" s="15"/>
      <c r="H7" s="15"/>
      <c r="I7" s="15"/>
      <c r="J7" s="15"/>
      <c r="K7" s="17"/>
      <c r="L7" s="16"/>
      <c r="M7" s="16"/>
      <c r="N7" s="16"/>
      <c r="O7" s="16"/>
      <c r="P7" s="15"/>
      <c r="Q7" s="15"/>
      <c r="R7" s="15"/>
      <c r="S7" s="15"/>
      <c r="T7" s="15"/>
      <c r="U7" s="15"/>
      <c r="V7" s="15"/>
      <c r="W7" s="15"/>
      <c r="X7" s="16"/>
      <c r="Y7" s="16"/>
      <c r="Z7" s="16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8"/>
    </row>
    <row r="8" spans="1:38" x14ac:dyDescent="0.25">
      <c r="A8" s="59"/>
      <c r="B8" s="15"/>
      <c r="C8" s="15"/>
      <c r="D8" s="15"/>
      <c r="E8" s="15"/>
      <c r="F8" s="15"/>
      <c r="G8" s="15"/>
      <c r="H8" s="15"/>
      <c r="I8" s="15"/>
      <c r="J8" s="15"/>
      <c r="K8" s="17"/>
      <c r="L8" s="16"/>
      <c r="M8" s="16"/>
      <c r="N8" s="16"/>
      <c r="O8" s="16"/>
      <c r="P8" s="15"/>
      <c r="Q8" s="15"/>
      <c r="R8" s="15"/>
      <c r="S8" s="15"/>
      <c r="T8" s="15"/>
      <c r="U8" s="15"/>
      <c r="V8" s="15"/>
      <c r="W8" s="15"/>
      <c r="X8" s="16"/>
      <c r="Y8" s="16"/>
      <c r="Z8" s="16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8"/>
    </row>
    <row r="9" spans="1:38" ht="15.75" x14ac:dyDescent="0.25">
      <c r="A9" s="18"/>
      <c r="B9" s="109" t="s">
        <v>77</v>
      </c>
      <c r="C9" s="109"/>
      <c r="D9" s="110"/>
      <c r="E9" s="104" t="s">
        <v>78</v>
      </c>
      <c r="F9" s="105"/>
      <c r="G9" s="105"/>
      <c r="H9" s="105"/>
      <c r="I9" s="105"/>
      <c r="J9" s="106"/>
      <c r="K9" s="111" t="s">
        <v>79</v>
      </c>
      <c r="L9" s="112"/>
      <c r="M9" s="112"/>
      <c r="N9" s="112"/>
      <c r="O9" s="113"/>
      <c r="P9" s="114" t="s">
        <v>80</v>
      </c>
      <c r="Q9" s="114"/>
      <c r="R9" s="114"/>
      <c r="S9" s="114"/>
      <c r="T9" s="114"/>
      <c r="U9" s="114"/>
      <c r="V9" s="115" t="s">
        <v>81</v>
      </c>
      <c r="W9" s="116"/>
      <c r="X9" s="116"/>
      <c r="Y9" s="117" t="s">
        <v>82</v>
      </c>
      <c r="Z9" s="117"/>
      <c r="AA9" s="118" t="s">
        <v>83</v>
      </c>
      <c r="AB9" s="118"/>
      <c r="AC9" s="118"/>
      <c r="AD9" s="118"/>
      <c r="AE9" s="118"/>
      <c r="AF9" s="118"/>
      <c r="AG9" s="118"/>
      <c r="AH9" s="118"/>
      <c r="AI9" s="118"/>
      <c r="AJ9" s="118"/>
      <c r="AK9" s="30"/>
      <c r="AL9" s="56"/>
    </row>
    <row r="10" spans="1:38" ht="311.25" customHeight="1" x14ac:dyDescent="0.25">
      <c r="A10" s="83" t="s">
        <v>86</v>
      </c>
      <c r="B10" s="19" t="s">
        <v>16</v>
      </c>
      <c r="C10" s="19" t="s">
        <v>17</v>
      </c>
      <c r="D10" s="19" t="s">
        <v>18</v>
      </c>
      <c r="E10" s="43" t="s">
        <v>59</v>
      </c>
      <c r="F10" s="43" t="s">
        <v>90</v>
      </c>
      <c r="G10" s="43" t="s">
        <v>60</v>
      </c>
      <c r="H10" s="21" t="s">
        <v>68</v>
      </c>
      <c r="I10" s="20" t="s">
        <v>0</v>
      </c>
      <c r="J10" s="43" t="s">
        <v>69</v>
      </c>
      <c r="K10" s="22" t="s">
        <v>19</v>
      </c>
      <c r="L10" s="22" t="s">
        <v>66</v>
      </c>
      <c r="M10" s="22" t="s">
        <v>67</v>
      </c>
      <c r="N10" s="22" t="s">
        <v>4</v>
      </c>
      <c r="O10" s="22" t="s">
        <v>6</v>
      </c>
      <c r="P10" s="29" t="s">
        <v>20</v>
      </c>
      <c r="Q10" s="29" t="s">
        <v>21</v>
      </c>
      <c r="R10" s="29" t="s">
        <v>22</v>
      </c>
      <c r="S10" s="29" t="s">
        <v>23</v>
      </c>
      <c r="T10" s="29" t="s">
        <v>24</v>
      </c>
      <c r="U10" s="29" t="s">
        <v>25</v>
      </c>
      <c r="V10" s="44" t="s">
        <v>92</v>
      </c>
      <c r="W10" s="44" t="s">
        <v>91</v>
      </c>
      <c r="X10" s="44" t="s">
        <v>29</v>
      </c>
      <c r="Y10" s="32" t="s">
        <v>9</v>
      </c>
      <c r="Z10" s="32" t="s">
        <v>10</v>
      </c>
      <c r="AA10" s="22" t="s">
        <v>26</v>
      </c>
      <c r="AB10" s="22" t="s">
        <v>64</v>
      </c>
      <c r="AC10" s="22" t="s">
        <v>65</v>
      </c>
      <c r="AD10" s="22" t="s">
        <v>63</v>
      </c>
      <c r="AE10" s="29" t="s">
        <v>27</v>
      </c>
      <c r="AF10" s="29" t="s">
        <v>28</v>
      </c>
      <c r="AG10" s="23" t="s">
        <v>71</v>
      </c>
      <c r="AH10" s="23" t="s">
        <v>72</v>
      </c>
      <c r="AI10" s="23" t="s">
        <v>74</v>
      </c>
      <c r="AJ10" s="23" t="s">
        <v>73</v>
      </c>
      <c r="AK10" s="31" t="s">
        <v>34</v>
      </c>
      <c r="AL10" s="62" t="s">
        <v>587</v>
      </c>
    </row>
    <row r="11" spans="1:38" x14ac:dyDescent="0.25">
      <c r="A11" s="82">
        <f>IF(ISBLANK(#REF!),"",IF(ISNUMBER(A10),A10+1,1))</f>
        <v>1</v>
      </c>
      <c r="B11" s="63" t="s">
        <v>327</v>
      </c>
      <c r="C11" s="63" t="s">
        <v>328</v>
      </c>
      <c r="D11" s="63" t="s">
        <v>173</v>
      </c>
      <c r="E11" s="63" t="s">
        <v>42</v>
      </c>
      <c r="F11" s="63" t="s">
        <v>89</v>
      </c>
      <c r="G11" s="63" t="s">
        <v>61</v>
      </c>
      <c r="H11" s="63" t="s">
        <v>14</v>
      </c>
      <c r="I11" s="63" t="s">
        <v>13</v>
      </c>
      <c r="J11" s="64">
        <v>38041</v>
      </c>
      <c r="K11" s="65">
        <v>6.7</v>
      </c>
      <c r="L11" s="66" t="s">
        <v>14</v>
      </c>
      <c r="M11" s="66" t="s">
        <v>14</v>
      </c>
      <c r="N11" s="66" t="s">
        <v>14</v>
      </c>
      <c r="O11" s="66" t="s">
        <v>14</v>
      </c>
      <c r="P11" s="63"/>
      <c r="Q11" s="63"/>
      <c r="R11" s="63"/>
      <c r="S11" s="63"/>
      <c r="T11" s="63">
        <v>4</v>
      </c>
      <c r="U11" s="63">
        <v>20</v>
      </c>
      <c r="V11" s="75"/>
      <c r="W11" s="76"/>
      <c r="X11" s="66" t="s">
        <v>31</v>
      </c>
      <c r="Y11" s="66" t="s">
        <v>14</v>
      </c>
      <c r="Z11" s="66" t="s">
        <v>14</v>
      </c>
      <c r="AA11" s="70">
        <f>IF(ISBLANK(#REF!),"",IF(K11&gt;5,ROUND(0.5*(K11-5),2),0))</f>
        <v>0.85</v>
      </c>
      <c r="AB11" s="70">
        <f>IF(ISBLANK(#REF!),"",IF(L11="ΝΑΙ",6,(IF(M11="ΝΑΙ",4,0))))</f>
        <v>0</v>
      </c>
      <c r="AC11" s="70">
        <f>IF(ISBLANK(#REF!),"",IF(E11="ΠΕ23",IF(N11="ΝΑΙ",3,(IF(O11="ΝΑΙ",2,0))),IF(N11="ΝΑΙ",3,(IF(O11="ΝΑΙ",2,0)))))</f>
        <v>0</v>
      </c>
      <c r="AD11" s="70">
        <f>IF(ISBLANK(#REF!),"",MAX(AB11:AC11))</f>
        <v>0</v>
      </c>
      <c r="AE11" s="70">
        <f>IF(ISBLANK(#REF!),"",MIN(3,0.5*INT((P11*12+Q11+ROUND(R11/30,0))/6)))</f>
        <v>0</v>
      </c>
      <c r="AF11" s="70">
        <f>IF(ISBLANK(#REF!),"",0.25*(S11*12+T11+ROUND(U11/30,0)))</f>
        <v>1.25</v>
      </c>
      <c r="AG11" s="71">
        <f>IF(ISBLANK(#REF!),"",IF(V11&gt;=67%,7,0))</f>
        <v>0</v>
      </c>
      <c r="AH11" s="71">
        <f>IF(ISBLANK(#REF!),"",IF(W11&gt;=1,7,0))</f>
        <v>0</v>
      </c>
      <c r="AI11" s="71">
        <f>IF(ISBLANK(#REF!),"",IF(X11="ΠΟΛΥΤΕΚΝΟΣ",7,IF(X11="ΤΡΙΤΕΚΝΟΣ",3,0)))</f>
        <v>3</v>
      </c>
      <c r="AJ11" s="71">
        <f>IF(ISBLANK(#REF!),"",MAX(AG11:AI11))</f>
        <v>3</v>
      </c>
      <c r="AK11" s="71">
        <f>IF(ISBLANK(#REF!),"",AA11+SUM(AD11:AF11,AJ11))</f>
        <v>5.0999999999999996</v>
      </c>
      <c r="AL11" s="72">
        <v>4</v>
      </c>
    </row>
    <row r="12" spans="1:38" x14ac:dyDescent="0.25">
      <c r="A12" s="82">
        <f>IF(ISBLANK(#REF!),"",IF(ISNUMBER(A11),A11+1,1))</f>
        <v>2</v>
      </c>
      <c r="B12" s="63" t="s">
        <v>324</v>
      </c>
      <c r="C12" s="63" t="s">
        <v>104</v>
      </c>
      <c r="D12" s="63" t="s">
        <v>133</v>
      </c>
      <c r="E12" s="63" t="s">
        <v>42</v>
      </c>
      <c r="F12" s="63" t="s">
        <v>89</v>
      </c>
      <c r="G12" s="63" t="s">
        <v>61</v>
      </c>
      <c r="H12" s="63" t="s">
        <v>14</v>
      </c>
      <c r="I12" s="63" t="s">
        <v>13</v>
      </c>
      <c r="J12" s="64">
        <v>37902</v>
      </c>
      <c r="K12" s="65">
        <v>6.89</v>
      </c>
      <c r="L12" s="66" t="s">
        <v>14</v>
      </c>
      <c r="M12" s="66" t="s">
        <v>14</v>
      </c>
      <c r="N12" s="66" t="s">
        <v>14</v>
      </c>
      <c r="O12" s="66" t="s">
        <v>14</v>
      </c>
      <c r="P12" s="63"/>
      <c r="Q12" s="63"/>
      <c r="R12" s="63"/>
      <c r="S12" s="63"/>
      <c r="T12" s="63"/>
      <c r="U12" s="63"/>
      <c r="V12" s="75"/>
      <c r="W12" s="76"/>
      <c r="X12" s="66" t="s">
        <v>31</v>
      </c>
      <c r="Y12" s="66" t="s">
        <v>14</v>
      </c>
      <c r="Z12" s="66" t="s">
        <v>14</v>
      </c>
      <c r="AA12" s="70">
        <f>IF(ISBLANK(#REF!),"",IF(K12&gt;5,ROUND(0.5*(K12-5),2),0))</f>
        <v>0.95</v>
      </c>
      <c r="AB12" s="70">
        <f>IF(ISBLANK(#REF!),"",IF(L12="ΝΑΙ",6,(IF(M12="ΝΑΙ",4,0))))</f>
        <v>0</v>
      </c>
      <c r="AC12" s="70">
        <f>IF(ISBLANK(#REF!),"",IF(E12="ΠΕ23",IF(N12="ΝΑΙ",3,(IF(O12="ΝΑΙ",2,0))),IF(N12="ΝΑΙ",3,(IF(O12="ΝΑΙ",2,0)))))</f>
        <v>0</v>
      </c>
      <c r="AD12" s="70">
        <f>IF(ISBLANK(#REF!),"",MAX(AB12:AC12))</f>
        <v>0</v>
      </c>
      <c r="AE12" s="70">
        <f>IF(ISBLANK(#REF!),"",MIN(3,0.5*INT((P12*12+Q12+ROUND(R12/30,0))/6)))</f>
        <v>0</v>
      </c>
      <c r="AF12" s="70">
        <f>IF(ISBLANK(#REF!),"",0.25*(S12*12+T12+ROUND(U12/30,0)))</f>
        <v>0</v>
      </c>
      <c r="AG12" s="71">
        <f>IF(ISBLANK(#REF!),"",IF(V12&gt;=67%,7,0))</f>
        <v>0</v>
      </c>
      <c r="AH12" s="71">
        <f>IF(ISBLANK(#REF!),"",IF(W12&gt;=1,7,0))</f>
        <v>0</v>
      </c>
      <c r="AI12" s="71">
        <f>IF(ISBLANK(#REF!),"",IF(X12="ΠΟΛΥΤΕΚΝΟΣ",7,IF(X12="ΤΡΙΤΕΚΝΟΣ",3,0)))</f>
        <v>3</v>
      </c>
      <c r="AJ12" s="71">
        <f>IF(ISBLANK(#REF!),"",MAX(AG12:AI12))</f>
        <v>3</v>
      </c>
      <c r="AK12" s="71">
        <f>IF(ISBLANK(#REF!),"",AA12+SUM(AD12:AF12,AJ12))</f>
        <v>3.95</v>
      </c>
      <c r="AL12" s="72">
        <v>2.1</v>
      </c>
    </row>
    <row r="13" spans="1:38" x14ac:dyDescent="0.25">
      <c r="A13" s="82">
        <f>IF(ISBLANK(#REF!),"",IF(ISNUMBER(A12),A12+1,1))</f>
        <v>3</v>
      </c>
      <c r="B13" s="63" t="s">
        <v>322</v>
      </c>
      <c r="C13" s="63" t="s">
        <v>251</v>
      </c>
      <c r="D13" s="63" t="s">
        <v>283</v>
      </c>
      <c r="E13" s="63" t="s">
        <v>42</v>
      </c>
      <c r="F13" s="63" t="s">
        <v>89</v>
      </c>
      <c r="G13" s="63" t="s">
        <v>61</v>
      </c>
      <c r="H13" s="63" t="s">
        <v>14</v>
      </c>
      <c r="I13" s="63" t="s">
        <v>13</v>
      </c>
      <c r="J13" s="64">
        <v>41767</v>
      </c>
      <c r="K13" s="65">
        <v>6.33</v>
      </c>
      <c r="L13" s="66" t="s">
        <v>14</v>
      </c>
      <c r="M13" s="66" t="s">
        <v>14</v>
      </c>
      <c r="N13" s="66" t="s">
        <v>14</v>
      </c>
      <c r="O13" s="66" t="s">
        <v>14</v>
      </c>
      <c r="P13" s="63"/>
      <c r="Q13" s="63"/>
      <c r="R13" s="63"/>
      <c r="S13" s="63"/>
      <c r="T13" s="63">
        <v>6</v>
      </c>
      <c r="U13" s="63">
        <v>12</v>
      </c>
      <c r="V13" s="75"/>
      <c r="W13" s="76"/>
      <c r="X13" s="66"/>
      <c r="Y13" s="66" t="s">
        <v>14</v>
      </c>
      <c r="Z13" s="66" t="s">
        <v>14</v>
      </c>
      <c r="AA13" s="70">
        <f>IF(ISBLANK(#REF!),"",IF(K13&gt;5,ROUND(0.5*(K13-5),2),0))</f>
        <v>0.67</v>
      </c>
      <c r="AB13" s="70">
        <f>IF(ISBLANK(#REF!),"",IF(L13="ΝΑΙ",6,(IF(M13="ΝΑΙ",4,0))))</f>
        <v>0</v>
      </c>
      <c r="AC13" s="70">
        <f>IF(ISBLANK(#REF!),"",IF(E13="ΠΕ23",IF(N13="ΝΑΙ",3,(IF(O13="ΝΑΙ",2,0))),IF(N13="ΝΑΙ",3,(IF(O13="ΝΑΙ",2,0)))))</f>
        <v>0</v>
      </c>
      <c r="AD13" s="70">
        <f>IF(ISBLANK(#REF!),"",MAX(AB13:AC13))</f>
        <v>0</v>
      </c>
      <c r="AE13" s="70">
        <f>IF(ISBLANK(#REF!),"",MIN(3,0.5*INT((P13*12+Q13+ROUND(R13/30,0))/6)))</f>
        <v>0</v>
      </c>
      <c r="AF13" s="70">
        <f>IF(ISBLANK(#REF!),"",0.25*(S13*12+T13+ROUND(U13/30,0)))</f>
        <v>1.5</v>
      </c>
      <c r="AG13" s="71">
        <f>IF(ISBLANK(#REF!),"",IF(V13&gt;=67%,7,0))</f>
        <v>0</v>
      </c>
      <c r="AH13" s="71">
        <f>IF(ISBLANK(#REF!),"",IF(W13&gt;=1,7,0))</f>
        <v>0</v>
      </c>
      <c r="AI13" s="71">
        <f>IF(ISBLANK(#REF!),"",IF(X13="ΠΟΛΥΤΕΚΝΟΣ",7,IF(X13="ΤΡΙΤΕΚΝΟΣ",3,0)))</f>
        <v>0</v>
      </c>
      <c r="AJ13" s="71">
        <f>IF(ISBLANK(#REF!),"",MAX(AG13:AI13))</f>
        <v>0</v>
      </c>
      <c r="AK13" s="71">
        <f>IF(ISBLANK(#REF!),"",AA13+SUM(AD13:AF13,AJ13))</f>
        <v>2.17</v>
      </c>
      <c r="AL13" s="72" t="s">
        <v>323</v>
      </c>
    </row>
    <row r="14" spans="1:38" x14ac:dyDescent="0.25">
      <c r="A14" s="82">
        <f>IF(ISBLANK(#REF!),"",IF(ISNUMBER(A13),A13+1,1))</f>
        <v>4</v>
      </c>
      <c r="B14" s="63" t="s">
        <v>229</v>
      </c>
      <c r="C14" s="63" t="s">
        <v>255</v>
      </c>
      <c r="D14" s="63" t="s">
        <v>127</v>
      </c>
      <c r="E14" s="63" t="s">
        <v>42</v>
      </c>
      <c r="F14" s="63" t="s">
        <v>89</v>
      </c>
      <c r="G14" s="63" t="s">
        <v>61</v>
      </c>
      <c r="H14" s="63" t="s">
        <v>14</v>
      </c>
      <c r="I14" s="63" t="s">
        <v>13</v>
      </c>
      <c r="J14" s="64">
        <v>37711</v>
      </c>
      <c r="K14" s="65">
        <v>7.6</v>
      </c>
      <c r="L14" s="66" t="s">
        <v>14</v>
      </c>
      <c r="M14" s="66" t="s">
        <v>14</v>
      </c>
      <c r="N14" s="66" t="s">
        <v>14</v>
      </c>
      <c r="O14" s="66" t="s">
        <v>14</v>
      </c>
      <c r="P14" s="63"/>
      <c r="Q14" s="63"/>
      <c r="R14" s="63"/>
      <c r="S14" s="63"/>
      <c r="T14" s="63"/>
      <c r="U14" s="63"/>
      <c r="V14" s="75"/>
      <c r="W14" s="76"/>
      <c r="X14" s="66"/>
      <c r="Y14" s="66" t="s">
        <v>14</v>
      </c>
      <c r="Z14" s="66" t="s">
        <v>14</v>
      </c>
      <c r="AA14" s="70">
        <f>IF(ISBLANK(#REF!),"",IF(K14&gt;5,ROUND(0.5*(K14-5),2),0))</f>
        <v>1.3</v>
      </c>
      <c r="AB14" s="70">
        <f>IF(ISBLANK(#REF!),"",IF(L14="ΝΑΙ",6,(IF(M14="ΝΑΙ",4,0))))</f>
        <v>0</v>
      </c>
      <c r="AC14" s="70">
        <f>IF(ISBLANK(#REF!),"",IF(E14="ΠΕ23",IF(N14="ΝΑΙ",3,(IF(O14="ΝΑΙ",2,0))),IF(N14="ΝΑΙ",3,(IF(O14="ΝΑΙ",2,0)))))</f>
        <v>0</v>
      </c>
      <c r="AD14" s="70">
        <f>IF(ISBLANK(#REF!),"",MAX(AB14:AC14))</f>
        <v>0</v>
      </c>
      <c r="AE14" s="70">
        <f>IF(ISBLANK(#REF!),"",MIN(3,0.5*INT((P14*12+Q14+ROUND(R14/30,0))/6)))</f>
        <v>0</v>
      </c>
      <c r="AF14" s="70">
        <f>IF(ISBLANK(#REF!),"",0.25*(S14*12+T14+ROUND(U14/30,0)))</f>
        <v>0</v>
      </c>
      <c r="AG14" s="71">
        <f>IF(ISBLANK(#REF!),"",IF(V14&gt;=67%,7,0))</f>
        <v>0</v>
      </c>
      <c r="AH14" s="71">
        <f>IF(ISBLANK(#REF!),"",IF(W14&gt;=1,7,0))</f>
        <v>0</v>
      </c>
      <c r="AI14" s="71">
        <f>IF(ISBLANK(#REF!),"",IF(X14="ΠΟΛΥΤΕΚΝΟΣ",7,IF(X14="ΤΡΙΤΕΚΝΟΣ",3,0)))</f>
        <v>0</v>
      </c>
      <c r="AJ14" s="71">
        <f>IF(ISBLANK(#REF!),"",MAX(AG14:AI14))</f>
        <v>0</v>
      </c>
      <c r="AK14" s="71">
        <f>IF(ISBLANK(#REF!),"",AA14+SUM(AD14:AF14,AJ14))</f>
        <v>1.3</v>
      </c>
      <c r="AL14" s="72">
        <v>2</v>
      </c>
    </row>
    <row r="15" spans="1:38" x14ac:dyDescent="0.25">
      <c r="A15" s="82">
        <f>IF(ISBLANK(#REF!),"",IF(ISNUMBER(A14),A14+1,1))</f>
        <v>5</v>
      </c>
      <c r="B15" s="63" t="s">
        <v>325</v>
      </c>
      <c r="C15" s="63" t="s">
        <v>154</v>
      </c>
      <c r="D15" s="63" t="s">
        <v>326</v>
      </c>
      <c r="E15" s="63" t="s">
        <v>42</v>
      </c>
      <c r="F15" s="63" t="s">
        <v>89</v>
      </c>
      <c r="G15" s="63" t="s">
        <v>61</v>
      </c>
      <c r="H15" s="63" t="s">
        <v>14</v>
      </c>
      <c r="I15" s="63" t="s">
        <v>13</v>
      </c>
      <c r="J15" s="64">
        <v>37180</v>
      </c>
      <c r="K15" s="65">
        <v>6.9</v>
      </c>
      <c r="L15" s="66" t="s">
        <v>14</v>
      </c>
      <c r="M15" s="66" t="s">
        <v>14</v>
      </c>
      <c r="N15" s="66" t="s">
        <v>14</v>
      </c>
      <c r="O15" s="66" t="s">
        <v>14</v>
      </c>
      <c r="P15" s="63"/>
      <c r="Q15" s="63"/>
      <c r="R15" s="63"/>
      <c r="S15" s="63"/>
      <c r="T15" s="63"/>
      <c r="U15" s="63"/>
      <c r="V15" s="75"/>
      <c r="W15" s="76"/>
      <c r="X15" s="66"/>
      <c r="Y15" s="66" t="s">
        <v>14</v>
      </c>
      <c r="Z15" s="66" t="s">
        <v>14</v>
      </c>
      <c r="AA15" s="70">
        <f>IF(ISBLANK(#REF!),"",IF(K15&gt;5,ROUND(0.5*(K15-5),2),0))</f>
        <v>0.95</v>
      </c>
      <c r="AB15" s="70">
        <f>IF(ISBLANK(#REF!),"",IF(L15="ΝΑΙ",6,(IF(M15="ΝΑΙ",4,0))))</f>
        <v>0</v>
      </c>
      <c r="AC15" s="70">
        <f>IF(ISBLANK(#REF!),"",IF(E15="ΠΕ23",IF(N15="ΝΑΙ",3,(IF(O15="ΝΑΙ",2,0))),IF(N15="ΝΑΙ",3,(IF(O15="ΝΑΙ",2,0)))))</f>
        <v>0</v>
      </c>
      <c r="AD15" s="70">
        <f>IF(ISBLANK(#REF!),"",MAX(AB15:AC15))</f>
        <v>0</v>
      </c>
      <c r="AE15" s="70">
        <f>IF(ISBLANK(#REF!),"",MIN(3,0.5*INT((P15*12+Q15+ROUND(R15/30,0))/6)))</f>
        <v>0</v>
      </c>
      <c r="AF15" s="70">
        <f>IF(ISBLANK(#REF!),"",0.25*(S15*12+T15+ROUND(U15/30,0)))</f>
        <v>0</v>
      </c>
      <c r="AG15" s="71">
        <f>IF(ISBLANK(#REF!),"",IF(V15&gt;=67%,7,0))</f>
        <v>0</v>
      </c>
      <c r="AH15" s="71">
        <f>IF(ISBLANK(#REF!),"",IF(W15&gt;=1,7,0))</f>
        <v>0</v>
      </c>
      <c r="AI15" s="71">
        <f>IF(ISBLANK(#REF!),"",IF(X15="ΠΟΛΥΤΕΚΝΟΣ",7,IF(X15="ΤΡΙΤΕΚΝΟΣ",3,0)))</f>
        <v>0</v>
      </c>
      <c r="AJ15" s="71">
        <f>IF(ISBLANK(#REF!),"",MAX(AG15:AI15))</f>
        <v>0</v>
      </c>
      <c r="AK15" s="71">
        <f>IF(ISBLANK(#REF!),"",AA15+SUM(AD15:AF15,AJ15))</f>
        <v>0.95</v>
      </c>
      <c r="AL15" s="72">
        <v>4</v>
      </c>
    </row>
    <row r="16" spans="1:38" x14ac:dyDescent="0.25">
      <c r="A16" s="82">
        <f>IF(ISBLANK(#REF!),"",IF(ISNUMBER(A15),A15+1,1))</f>
        <v>6</v>
      </c>
      <c r="B16" s="63" t="s">
        <v>319</v>
      </c>
      <c r="C16" s="63" t="s">
        <v>320</v>
      </c>
      <c r="D16" s="63" t="s">
        <v>127</v>
      </c>
      <c r="E16" s="63" t="s">
        <v>42</v>
      </c>
      <c r="F16" s="63" t="s">
        <v>89</v>
      </c>
      <c r="G16" s="63" t="s">
        <v>61</v>
      </c>
      <c r="H16" s="63" t="s">
        <v>14</v>
      </c>
      <c r="I16" s="63" t="s">
        <v>13</v>
      </c>
      <c r="J16" s="64">
        <v>41043</v>
      </c>
      <c r="K16" s="65">
        <v>6.46</v>
      </c>
      <c r="L16" s="66" t="s">
        <v>14</v>
      </c>
      <c r="M16" s="66" t="s">
        <v>14</v>
      </c>
      <c r="N16" s="66" t="s">
        <v>14</v>
      </c>
      <c r="O16" s="66" t="s">
        <v>14</v>
      </c>
      <c r="P16" s="63"/>
      <c r="Q16" s="63"/>
      <c r="R16" s="63"/>
      <c r="S16" s="63"/>
      <c r="T16" s="63"/>
      <c r="U16" s="63"/>
      <c r="V16" s="75"/>
      <c r="W16" s="76"/>
      <c r="X16" s="66"/>
      <c r="Y16" s="66" t="s">
        <v>14</v>
      </c>
      <c r="Z16" s="66" t="s">
        <v>14</v>
      </c>
      <c r="AA16" s="70">
        <f>IF(ISBLANK(#REF!),"",IF(K16&gt;5,ROUND(0.5*(K16-5),2),0))</f>
        <v>0.73</v>
      </c>
      <c r="AB16" s="70">
        <f>IF(ISBLANK(#REF!),"",IF(L16="ΝΑΙ",6,(IF(M16="ΝΑΙ",4,0))))</f>
        <v>0</v>
      </c>
      <c r="AC16" s="70">
        <f>IF(ISBLANK(#REF!),"",IF(E16="ΠΕ23",IF(N16="ΝΑΙ",3,(IF(O16="ΝΑΙ",2,0))),IF(N16="ΝΑΙ",3,(IF(O16="ΝΑΙ",2,0)))))</f>
        <v>0</v>
      </c>
      <c r="AD16" s="70">
        <f>IF(ISBLANK(#REF!),"",MAX(AB16:AC16))</f>
        <v>0</v>
      </c>
      <c r="AE16" s="70">
        <f>IF(ISBLANK(#REF!),"",MIN(3,0.5*INT((P16*12+Q16+ROUND(R16/30,0))/6)))</f>
        <v>0</v>
      </c>
      <c r="AF16" s="70">
        <f>IF(ISBLANK(#REF!),"",0.25*(S16*12+T16+ROUND(U16/30,0)))</f>
        <v>0</v>
      </c>
      <c r="AG16" s="71">
        <f>IF(ISBLANK(#REF!),"",IF(V16&gt;=67%,7,0))</f>
        <v>0</v>
      </c>
      <c r="AH16" s="71">
        <f>IF(ISBLANK(#REF!),"",IF(W16&gt;=1,7,0))</f>
        <v>0</v>
      </c>
      <c r="AI16" s="71">
        <f>IF(ISBLANK(#REF!),"",IF(X16="ΠΟΛΥΤΕΚΝΟΣ",7,IF(X16="ΤΡΙΤΕΚΝΟΣ",3,0)))</f>
        <v>0</v>
      </c>
      <c r="AJ16" s="71">
        <f>IF(ISBLANK(#REF!),"",MAX(AG16:AI16))</f>
        <v>0</v>
      </c>
      <c r="AK16" s="71">
        <f>IF(ISBLANK(#REF!),"",AA16+SUM(AD16:AF16,AJ16))</f>
        <v>0.73</v>
      </c>
      <c r="AL16" s="72" t="s">
        <v>321</v>
      </c>
    </row>
  </sheetData>
  <mergeCells count="11">
    <mergeCell ref="K9:O9"/>
    <mergeCell ref="P9:U9"/>
    <mergeCell ref="V9:X9"/>
    <mergeCell ref="Y9:Z9"/>
    <mergeCell ref="AA9:AJ9"/>
    <mergeCell ref="E9:J9"/>
    <mergeCell ref="B4:D4"/>
    <mergeCell ref="B5:D5"/>
    <mergeCell ref="B6:D6"/>
    <mergeCell ref="B7:D7"/>
    <mergeCell ref="B9:D9"/>
  </mergeCells>
  <conditionalFormatting sqref="E1:I1 E3:I3 E5:I10 E4 G4:I4">
    <cfRule type="expression" dxfId="99" priority="12">
      <formula>OR(AND($E1&lt;&gt;"ΠΕ23",$H1="ΝΑΙ",$I1="ΕΠΙΚΟΥΡΙΚΟΣ"),AND($E1&lt;&gt;"ΠΕ23",$H1="ΌΧΙ",$I1="ΚΥΡΙΟΣ"))</formula>
    </cfRule>
  </conditionalFormatting>
  <conditionalFormatting sqref="E1:G1 E3:G3 E5:G10">
    <cfRule type="expression" dxfId="98" priority="11">
      <formula>OR(AND($E1&lt;&gt;"ΠΕ25",$F1="ΑΕΙ",$G1="ΑΠΑΙΤΕΙΤΑΙ"),AND($E1&lt;&gt;"ΠΕ25",$E1&lt;&gt;"ΠΕ23",$F1="ΤΕΙ",$G1="ΔΕΝ ΑΠΑΙΤΕΙΤΑΙ"))</formula>
    </cfRule>
  </conditionalFormatting>
  <conditionalFormatting sqref="H1 E1 H3:H10 E3:E10">
    <cfRule type="expression" dxfId="97" priority="9">
      <formula>AND($E1="ΠΕ23",$H1="ΌΧΙ")</formula>
    </cfRule>
  </conditionalFormatting>
  <conditionalFormatting sqref="G1 E1 G3:G10 E3:E10">
    <cfRule type="expression" dxfId="96" priority="10">
      <formula>OR(AND($E1="ΠΕ23",$G1="ΑΠΑΙΤΕΙΤΑΙ"),AND($E1="ΠΕ25",$G1="ΔΕΝ ΑΠΑΙΤΕΙΤΑΙ"))</formula>
    </cfRule>
  </conditionalFormatting>
  <conditionalFormatting sqref="G1:H1 G3:H10">
    <cfRule type="expression" dxfId="95" priority="8">
      <formula>AND($G1="ΔΕΝ ΑΠΑΙΤΕΙΤΑΙ",$H1="ΌΧΙ")</formula>
    </cfRule>
  </conditionalFormatting>
  <conditionalFormatting sqref="E1:F1 E3:F3 E5:F10">
    <cfRule type="expression" dxfId="94" priority="7">
      <formula>OR(AND($E1="ΠΕ22",$F1="ΤΕΙ"),AND($E1="ΠΕ23",$F1="ΤΕΙ"),AND($E1="ΠΕ24",$F1="ΤΕΙ"),AND(LEFT($E1,4)="ΠΕ31",$F1="ΤΕΙ"),AND($E1="ΠΕ28",$F1="ΑΕΙ"),AND($E1="ΠΕ29",$F1="ΑΕΙ"))</formula>
    </cfRule>
  </conditionalFormatting>
  <conditionalFormatting sqref="L2:P2">
    <cfRule type="expression" dxfId="93" priority="13">
      <formula>OR(AND($L2&lt;&gt;"ΠΕ23",$O2="ΝΑΙ",$P2="ΕΠΙΚΟΥΡΙΚΟΣ"),AND($L2&lt;&gt;"ΠΕ23",$O2="ΌΧΙ",$P2="ΚΥΡΙΟΣ"))</formula>
    </cfRule>
  </conditionalFormatting>
  <conditionalFormatting sqref="L2:N2">
    <cfRule type="expression" dxfId="92" priority="14">
      <formula>OR(AND($L2&lt;&gt;"ΠΕ25",$M2="ΑΕΙ",$N2="ΑΠΑΙΤΕΙΤΑΙ"),AND($L2&lt;&gt;"ΠΕ25",$L2&lt;&gt;"ΠΕ23",$M2="ΤΕΙ",$N2="ΔΕΝ ΑΠΑΙΤΕΙΤΑΙ"))</formula>
    </cfRule>
  </conditionalFormatting>
  <conditionalFormatting sqref="O2 L2">
    <cfRule type="expression" dxfId="91" priority="15">
      <formula>AND($L2="ΠΕ23",$O2="ΌΧΙ")</formula>
    </cfRule>
  </conditionalFormatting>
  <conditionalFormatting sqref="N2 L2">
    <cfRule type="expression" dxfId="90" priority="16">
      <formula>OR(AND($L2="ΠΕ23",$N2="ΑΠΑΙΤΕΙΤΑΙ"),AND($L2="ΠΕ25",$N2="ΔΕΝ ΑΠΑΙΤΕΙΤΑΙ"))</formula>
    </cfRule>
  </conditionalFormatting>
  <conditionalFormatting sqref="N2:O2">
    <cfRule type="expression" dxfId="89" priority="17">
      <formula>AND($N2="ΔΕΝ ΑΠΑΙΤΕΙΤΑΙ",$O2="ΌΧΙ")</formula>
    </cfRule>
  </conditionalFormatting>
  <conditionalFormatting sqref="L2:M2">
    <cfRule type="expression" dxfId="88" priority="18">
      <formula>OR(AND($L2="ΠΕ22",$M2="ΤΕΙ"),AND($L2="ΠΕ23",$M2="ΤΕΙ"),AND($L2="ΠΕ24",$M2="ΤΕΙ"),AND(LEFT($L2,4)="ΠΕ31",$M2="ΤΕΙ"),AND($L2="ΠΕ28",$M2="ΑΕΙ"),AND($L2="ΠΕ29",$M2="ΑΕΙ"))</formula>
    </cfRule>
  </conditionalFormatting>
  <conditionalFormatting sqref="E4 G4">
    <cfRule type="expression" dxfId="87" priority="19">
      <formula>OR(AND($E4&lt;&gt;"ΠΕ25",#REF!="ΑΕΙ",$G4="ΑΠΑΙΤΕΙΤΑΙ"),AND($E4&lt;&gt;"ΠΕ25",$E4&lt;&gt;"ΠΕ23",#REF!="ΤΕΙ",$G4="ΔΕΝ ΑΠΑΙΤΕΙΤΑΙ"))</formula>
    </cfRule>
  </conditionalFormatting>
  <conditionalFormatting sqref="E4">
    <cfRule type="expression" dxfId="86" priority="20">
      <formula>OR(AND($E4="ΠΕ22",#REF!="ΤΕΙ"),AND($E4="ΠΕ23",#REF!="ΤΕΙ"),AND($E4="ΠΕ24",#REF!="ΤΕΙ"),AND(LEFT($E4,4)="ΠΕ31",#REF!="ΤΕΙ"),AND($E4="ΠΕ28",#REF!="ΑΕΙ"),AND($E4="ΠΕ29",#REF!="ΑΕΙ"))</formula>
    </cfRule>
  </conditionalFormatting>
  <conditionalFormatting sqref="E11:I16">
    <cfRule type="expression" dxfId="85" priority="6">
      <formula>OR(AND($E11&lt;&gt;"ΠΕ23",$H11="ΝΑΙ",$I11="ΕΠΙΚΟΥΡΙΚΟΣ"),AND($E11&lt;&gt;"ΠΕ23",$H11="ΌΧΙ",$I11="ΚΥΡΙΟΣ"))</formula>
    </cfRule>
  </conditionalFormatting>
  <conditionalFormatting sqref="E11:G16">
    <cfRule type="expression" dxfId="84" priority="5">
      <formula>OR(AND($E11&lt;&gt;"ΠΕ25",$F11="ΑΕΙ",$G11="ΑΠΑΙΤΕΙΤΑΙ"),AND($E11&lt;&gt;"ΠΕ25",$E11&lt;&gt;"ΠΕ23",$F11="ΤΕΙ",$G11="ΔΕΝ ΑΠΑΙΤΕΙΤΑΙ"))</formula>
    </cfRule>
  </conditionalFormatting>
  <conditionalFormatting sqref="H11:H16 E11:E16">
    <cfRule type="expression" dxfId="83" priority="3">
      <formula>AND($E11="ΠΕ23",$H11="ΌΧΙ")</formula>
    </cfRule>
  </conditionalFormatting>
  <conditionalFormatting sqref="G11:G16 E11:E16">
    <cfRule type="expression" dxfId="82" priority="4">
      <formula>OR(AND($E11="ΠΕ23",$G11="ΑΠΑΙΤΕΙΤΑΙ"),AND($E11="ΠΕ25",$G11="ΔΕΝ ΑΠΑΙΤΕΙΤΑΙ"))</formula>
    </cfRule>
  </conditionalFormatting>
  <conditionalFormatting sqref="G11:H16">
    <cfRule type="expression" dxfId="81" priority="2">
      <formula>AND($G11="ΔΕΝ ΑΠΑΙΤΕΙΤΑΙ",$H11="ΌΧΙ")</formula>
    </cfRule>
  </conditionalFormatting>
  <conditionalFormatting sqref="E11:F16">
    <cfRule type="expression" dxfId="80" priority="1">
      <formula>OR(AND($E11="ΠΕ22",$F11="ΤΕΙ"),AND($E11="ΠΕ23",$F11="ΤΕΙ"),AND($E11="ΠΕ24",$F11="ΤΕΙ"),AND(LEFT($E11,4)="ΠΕ31",$F11="ΤΕΙ"),AND($E11="ΠΕ28",$F11="ΑΕΙ"),AND($E11="ΠΕ29",$F11="ΑΕΙ"))</formula>
    </cfRule>
  </conditionalFormatting>
  <dataValidations count="12">
    <dataValidation type="whole" operator="greaterThanOrEqual" allowBlank="1" showInputMessage="1" showErrorMessage="1" sqref="W11:W16">
      <formula1>0</formula1>
    </dataValidation>
    <dataValidation type="list" allowBlank="1" showInputMessage="1" showErrorMessage="1" sqref="F11:F16">
      <formula1>ΑΕΙ_ΤΕΙ</formula1>
    </dataValidation>
    <dataValidation type="list" allowBlank="1" showInputMessage="1" showErrorMessage="1" sqref="G11:G16">
      <formula1>ΑΠΑΙΤΕΙΤΑΙ_ΔΕΝ_ΑΠΑΙΤΕΙΤΑΙ</formula1>
    </dataValidation>
    <dataValidation type="list" allowBlank="1" showInputMessage="1" showErrorMessage="1" sqref="E11:E16">
      <formula1>ΚΛΑΔΟΣ_ΕΕΠ</formula1>
    </dataValidation>
    <dataValidation type="list" allowBlank="1" showInputMessage="1" showErrorMessage="1" sqref="I11:I16">
      <formula1>ΚΑΤΗΓΟΡΙΑ_ΠΙΝΑΚΑ</formula1>
    </dataValidation>
    <dataValidation type="decimal" allowBlank="1" showInputMessage="1" showErrorMessage="1" sqref="K11:K16">
      <formula1>0</formula1>
      <formula2>10</formula2>
    </dataValidation>
    <dataValidation type="list" allowBlank="1" showInputMessage="1" showErrorMessage="1" sqref="X11:X16">
      <formula1>ΠΟΛΥΤΕΚΝΟΣ_ΤΡΙΤΕΚΝΟΣ</formula1>
    </dataValidation>
    <dataValidation type="decimal" allowBlank="1" showInputMessage="1" showErrorMessage="1" sqref="V11:V16">
      <formula1>0</formula1>
      <formula2>1</formula2>
    </dataValidation>
    <dataValidation type="whole" allowBlank="1" showInputMessage="1" showErrorMessage="1" sqref="U11:U16 R11:R16">
      <formula1>0</formula1>
      <formula2>29</formula2>
    </dataValidation>
    <dataValidation type="whole" allowBlank="1" showInputMessage="1" showErrorMessage="1" sqref="T11:T16 Q11:Q16">
      <formula1>0</formula1>
      <formula2>11</formula2>
    </dataValidation>
    <dataValidation type="whole" allowBlank="1" showInputMessage="1" showErrorMessage="1" sqref="S11:S16 P11:P16">
      <formula1>0</formula1>
      <formula2>40</formula2>
    </dataValidation>
    <dataValidation type="list" allowBlank="1" showInputMessage="1" showErrorMessage="1" sqref="Y11:Z16 H11:H16 L11:O16">
      <formula1>NAI_OXI</formula1>
    </dataValidation>
  </dataValidation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15</vt:i4>
      </vt:variant>
      <vt:variant>
        <vt:lpstr>Περιοχές με ονόματα</vt:lpstr>
      </vt:variant>
      <vt:variant>
        <vt:i4>14</vt:i4>
      </vt:variant>
    </vt:vector>
  </HeadingPairs>
  <TitlesOfParts>
    <vt:vector size="29" baseType="lpstr">
      <vt:lpstr>Τιμές</vt:lpstr>
      <vt:lpstr>ΠΕ21-26 ΚΥΡΙΟΣ</vt:lpstr>
      <vt:lpstr>ΠΕ21-26 ΕΠΙΚΟΥΡΙΚΟΣ</vt:lpstr>
      <vt:lpstr>ΠΕ22</vt:lpstr>
      <vt:lpstr>ΠΕ23 ΚΥΡΙΟΣ</vt:lpstr>
      <vt:lpstr>ΠΕ23 ΕΠΙΚΟΥΡΙΚΟΣ</vt:lpstr>
      <vt:lpstr>ΠΕ25 ΚΥΡΙΟΣ</vt:lpstr>
      <vt:lpstr>ΠΕ25 ΕΠΙΚΟΥΡΙΚΟΣ</vt:lpstr>
      <vt:lpstr>ΠΕ28 ΕΠΙΚΟΥΡΙΚΟΣ</vt:lpstr>
      <vt:lpstr>ΠΕ29 ΕΠΙΚΟΥΡΙΚΟΣ</vt:lpstr>
      <vt:lpstr>ΠΕ30 ΚΥΡΙΟΣ</vt:lpstr>
      <vt:lpstr>ΠΕ30 ΕΠΙΚΟΥΡΙΚΟΣ</vt:lpstr>
      <vt:lpstr>ΑΠΟΡΡΙΠΤΕΟΙ ΕΕΠ</vt:lpstr>
      <vt:lpstr>ΕΒΠ</vt:lpstr>
      <vt:lpstr>ΑΠΟΡΡΙΠΤΕΟΙ ΕΒΠ</vt:lpstr>
      <vt:lpstr>NAI_OXI</vt:lpstr>
      <vt:lpstr>ΑΔΤ_ΔΙΑΒΑΤΗΡΙΟ</vt:lpstr>
      <vt:lpstr>ΑΕΙ_ΤΕΙ</vt:lpstr>
      <vt:lpstr>ΑΠΑΙΤΕΙΤΑΙ_ΔΕΝ_ΑΠΑΙΤΕΙΤΑΙ</vt:lpstr>
      <vt:lpstr>ΑΠΑΙΤΟΥΜΕΝΟΣ_ΤΙΤΛΟΣ</vt:lpstr>
      <vt:lpstr>ΔΕΝ_ΑΠΑΙΤΕΙΤΑΙ</vt:lpstr>
      <vt:lpstr>ΕΙΔΙΚΟΤΗΤΑ_ΕΒΠ</vt:lpstr>
      <vt:lpstr>ΕΙΔΙΚΟΤΗΤΑ_ΕΕΠ</vt:lpstr>
      <vt:lpstr>ΚΑΤΗΓΟΡΙΑ_ΠΙΝΑΚΑ</vt:lpstr>
      <vt:lpstr>ΚΑΤΗΓΟΡΙΑ_ΠΤΥΧΙΟΥ</vt:lpstr>
      <vt:lpstr>ΚΛΑΔΟΣ_ΕΕΠ</vt:lpstr>
      <vt:lpstr>ΠΑΙΔΑΓΩΓΙΚΗ_ΕΠΑΡΚΕΙΑ</vt:lpstr>
      <vt:lpstr>ΠΟΛΥΤΕΚΝΟΣ_ΤΡΙΤΕΚΝΟΣ</vt:lpstr>
      <vt:lpstr>ΠΟΛΥΤΕΝΟΣ_ΤΡΙΤΕΚΝΟΣ</vt:lpstr>
    </vt:vector>
  </TitlesOfParts>
  <Company>YPEPTH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apanagopoulos</dc:creator>
  <cp:lastModifiedBy>Dell</cp:lastModifiedBy>
  <cp:lastPrinted>2017-06-09T07:08:55Z</cp:lastPrinted>
  <dcterms:created xsi:type="dcterms:W3CDTF">2016-07-15T07:50:33Z</dcterms:created>
  <dcterms:modified xsi:type="dcterms:W3CDTF">2017-06-13T08:54:08Z</dcterms:modified>
</cp:coreProperties>
</file>