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75" windowWidth="15480" windowHeight="11580" tabRatio="939" firstSheet="1" activeTab="1"/>
  </bookViews>
  <sheets>
    <sheet name="Τιμές" sheetId="3" state="hidden" r:id="rId1"/>
    <sheet name="ΕΒΠ" sheetId="22" r:id="rId2"/>
    <sheet name="ΠΕ21-26 ΚΥΡΙΟΣ" sheetId="7" r:id="rId3"/>
    <sheet name="ΠΕ21-26 ΕΠΙΚΟΥΡΙΚΟΣ" sheetId="8" r:id="rId4"/>
    <sheet name="ΠΕ22" sheetId="9" r:id="rId5"/>
    <sheet name="ΠΕ23 ΚΥΡΙΟΣ" sheetId="10" r:id="rId6"/>
    <sheet name="ΠΕ23 ΕΠΙΚΟΥΡΙΚΟΣ" sheetId="11" r:id="rId7"/>
    <sheet name="ΠΕ24" sheetId="12" r:id="rId8"/>
    <sheet name="ΠΕ25 ΚΥΡΙΟΣ" sheetId="13" r:id="rId9"/>
    <sheet name="ΠΕ25 ΕΠΙΚΟΥΡΙΚΟΣ" sheetId="14" r:id="rId10"/>
    <sheet name="ΠΕ28 ΚΥΡΙΟΣ" sheetId="15" r:id="rId11"/>
    <sheet name="ΠΕ28 ΕΠΙΚΟΥΡΙΚΟΣ" sheetId="16" r:id="rId12"/>
    <sheet name="ΠΕ29 ΚΥΡΙΟΣ" sheetId="17" r:id="rId13"/>
    <sheet name="ΠΕ29 ΕΠΙΚΟΥΡΙΚΟΣ" sheetId="18" r:id="rId14"/>
    <sheet name="ΠΕ30 ΚΥΡΙΟΣ" sheetId="19" r:id="rId15"/>
    <sheet name="ΠΕ30 ΕΠΙΚΟΥΡΙΚΟΣ" sheetId="20" r:id="rId16"/>
    <sheet name="ΑΠΟΡΡΙΠΤΕΟΙ" sheetId="21" r:id="rId17"/>
  </sheets>
  <externalReferences>
    <externalReference r:id="rId18"/>
  </externalReferences>
  <definedNames>
    <definedName name="NAI_OXI">Τιμές!$L$2:$L$3</definedName>
    <definedName name="_xlnm.Print_Area" localSheetId="5">'ΠΕ23 ΚΥΡΙΟΣ'!$A$1:$AK$35</definedName>
    <definedName name="ΑΔΤ_ΔΙΑΒΑΤΗΡΙΟ">Τιμές!$B$2:$B$3</definedName>
    <definedName name="ΑΕΙ_ΤΕΙ">Τιμές!$E$2:$E$3</definedName>
    <definedName name="ΑΠΑΙΤΕΙΤΑΙ_ΔΕΝ_ΑΠΑΙΤΕΙΤΑΙ">Τιμές!$D$2:$D$3</definedName>
    <definedName name="ΑΠΑΙΤΟΥΜΕΝΟΣ_ΤΙΤΛΟΣ">Τιμές!$J$2:$J$3</definedName>
    <definedName name="ΓΝΩΣΗ_BRAILLE">#REF!</definedName>
    <definedName name="ΓΝΩΣΗ_ΕΝΓ">#REF!</definedName>
    <definedName name="ΔΕΝ_ΑΠΑΙΤΕΙΤΑΙ">Τιμές!$H$2:$H$4</definedName>
    <definedName name="ΕΙΔΙΚΟΤΗΤΑ">[1]Τιμές!$A$2:$A$121</definedName>
    <definedName name="ΕΙΔΙΚΟΤΗΤΑ_ΕΒΠ">Τιμές!$F$2</definedName>
    <definedName name="ΕΙΔΙΚΟΤΗΤΑ_ΕΕΠ">Τιμές!$C$2:$C$12</definedName>
    <definedName name="ΚΑΤΗΓΟΡΙΑ_ΠΙΝΑΚΑ">Τιμές!$G$2:$G$3</definedName>
    <definedName name="ΚΑΤΗΓΟΡΙΑ_ΠΤΥΧΙΟΥ">Τιμές!$K$2:$K$3</definedName>
    <definedName name="ΚΑΤΟΧΟΣ_ΔΙΔΑΚΤΟΡΙΚΟΥ_ΕΙΔ._ΑΓΩΓΗΣ">#REF!</definedName>
    <definedName name="ΚΑΤΟΧΟΣ_ΔΙΔΑΚΤΟΡΙΚΟΥ_ΣΤΟ_ΑΝΤΙΚΕΙΜΕΝΟ_ΑΠΑΣΧΟΛΗΣΗΣ">#REF!</definedName>
    <definedName name="ΚΑΤΟΧΟΣ_ΜΕΤΑΠΤΥΧΙΑΚΟΥ_ΕΙΔ._ΑΓΩΓΗΣ">#REF!</definedName>
    <definedName name="ΚΑΤΟΧΟΣ_ΜΕΤΑΠΤΥΧΙΑΚΟΥ_ΣΤΟ_ΑΝΤΙΚΕΙΜΕΝΟ_ΑΠΑΣΧΟΛΗΣΗΣ">#REF!</definedName>
    <definedName name="ΚΛΑΔΟΣ_ΕΕΠ">Τιμές!$C$2:$C$12</definedName>
    <definedName name="ΝΑΙ_ΟΧΙ">[1]Τιμές!$D$2:$D$3</definedName>
    <definedName name="Π_Ε">#REF!</definedName>
    <definedName name="ΠΑΙΔΑΓΩΓΙΚΗ_ΕΠΑΡΚΕΙΑ">Τιμές!$H$2:$H$4</definedName>
    <definedName name="ΠΟΛΥΤΕΚΝΟΣ_ΤΡΙΤΕΚΝΟΣ">Τιμές!$S$2:$S$4</definedName>
    <definedName name="ΠΟΛΥΤΕΝΟΣ_ΤΡΙΤΕΚΝΟΣ">Τιμές!$S$2:$S$4</definedName>
  </definedNames>
  <calcPr calcId="125725"/>
</workbook>
</file>

<file path=xl/calcChain.xml><?xml version="1.0" encoding="utf-8"?>
<calcChain xmlns="http://schemas.openxmlformats.org/spreadsheetml/2006/main">
  <c r="W160" i="22"/>
  <c r="V160"/>
  <c r="U160"/>
  <c r="T160"/>
  <c r="S160"/>
  <c r="R160"/>
  <c r="W159"/>
  <c r="V159"/>
  <c r="U159"/>
  <c r="T159"/>
  <c r="S159"/>
  <c r="R159"/>
  <c r="W158"/>
  <c r="V158"/>
  <c r="U158"/>
  <c r="T158"/>
  <c r="S158"/>
  <c r="R158"/>
  <c r="W157"/>
  <c r="V157"/>
  <c r="U157"/>
  <c r="T157"/>
  <c r="S157"/>
  <c r="R157"/>
  <c r="W156"/>
  <c r="V156"/>
  <c r="U156"/>
  <c r="T156"/>
  <c r="S156"/>
  <c r="R156"/>
  <c r="W155"/>
  <c r="V155"/>
  <c r="U155"/>
  <c r="T155"/>
  <c r="S155"/>
  <c r="R155"/>
  <c r="W154"/>
  <c r="V154"/>
  <c r="U154"/>
  <c r="T154"/>
  <c r="S154"/>
  <c r="R154"/>
  <c r="W153"/>
  <c r="V153"/>
  <c r="U153"/>
  <c r="T153"/>
  <c r="S153"/>
  <c r="R153"/>
  <c r="W152"/>
  <c r="V152"/>
  <c r="U152"/>
  <c r="T152"/>
  <c r="S152"/>
  <c r="R152"/>
  <c r="W151"/>
  <c r="V151"/>
  <c r="U151"/>
  <c r="T151"/>
  <c r="S151"/>
  <c r="R151"/>
  <c r="W150"/>
  <c r="V150"/>
  <c r="U150"/>
  <c r="T150"/>
  <c r="S150"/>
  <c r="R150"/>
  <c r="W149"/>
  <c r="V149"/>
  <c r="U149"/>
  <c r="T149"/>
  <c r="S149"/>
  <c r="R149"/>
  <c r="W148"/>
  <c r="V148"/>
  <c r="U148"/>
  <c r="T148"/>
  <c r="S148"/>
  <c r="R148"/>
  <c r="W147"/>
  <c r="V147"/>
  <c r="U147"/>
  <c r="T147"/>
  <c r="S147"/>
  <c r="R147"/>
  <c r="W146"/>
  <c r="V146"/>
  <c r="U146"/>
  <c r="T146"/>
  <c r="S146"/>
  <c r="R146"/>
  <c r="W145"/>
  <c r="V145"/>
  <c r="U145"/>
  <c r="T145"/>
  <c r="S145"/>
  <c r="R145"/>
  <c r="W144"/>
  <c r="V144"/>
  <c r="U144"/>
  <c r="T144"/>
  <c r="S144"/>
  <c r="R144"/>
  <c r="W143"/>
  <c r="V143"/>
  <c r="U143"/>
  <c r="T143"/>
  <c r="S143"/>
  <c r="R143"/>
  <c r="W142"/>
  <c r="V142"/>
  <c r="U142"/>
  <c r="T142"/>
  <c r="S142"/>
  <c r="R142"/>
  <c r="W141"/>
  <c r="V141"/>
  <c r="U141"/>
  <c r="T141"/>
  <c r="S141"/>
  <c r="R141"/>
  <c r="W140"/>
  <c r="V140"/>
  <c r="U140"/>
  <c r="T140"/>
  <c r="S140"/>
  <c r="R140"/>
  <c r="W139"/>
  <c r="V139"/>
  <c r="U139"/>
  <c r="T139"/>
  <c r="S139"/>
  <c r="R139"/>
  <c r="W138"/>
  <c r="V138"/>
  <c r="U138"/>
  <c r="T138"/>
  <c r="S138"/>
  <c r="R138"/>
  <c r="W137"/>
  <c r="V137"/>
  <c r="U137"/>
  <c r="T137"/>
  <c r="S137"/>
  <c r="R137"/>
  <c r="W136"/>
  <c r="V136"/>
  <c r="U136"/>
  <c r="T136"/>
  <c r="S136"/>
  <c r="R136"/>
  <c r="W135"/>
  <c r="V135"/>
  <c r="U135"/>
  <c r="T135"/>
  <c r="S135"/>
  <c r="R135"/>
  <c r="W134"/>
  <c r="V134"/>
  <c r="U134"/>
  <c r="T134"/>
  <c r="S134"/>
  <c r="R134"/>
  <c r="W133"/>
  <c r="V133"/>
  <c r="U133"/>
  <c r="T133"/>
  <c r="S133"/>
  <c r="R133"/>
  <c r="W132"/>
  <c r="V132"/>
  <c r="U132"/>
  <c r="T132"/>
  <c r="S132"/>
  <c r="R132"/>
  <c r="W131"/>
  <c r="V131"/>
  <c r="U131"/>
  <c r="T131"/>
  <c r="S131"/>
  <c r="R131"/>
  <c r="W130"/>
  <c r="V130"/>
  <c r="U130"/>
  <c r="T130"/>
  <c r="S130"/>
  <c r="R130"/>
  <c r="W129"/>
  <c r="V129"/>
  <c r="U129"/>
  <c r="T129"/>
  <c r="S129"/>
  <c r="R129"/>
  <c r="W128"/>
  <c r="V128"/>
  <c r="U128"/>
  <c r="T128"/>
  <c r="S128"/>
  <c r="R128"/>
  <c r="W127"/>
  <c r="V127"/>
  <c r="U127"/>
  <c r="T127"/>
  <c r="S127"/>
  <c r="R127"/>
  <c r="W126"/>
  <c r="V126"/>
  <c r="U126"/>
  <c r="T126"/>
  <c r="S126"/>
  <c r="R126"/>
  <c r="W125"/>
  <c r="V125"/>
  <c r="U125"/>
  <c r="T125"/>
  <c r="S125"/>
  <c r="R125"/>
  <c r="W124"/>
  <c r="V124"/>
  <c r="U124"/>
  <c r="T124"/>
  <c r="S124"/>
  <c r="R124"/>
  <c r="W123"/>
  <c r="V123"/>
  <c r="U123"/>
  <c r="T123"/>
  <c r="S123"/>
  <c r="R123"/>
  <c r="W122"/>
  <c r="V122"/>
  <c r="U122"/>
  <c r="T122"/>
  <c r="S122"/>
  <c r="R122"/>
  <c r="W121"/>
  <c r="V121"/>
  <c r="U121"/>
  <c r="T121"/>
  <c r="S121"/>
  <c r="R121"/>
  <c r="W120"/>
  <c r="V120"/>
  <c r="U120"/>
  <c r="T120"/>
  <c r="S120"/>
  <c r="R120"/>
  <c r="W119"/>
  <c r="V119"/>
  <c r="U119"/>
  <c r="T119"/>
  <c r="S119"/>
  <c r="R119"/>
  <c r="W118"/>
  <c r="V118"/>
  <c r="U118"/>
  <c r="T118"/>
  <c r="S118"/>
  <c r="R118"/>
  <c r="W117"/>
  <c r="V117"/>
  <c r="U117"/>
  <c r="T117"/>
  <c r="S117"/>
  <c r="R117"/>
  <c r="W116"/>
  <c r="V116"/>
  <c r="U116"/>
  <c r="T116"/>
  <c r="S116"/>
  <c r="R116"/>
  <c r="W115"/>
  <c r="V115"/>
  <c r="U115"/>
  <c r="T115"/>
  <c r="S115"/>
  <c r="R115"/>
  <c r="W114"/>
  <c r="V114"/>
  <c r="U114"/>
  <c r="T114"/>
  <c r="S114"/>
  <c r="R114"/>
  <c r="W113"/>
  <c r="V113"/>
  <c r="U113"/>
  <c r="T113"/>
  <c r="S113"/>
  <c r="R113"/>
  <c r="W112"/>
  <c r="V112"/>
  <c r="U112"/>
  <c r="T112"/>
  <c r="S112"/>
  <c r="R112"/>
  <c r="W111"/>
  <c r="V111"/>
  <c r="U111"/>
  <c r="T111"/>
  <c r="S111"/>
  <c r="R111"/>
  <c r="W110"/>
  <c r="V110"/>
  <c r="U110"/>
  <c r="T110"/>
  <c r="S110"/>
  <c r="R110"/>
  <c r="W109"/>
  <c r="V109"/>
  <c r="U109"/>
  <c r="T109"/>
  <c r="S109"/>
  <c r="R109"/>
  <c r="W108"/>
  <c r="V108"/>
  <c r="U108"/>
  <c r="T108"/>
  <c r="S108"/>
  <c r="R108"/>
  <c r="W107"/>
  <c r="V107"/>
  <c r="U107"/>
  <c r="T107"/>
  <c r="S107"/>
  <c r="R107"/>
  <c r="W106"/>
  <c r="V106"/>
  <c r="U106"/>
  <c r="T106"/>
  <c r="S106"/>
  <c r="R106"/>
  <c r="W105"/>
  <c r="V105"/>
  <c r="U105"/>
  <c r="T105"/>
  <c r="S105"/>
  <c r="R105"/>
  <c r="W104"/>
  <c r="V104"/>
  <c r="U104"/>
  <c r="T104"/>
  <c r="S104"/>
  <c r="R104"/>
  <c r="W103"/>
  <c r="V103"/>
  <c r="U103"/>
  <c r="T103"/>
  <c r="S103"/>
  <c r="R103"/>
  <c r="W102"/>
  <c r="V102"/>
  <c r="U102"/>
  <c r="T102"/>
  <c r="S102"/>
  <c r="R102"/>
  <c r="W101"/>
  <c r="V101"/>
  <c r="X101" s="1"/>
  <c r="U101"/>
  <c r="T101"/>
  <c r="S101"/>
  <c r="R101"/>
  <c r="W100"/>
  <c r="V100"/>
  <c r="U100"/>
  <c r="T100"/>
  <c r="S100"/>
  <c r="R100"/>
  <c r="W99"/>
  <c r="V99"/>
  <c r="U99"/>
  <c r="T99"/>
  <c r="S99"/>
  <c r="R99"/>
  <c r="W98"/>
  <c r="V98"/>
  <c r="U98"/>
  <c r="T98"/>
  <c r="S98"/>
  <c r="R98"/>
  <c r="W97"/>
  <c r="V97"/>
  <c r="U97"/>
  <c r="T97"/>
  <c r="S97"/>
  <c r="R97"/>
  <c r="W96"/>
  <c r="V96"/>
  <c r="U96"/>
  <c r="T96"/>
  <c r="S96"/>
  <c r="R96"/>
  <c r="W95"/>
  <c r="V95"/>
  <c r="U95"/>
  <c r="T95"/>
  <c r="S95"/>
  <c r="R95"/>
  <c r="W94"/>
  <c r="V94"/>
  <c r="U94"/>
  <c r="T94"/>
  <c r="S94"/>
  <c r="R94"/>
  <c r="W93"/>
  <c r="V93"/>
  <c r="U93"/>
  <c r="T93"/>
  <c r="S93"/>
  <c r="R93"/>
  <c r="W92"/>
  <c r="V92"/>
  <c r="U92"/>
  <c r="T92"/>
  <c r="S92"/>
  <c r="R92"/>
  <c r="W91"/>
  <c r="V91"/>
  <c r="X91" s="1"/>
  <c r="U91"/>
  <c r="T91"/>
  <c r="S91"/>
  <c r="R91"/>
  <c r="W90"/>
  <c r="V90"/>
  <c r="U90"/>
  <c r="T90"/>
  <c r="S90"/>
  <c r="R90"/>
  <c r="W89"/>
  <c r="V89"/>
  <c r="U89"/>
  <c r="T89"/>
  <c r="S89"/>
  <c r="R89"/>
  <c r="W88"/>
  <c r="V88"/>
  <c r="U88"/>
  <c r="T88"/>
  <c r="S88"/>
  <c r="R88"/>
  <c r="W87"/>
  <c r="V87"/>
  <c r="U87"/>
  <c r="T87"/>
  <c r="S87"/>
  <c r="R87"/>
  <c r="W86"/>
  <c r="V86"/>
  <c r="U86"/>
  <c r="T86"/>
  <c r="S86"/>
  <c r="R86"/>
  <c r="W85"/>
  <c r="V85"/>
  <c r="U85"/>
  <c r="T85"/>
  <c r="S85"/>
  <c r="R85"/>
  <c r="W84"/>
  <c r="V84"/>
  <c r="U84"/>
  <c r="T84"/>
  <c r="S84"/>
  <c r="R84"/>
  <c r="W83"/>
  <c r="V83"/>
  <c r="U83"/>
  <c r="T83"/>
  <c r="S83"/>
  <c r="R83"/>
  <c r="W82"/>
  <c r="V82"/>
  <c r="U82"/>
  <c r="T82"/>
  <c r="S82"/>
  <c r="R82"/>
  <c r="W81"/>
  <c r="V81"/>
  <c r="U81"/>
  <c r="T81"/>
  <c r="S81"/>
  <c r="R81"/>
  <c r="W80"/>
  <c r="V80"/>
  <c r="U80"/>
  <c r="T80"/>
  <c r="S80"/>
  <c r="R80"/>
  <c r="W79"/>
  <c r="V79"/>
  <c r="U79"/>
  <c r="T79"/>
  <c r="S79"/>
  <c r="R79"/>
  <c r="W78"/>
  <c r="V78"/>
  <c r="U78"/>
  <c r="T78"/>
  <c r="S78"/>
  <c r="R78"/>
  <c r="W77"/>
  <c r="V77"/>
  <c r="U77"/>
  <c r="T77"/>
  <c r="S77"/>
  <c r="R77"/>
  <c r="W76"/>
  <c r="V76"/>
  <c r="U76"/>
  <c r="T76"/>
  <c r="S76"/>
  <c r="R76"/>
  <c r="W75"/>
  <c r="V75"/>
  <c r="U75"/>
  <c r="T75"/>
  <c r="S75"/>
  <c r="R75"/>
  <c r="W74"/>
  <c r="V74"/>
  <c r="U74"/>
  <c r="T74"/>
  <c r="S74"/>
  <c r="R74"/>
  <c r="W73"/>
  <c r="V73"/>
  <c r="U73"/>
  <c r="T73"/>
  <c r="S73"/>
  <c r="R73"/>
  <c r="W72"/>
  <c r="V72"/>
  <c r="U72"/>
  <c r="T72"/>
  <c r="S72"/>
  <c r="R72"/>
  <c r="W71"/>
  <c r="V71"/>
  <c r="U71"/>
  <c r="T71"/>
  <c r="S71"/>
  <c r="R71"/>
  <c r="W70"/>
  <c r="V70"/>
  <c r="U70"/>
  <c r="T70"/>
  <c r="S70"/>
  <c r="R70"/>
  <c r="W69"/>
  <c r="V69"/>
  <c r="U69"/>
  <c r="T69"/>
  <c r="S69"/>
  <c r="R69"/>
  <c r="W68"/>
  <c r="V68"/>
  <c r="U68"/>
  <c r="T68"/>
  <c r="S68"/>
  <c r="R68"/>
  <c r="W67"/>
  <c r="V67"/>
  <c r="U67"/>
  <c r="T67"/>
  <c r="S67"/>
  <c r="R67"/>
  <c r="W66"/>
  <c r="V66"/>
  <c r="U66"/>
  <c r="T66"/>
  <c r="S66"/>
  <c r="R66"/>
  <c r="W65"/>
  <c r="V65"/>
  <c r="U65"/>
  <c r="T65"/>
  <c r="S65"/>
  <c r="R65"/>
  <c r="W64"/>
  <c r="V64"/>
  <c r="U64"/>
  <c r="T64"/>
  <c r="S64"/>
  <c r="R64"/>
  <c r="W63"/>
  <c r="V63"/>
  <c r="U63"/>
  <c r="T63"/>
  <c r="S63"/>
  <c r="R63"/>
  <c r="W62"/>
  <c r="V62"/>
  <c r="U62"/>
  <c r="T62"/>
  <c r="S62"/>
  <c r="R62"/>
  <c r="W61"/>
  <c r="V61"/>
  <c r="U61"/>
  <c r="T61"/>
  <c r="S61"/>
  <c r="R61"/>
  <c r="W60"/>
  <c r="V60"/>
  <c r="U60"/>
  <c r="T60"/>
  <c r="S60"/>
  <c r="R60"/>
  <c r="W59"/>
  <c r="V59"/>
  <c r="U59"/>
  <c r="T59"/>
  <c r="S59"/>
  <c r="R59"/>
  <c r="W58"/>
  <c r="V58"/>
  <c r="U58"/>
  <c r="T58"/>
  <c r="S58"/>
  <c r="R58"/>
  <c r="W57"/>
  <c r="V57"/>
  <c r="U57"/>
  <c r="T57"/>
  <c r="S57"/>
  <c r="R57"/>
  <c r="W56"/>
  <c r="V56"/>
  <c r="U56"/>
  <c r="T56"/>
  <c r="S56"/>
  <c r="R56"/>
  <c r="W55"/>
  <c r="V55"/>
  <c r="U55"/>
  <c r="T55"/>
  <c r="S55"/>
  <c r="R55"/>
  <c r="W54"/>
  <c r="V54"/>
  <c r="U54"/>
  <c r="T54"/>
  <c r="S54"/>
  <c r="R54"/>
  <c r="W53"/>
  <c r="V53"/>
  <c r="U53"/>
  <c r="T53"/>
  <c r="S53"/>
  <c r="R53"/>
  <c r="W52"/>
  <c r="V52"/>
  <c r="U52"/>
  <c r="T52"/>
  <c r="S52"/>
  <c r="R52"/>
  <c r="W51"/>
  <c r="V51"/>
  <c r="U51"/>
  <c r="T51"/>
  <c r="S51"/>
  <c r="R51"/>
  <c r="W50"/>
  <c r="V50"/>
  <c r="U50"/>
  <c r="T50"/>
  <c r="S50"/>
  <c r="R50"/>
  <c r="W49"/>
  <c r="V49"/>
  <c r="U49"/>
  <c r="T49"/>
  <c r="S49"/>
  <c r="R49"/>
  <c r="W48"/>
  <c r="V48"/>
  <c r="U48"/>
  <c r="T48"/>
  <c r="S48"/>
  <c r="R48"/>
  <c r="W47"/>
  <c r="V47"/>
  <c r="U47"/>
  <c r="T47"/>
  <c r="S47"/>
  <c r="R47"/>
  <c r="W46"/>
  <c r="V46"/>
  <c r="U46"/>
  <c r="T46"/>
  <c r="S46"/>
  <c r="R46"/>
  <c r="W45"/>
  <c r="V45"/>
  <c r="U45"/>
  <c r="T45"/>
  <c r="S45"/>
  <c r="R45"/>
  <c r="W44"/>
  <c r="V44"/>
  <c r="U44"/>
  <c r="T44"/>
  <c r="S44"/>
  <c r="R44"/>
  <c r="W43"/>
  <c r="V43"/>
  <c r="U43"/>
  <c r="T43"/>
  <c r="S43"/>
  <c r="R43"/>
  <c r="W42"/>
  <c r="V42"/>
  <c r="U42"/>
  <c r="T42"/>
  <c r="S42"/>
  <c r="R42"/>
  <c r="W41"/>
  <c r="V41"/>
  <c r="U41"/>
  <c r="T41"/>
  <c r="S41"/>
  <c r="R41"/>
  <c r="W40"/>
  <c r="V40"/>
  <c r="U40"/>
  <c r="T40"/>
  <c r="S40"/>
  <c r="R40"/>
  <c r="W39"/>
  <c r="V39"/>
  <c r="U39"/>
  <c r="T39"/>
  <c r="S39"/>
  <c r="R39"/>
  <c r="W38"/>
  <c r="V38"/>
  <c r="U38"/>
  <c r="T38"/>
  <c r="S38"/>
  <c r="R38"/>
  <c r="W37"/>
  <c r="V37"/>
  <c r="U37"/>
  <c r="T37"/>
  <c r="S37"/>
  <c r="R37"/>
  <c r="W36"/>
  <c r="V36"/>
  <c r="U36"/>
  <c r="T36"/>
  <c r="S36"/>
  <c r="R36"/>
  <c r="W35"/>
  <c r="V35"/>
  <c r="U35"/>
  <c r="T35"/>
  <c r="S35"/>
  <c r="R35"/>
  <c r="W34"/>
  <c r="V34"/>
  <c r="U34"/>
  <c r="T34"/>
  <c r="S34"/>
  <c r="R34"/>
  <c r="W33"/>
  <c r="V33"/>
  <c r="U33"/>
  <c r="T33"/>
  <c r="S33"/>
  <c r="R33"/>
  <c r="W32"/>
  <c r="V32"/>
  <c r="U32"/>
  <c r="T32"/>
  <c r="S32"/>
  <c r="R32"/>
  <c r="W31"/>
  <c r="V31"/>
  <c r="U31"/>
  <c r="T31"/>
  <c r="S31"/>
  <c r="R31"/>
  <c r="W30"/>
  <c r="V30"/>
  <c r="U30"/>
  <c r="T30"/>
  <c r="S30"/>
  <c r="R30"/>
  <c r="W29"/>
  <c r="V29"/>
  <c r="U29"/>
  <c r="T29"/>
  <c r="S29"/>
  <c r="R29"/>
  <c r="W28"/>
  <c r="V28"/>
  <c r="U28"/>
  <c r="T28"/>
  <c r="S28"/>
  <c r="R28"/>
  <c r="W27"/>
  <c r="V27"/>
  <c r="U27"/>
  <c r="T27"/>
  <c r="S27"/>
  <c r="R27"/>
  <c r="W26"/>
  <c r="V26"/>
  <c r="U26"/>
  <c r="T26"/>
  <c r="S26"/>
  <c r="R26"/>
  <c r="W25"/>
  <c r="V25"/>
  <c r="U25"/>
  <c r="T25"/>
  <c r="S25"/>
  <c r="R25"/>
  <c r="W24"/>
  <c r="V24"/>
  <c r="U24"/>
  <c r="T24"/>
  <c r="S24"/>
  <c r="R24"/>
  <c r="W23"/>
  <c r="V23"/>
  <c r="U23"/>
  <c r="T23"/>
  <c r="S23"/>
  <c r="R23"/>
  <c r="W22"/>
  <c r="V22"/>
  <c r="U22"/>
  <c r="T22"/>
  <c r="S22"/>
  <c r="R22"/>
  <c r="W21"/>
  <c r="V21"/>
  <c r="U21"/>
  <c r="T21"/>
  <c r="S21"/>
  <c r="R21"/>
  <c r="W20"/>
  <c r="V20"/>
  <c r="U20"/>
  <c r="T20"/>
  <c r="S20"/>
  <c r="R20"/>
  <c r="W19"/>
  <c r="V19"/>
  <c r="U19"/>
  <c r="T19"/>
  <c r="S19"/>
  <c r="R19"/>
  <c r="W18"/>
  <c r="V18"/>
  <c r="U18"/>
  <c r="T18"/>
  <c r="S18"/>
  <c r="R18"/>
  <c r="W17"/>
  <c r="V17"/>
  <c r="U17"/>
  <c r="T17"/>
  <c r="S17"/>
  <c r="R17"/>
  <c r="W16"/>
  <c r="V16"/>
  <c r="U16"/>
  <c r="T16"/>
  <c r="S16"/>
  <c r="R16"/>
  <c r="W15"/>
  <c r="V15"/>
  <c r="U15"/>
  <c r="T15"/>
  <c r="S15"/>
  <c r="R15"/>
  <c r="W14"/>
  <c r="V14"/>
  <c r="U14"/>
  <c r="T14"/>
  <c r="S14"/>
  <c r="R14"/>
  <c r="W13"/>
  <c r="V13"/>
  <c r="U13"/>
  <c r="T13"/>
  <c r="S13"/>
  <c r="R13"/>
  <c r="W12"/>
  <c r="V12"/>
  <c r="U12"/>
  <c r="T12"/>
  <c r="S12"/>
  <c r="R12"/>
  <c r="W11"/>
  <c r="V11"/>
  <c r="U11"/>
  <c r="T11"/>
  <c r="S11"/>
  <c r="R1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I68" i="20"/>
  <c r="AH68"/>
  <c r="AG68"/>
  <c r="AF68"/>
  <c r="AE68"/>
  <c r="AC68"/>
  <c r="AB68"/>
  <c r="AA68"/>
  <c r="AI67"/>
  <c r="AH67"/>
  <c r="AG67"/>
  <c r="AF67"/>
  <c r="AE67"/>
  <c r="AC67"/>
  <c r="AB67"/>
  <c r="AA67"/>
  <c r="AI66"/>
  <c r="AH66"/>
  <c r="AG66"/>
  <c r="AF66"/>
  <c r="AE66"/>
  <c r="AC66"/>
  <c r="AB66"/>
  <c r="AA66"/>
  <c r="AI65"/>
  <c r="AH65"/>
  <c r="AG65"/>
  <c r="AF65"/>
  <c r="AE65"/>
  <c r="AC65"/>
  <c r="AB65"/>
  <c r="AA65"/>
  <c r="AI64"/>
  <c r="AH64"/>
  <c r="AG64"/>
  <c r="AF64"/>
  <c r="AE64"/>
  <c r="AC64"/>
  <c r="AB64"/>
  <c r="AA64"/>
  <c r="AI63"/>
  <c r="AH63"/>
  <c r="AG63"/>
  <c r="AF63"/>
  <c r="AE63"/>
  <c r="AC63"/>
  <c r="AB63"/>
  <c r="AA63"/>
  <c r="AI62"/>
  <c r="AH62"/>
  <c r="AG62"/>
  <c r="AF62"/>
  <c r="AE62"/>
  <c r="AC62"/>
  <c r="AB62"/>
  <c r="AA62"/>
  <c r="AI61"/>
  <c r="AH61"/>
  <c r="AG61"/>
  <c r="AF61"/>
  <c r="AE61"/>
  <c r="AC61"/>
  <c r="AB61"/>
  <c r="AA61"/>
  <c r="AI60"/>
  <c r="AH60"/>
  <c r="AG60"/>
  <c r="AF60"/>
  <c r="AE60"/>
  <c r="AC60"/>
  <c r="AB60"/>
  <c r="AA60"/>
  <c r="AI59"/>
  <c r="AH59"/>
  <c r="AG59"/>
  <c r="AF59"/>
  <c r="AE59"/>
  <c r="AC59"/>
  <c r="AB59"/>
  <c r="AA59"/>
  <c r="AI58"/>
  <c r="AH58"/>
  <c r="AG58"/>
  <c r="AF58"/>
  <c r="AE58"/>
  <c r="AC58"/>
  <c r="AB58"/>
  <c r="AA58"/>
  <c r="AI57"/>
  <c r="AH57"/>
  <c r="AG57"/>
  <c r="AF57"/>
  <c r="AE57"/>
  <c r="AC57"/>
  <c r="AB57"/>
  <c r="AA57"/>
  <c r="AI56"/>
  <c r="AH56"/>
  <c r="AG56"/>
  <c r="AF56"/>
  <c r="AE56"/>
  <c r="AC56"/>
  <c r="AB56"/>
  <c r="AA56"/>
  <c r="AI55"/>
  <c r="AH55"/>
  <c r="AG55"/>
  <c r="AF55"/>
  <c r="AE55"/>
  <c r="AC55"/>
  <c r="AB55"/>
  <c r="AA55"/>
  <c r="AI54"/>
  <c r="AH54"/>
  <c r="AG54"/>
  <c r="AF54"/>
  <c r="AE54"/>
  <c r="AC54"/>
  <c r="AB54"/>
  <c r="AA54"/>
  <c r="AI53"/>
  <c r="AH53"/>
  <c r="AG53"/>
  <c r="AF53"/>
  <c r="AE53"/>
  <c r="AC53"/>
  <c r="AB53"/>
  <c r="AA53"/>
  <c r="AI52"/>
  <c r="AH52"/>
  <c r="AG52"/>
  <c r="AF52"/>
  <c r="AE52"/>
  <c r="AC52"/>
  <c r="AB52"/>
  <c r="AA52"/>
  <c r="AI51"/>
  <c r="AH51"/>
  <c r="AG51"/>
  <c r="AF51"/>
  <c r="AE51"/>
  <c r="AC51"/>
  <c r="AB51"/>
  <c r="AA51"/>
  <c r="AI50"/>
  <c r="AH50"/>
  <c r="AG50"/>
  <c r="AF50"/>
  <c r="AE50"/>
  <c r="AC50"/>
  <c r="AB50"/>
  <c r="AA50"/>
  <c r="AI49"/>
  <c r="AH49"/>
  <c r="AG49"/>
  <c r="AF49"/>
  <c r="AE49"/>
  <c r="AC49"/>
  <c r="AB49"/>
  <c r="AA49"/>
  <c r="AI48"/>
  <c r="AH48"/>
  <c r="AG48"/>
  <c r="AF48"/>
  <c r="AE48"/>
  <c r="AC48"/>
  <c r="AB48"/>
  <c r="AA48"/>
  <c r="AI47"/>
  <c r="AH47"/>
  <c r="AG47"/>
  <c r="AF47"/>
  <c r="AE47"/>
  <c r="AC47"/>
  <c r="AB47"/>
  <c r="AA47"/>
  <c r="AI46"/>
  <c r="AH46"/>
  <c r="AG46"/>
  <c r="AF46"/>
  <c r="AE46"/>
  <c r="AC46"/>
  <c r="AB46"/>
  <c r="AA46"/>
  <c r="AI45"/>
  <c r="AH45"/>
  <c r="AG45"/>
  <c r="AF45"/>
  <c r="AE45"/>
  <c r="AC45"/>
  <c r="AB45"/>
  <c r="AA45"/>
  <c r="AI44"/>
  <c r="AH44"/>
  <c r="AG44"/>
  <c r="AF44"/>
  <c r="AE44"/>
  <c r="AC44"/>
  <c r="AB44"/>
  <c r="AA44"/>
  <c r="AI43"/>
  <c r="AH43"/>
  <c r="AG43"/>
  <c r="AF43"/>
  <c r="AE43"/>
  <c r="AC43"/>
  <c r="AB43"/>
  <c r="AA43"/>
  <c r="AI42"/>
  <c r="AH42"/>
  <c r="AG42"/>
  <c r="AF42"/>
  <c r="AE42"/>
  <c r="AC42"/>
  <c r="AB42"/>
  <c r="AA42"/>
  <c r="AI41"/>
  <c r="AH41"/>
  <c r="AG41"/>
  <c r="AF41"/>
  <c r="AE41"/>
  <c r="AC41"/>
  <c r="AB41"/>
  <c r="AA41"/>
  <c r="AI40"/>
  <c r="AH40"/>
  <c r="AG40"/>
  <c r="AF40"/>
  <c r="AE40"/>
  <c r="AC40"/>
  <c r="AB40"/>
  <c r="AA40"/>
  <c r="AI39"/>
  <c r="AH39"/>
  <c r="AG39"/>
  <c r="AF39"/>
  <c r="AE39"/>
  <c r="AC39"/>
  <c r="AB39"/>
  <c r="AA39"/>
  <c r="AI38"/>
  <c r="AH38"/>
  <c r="AG38"/>
  <c r="AF38"/>
  <c r="AE38"/>
  <c r="AC38"/>
  <c r="AB38"/>
  <c r="AA38"/>
  <c r="AI37"/>
  <c r="AH37"/>
  <c r="AG37"/>
  <c r="AF37"/>
  <c r="AE37"/>
  <c r="AC37"/>
  <c r="AB37"/>
  <c r="AA37"/>
  <c r="AI36"/>
  <c r="AH36"/>
  <c r="AG36"/>
  <c r="AF36"/>
  <c r="AE36"/>
  <c r="AC36"/>
  <c r="AB36"/>
  <c r="AA36"/>
  <c r="AI35"/>
  <c r="AH35"/>
  <c r="AG35"/>
  <c r="AF35"/>
  <c r="AE35"/>
  <c r="AC35"/>
  <c r="AB35"/>
  <c r="AA35"/>
  <c r="AI34"/>
  <c r="AH34"/>
  <c r="AG34"/>
  <c r="AF34"/>
  <c r="AE34"/>
  <c r="AC34"/>
  <c r="AB34"/>
  <c r="AA34"/>
  <c r="AI33"/>
  <c r="AH33"/>
  <c r="AG33"/>
  <c r="AF33"/>
  <c r="AE33"/>
  <c r="AC33"/>
  <c r="AB33"/>
  <c r="AA33"/>
  <c r="AI32"/>
  <c r="AH32"/>
  <c r="AG32"/>
  <c r="AF32"/>
  <c r="AE32"/>
  <c r="AC32"/>
  <c r="AB32"/>
  <c r="AA32"/>
  <c r="AI31"/>
  <c r="AH31"/>
  <c r="AG31"/>
  <c r="AF31"/>
  <c r="AE31"/>
  <c r="AC31"/>
  <c r="AB31"/>
  <c r="AA31"/>
  <c r="AI30"/>
  <c r="AH30"/>
  <c r="AG30"/>
  <c r="AF30"/>
  <c r="AE30"/>
  <c r="AC30"/>
  <c r="AB30"/>
  <c r="AA30"/>
  <c r="AI29"/>
  <c r="AH29"/>
  <c r="AG29"/>
  <c r="AF29"/>
  <c r="AE29"/>
  <c r="AC29"/>
  <c r="AB29"/>
  <c r="AA29"/>
  <c r="AI28"/>
  <c r="AH28"/>
  <c r="AG28"/>
  <c r="AF28"/>
  <c r="AE28"/>
  <c r="AC28"/>
  <c r="AB28"/>
  <c r="AA28"/>
  <c r="AI27"/>
  <c r="AH27"/>
  <c r="AG27"/>
  <c r="AF27"/>
  <c r="AE27"/>
  <c r="AC27"/>
  <c r="AB27"/>
  <c r="AA27"/>
  <c r="AI26"/>
  <c r="AH26"/>
  <c r="AG26"/>
  <c r="AF26"/>
  <c r="AE26"/>
  <c r="AC26"/>
  <c r="AB26"/>
  <c r="AA26"/>
  <c r="AI25"/>
  <c r="AH25"/>
  <c r="AG25"/>
  <c r="AF25"/>
  <c r="AE25"/>
  <c r="AC25"/>
  <c r="AB25"/>
  <c r="AA25"/>
  <c r="AI24"/>
  <c r="AH24"/>
  <c r="AG24"/>
  <c r="AF24"/>
  <c r="AE24"/>
  <c r="AC24"/>
  <c r="AB24"/>
  <c r="AA24"/>
  <c r="AI23"/>
  <c r="AH23"/>
  <c r="AG23"/>
  <c r="AF23"/>
  <c r="AE23"/>
  <c r="AC23"/>
  <c r="AB23"/>
  <c r="AA23"/>
  <c r="AI22"/>
  <c r="AH22"/>
  <c r="AG22"/>
  <c r="AF22"/>
  <c r="AE22"/>
  <c r="AC22"/>
  <c r="AB22"/>
  <c r="AA22"/>
  <c r="AI21"/>
  <c r="AH21"/>
  <c r="AG21"/>
  <c r="AF21"/>
  <c r="AE21"/>
  <c r="AC21"/>
  <c r="AB21"/>
  <c r="AA21"/>
  <c r="AI20"/>
  <c r="AH20"/>
  <c r="AG20"/>
  <c r="AF20"/>
  <c r="AE20"/>
  <c r="AC20"/>
  <c r="AB20"/>
  <c r="AA20"/>
  <c r="AI19"/>
  <c r="AH19"/>
  <c r="AG19"/>
  <c r="AF19"/>
  <c r="AE19"/>
  <c r="AC19"/>
  <c r="AB19"/>
  <c r="AA19"/>
  <c r="AI18"/>
  <c r="AH18"/>
  <c r="AG18"/>
  <c r="AF18"/>
  <c r="AE18"/>
  <c r="AC18"/>
  <c r="AB18"/>
  <c r="AA18"/>
  <c r="AI17"/>
  <c r="AH17"/>
  <c r="AG17"/>
  <c r="AF17"/>
  <c r="AE17"/>
  <c r="AC17"/>
  <c r="AB17"/>
  <c r="AA17"/>
  <c r="AI16"/>
  <c r="AH16"/>
  <c r="AG16"/>
  <c r="AF16"/>
  <c r="AE16"/>
  <c r="AC16"/>
  <c r="AB16"/>
  <c r="AA16"/>
  <c r="AI15"/>
  <c r="AH15"/>
  <c r="AG15"/>
  <c r="AF15"/>
  <c r="AE15"/>
  <c r="AC15"/>
  <c r="AB15"/>
  <c r="AA15"/>
  <c r="AI14"/>
  <c r="AH14"/>
  <c r="AG14"/>
  <c r="AF14"/>
  <c r="AE14"/>
  <c r="AC14"/>
  <c r="AB14"/>
  <c r="AA14"/>
  <c r="AI13"/>
  <c r="AH13"/>
  <c r="AG13"/>
  <c r="AF13"/>
  <c r="AE13"/>
  <c r="AC13"/>
  <c r="AB13"/>
  <c r="AA13"/>
  <c r="AI12"/>
  <c r="AH12"/>
  <c r="AG12"/>
  <c r="AF12"/>
  <c r="AE12"/>
  <c r="AC12"/>
  <c r="AB12"/>
  <c r="AA12"/>
  <c r="AI11"/>
  <c r="AH11"/>
  <c r="AG11"/>
  <c r="AF11"/>
  <c r="AE11"/>
  <c r="AC11"/>
  <c r="AB11"/>
  <c r="AA1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I85" i="19"/>
  <c r="AH85"/>
  <c r="AG85"/>
  <c r="AF85"/>
  <c r="AE85"/>
  <c r="AC85"/>
  <c r="AB85"/>
  <c r="AD85" s="1"/>
  <c r="AA85"/>
  <c r="AI84"/>
  <c r="AH84"/>
  <c r="AG84"/>
  <c r="AF84"/>
  <c r="AE84"/>
  <c r="AC84"/>
  <c r="AB84"/>
  <c r="AA84"/>
  <c r="AI83"/>
  <c r="AH83"/>
  <c r="AG83"/>
  <c r="AF83"/>
  <c r="AE83"/>
  <c r="AC83"/>
  <c r="AB83"/>
  <c r="AD83" s="1"/>
  <c r="AA83"/>
  <c r="AI82"/>
  <c r="AH82"/>
  <c r="AG82"/>
  <c r="AF82"/>
  <c r="AE82"/>
  <c r="AC82"/>
  <c r="AB82"/>
  <c r="AD82" s="1"/>
  <c r="AA82"/>
  <c r="AI81"/>
  <c r="AH81"/>
  <c r="AG81"/>
  <c r="AF81"/>
  <c r="AE81"/>
  <c r="AC81"/>
  <c r="AB81"/>
  <c r="AD81" s="1"/>
  <c r="AA81"/>
  <c r="AI80"/>
  <c r="AH80"/>
  <c r="AG80"/>
  <c r="AF80"/>
  <c r="AE80"/>
  <c r="AC80"/>
  <c r="AB80"/>
  <c r="AD80" s="1"/>
  <c r="AA80"/>
  <c r="AI79"/>
  <c r="AH79"/>
  <c r="AG79"/>
  <c r="AF79"/>
  <c r="AE79"/>
  <c r="AC79"/>
  <c r="AB79"/>
  <c r="AD79" s="1"/>
  <c r="AA79"/>
  <c r="AI78"/>
  <c r="AH78"/>
  <c r="AG78"/>
  <c r="AF78"/>
  <c r="AE78"/>
  <c r="AC78"/>
  <c r="AB78"/>
  <c r="AD78" s="1"/>
  <c r="AA78"/>
  <c r="AI77"/>
  <c r="AH77"/>
  <c r="AG77"/>
  <c r="AF77"/>
  <c r="AE77"/>
  <c r="AC77"/>
  <c r="AB77"/>
  <c r="AD77" s="1"/>
  <c r="AA77"/>
  <c r="AI76"/>
  <c r="AH76"/>
  <c r="AG76"/>
  <c r="AF76"/>
  <c r="AE76"/>
  <c r="AC76"/>
  <c r="AB76"/>
  <c r="AD76" s="1"/>
  <c r="AA76"/>
  <c r="AI75"/>
  <c r="AH75"/>
  <c r="AG75"/>
  <c r="AF75"/>
  <c r="AE75"/>
  <c r="AC75"/>
  <c r="AB75"/>
  <c r="AD75" s="1"/>
  <c r="AA75"/>
  <c r="AI74"/>
  <c r="AH74"/>
  <c r="AG74"/>
  <c r="AF74"/>
  <c r="AE74"/>
  <c r="AC74"/>
  <c r="AB74"/>
  <c r="AD74" s="1"/>
  <c r="AA74"/>
  <c r="AI73"/>
  <c r="AH73"/>
  <c r="AG73"/>
  <c r="AF73"/>
  <c r="AE73"/>
  <c r="AC73"/>
  <c r="AB73"/>
  <c r="AD73" s="1"/>
  <c r="AA73"/>
  <c r="AI72"/>
  <c r="AH72"/>
  <c r="AG72"/>
  <c r="AF72"/>
  <c r="AE72"/>
  <c r="AC72"/>
  <c r="AB72"/>
  <c r="AD72" s="1"/>
  <c r="AA72"/>
  <c r="AI70"/>
  <c r="AH70"/>
  <c r="AG70"/>
  <c r="AF70"/>
  <c r="AE70"/>
  <c r="AC70"/>
  <c r="AB70"/>
  <c r="AD70" s="1"/>
  <c r="AA70"/>
  <c r="AI69"/>
  <c r="AH69"/>
  <c r="AG69"/>
  <c r="AF69"/>
  <c r="AE69"/>
  <c r="AC69"/>
  <c r="AB69"/>
  <c r="AD69" s="1"/>
  <c r="AA69"/>
  <c r="AI68"/>
  <c r="AH68"/>
  <c r="AG68"/>
  <c r="AF68"/>
  <c r="AE68"/>
  <c r="AC68"/>
  <c r="AB68"/>
  <c r="AD68" s="1"/>
  <c r="AA68"/>
  <c r="AI67"/>
  <c r="AH67"/>
  <c r="AG67"/>
  <c r="AF67"/>
  <c r="AE67"/>
  <c r="AC67"/>
  <c r="AB67"/>
  <c r="AD67" s="1"/>
  <c r="AA67"/>
  <c r="AI66"/>
  <c r="AH66"/>
  <c r="AG66"/>
  <c r="AF66"/>
  <c r="AE66"/>
  <c r="AC66"/>
  <c r="AB66"/>
  <c r="AD66" s="1"/>
  <c r="AA66"/>
  <c r="AI65"/>
  <c r="AH65"/>
  <c r="AG65"/>
  <c r="AF65"/>
  <c r="AE65"/>
  <c r="AC65"/>
  <c r="AB65"/>
  <c r="AD65" s="1"/>
  <c r="AA65"/>
  <c r="AI64"/>
  <c r="AH64"/>
  <c r="AG64"/>
  <c r="AF64"/>
  <c r="AE64"/>
  <c r="AC64"/>
  <c r="AB64"/>
  <c r="AD64" s="1"/>
  <c r="AA64"/>
  <c r="AI63"/>
  <c r="AH63"/>
  <c r="AG63"/>
  <c r="AF63"/>
  <c r="AE63"/>
  <c r="AC63"/>
  <c r="AB63"/>
  <c r="AA63"/>
  <c r="AI62"/>
  <c r="AH62"/>
  <c r="AG62"/>
  <c r="AF62"/>
  <c r="AE62"/>
  <c r="AC62"/>
  <c r="AB62"/>
  <c r="AD62" s="1"/>
  <c r="AA62"/>
  <c r="AI61"/>
  <c r="AH61"/>
  <c r="AG61"/>
  <c r="AF61"/>
  <c r="AE61"/>
  <c r="AC61"/>
  <c r="AB61"/>
  <c r="AD61" s="1"/>
  <c r="AA61"/>
  <c r="AI60"/>
  <c r="AH60"/>
  <c r="AG60"/>
  <c r="AF60"/>
  <c r="AE60"/>
  <c r="AC60"/>
  <c r="AB60"/>
  <c r="AD60" s="1"/>
  <c r="AA60"/>
  <c r="AI71"/>
  <c r="AH71"/>
  <c r="AG71"/>
  <c r="AF71"/>
  <c r="AE71"/>
  <c r="AC71"/>
  <c r="AB71"/>
  <c r="AD71" s="1"/>
  <c r="AA71"/>
  <c r="AI59"/>
  <c r="AH59"/>
  <c r="AG59"/>
  <c r="AF59"/>
  <c r="AE59"/>
  <c r="AC59"/>
  <c r="AB59"/>
  <c r="AD59" s="1"/>
  <c r="AA59"/>
  <c r="AI58"/>
  <c r="AH58"/>
  <c r="AG58"/>
  <c r="AF58"/>
  <c r="AE58"/>
  <c r="AC58"/>
  <c r="AB58"/>
  <c r="AD58" s="1"/>
  <c r="AA58"/>
  <c r="AI57"/>
  <c r="AH57"/>
  <c r="AG57"/>
  <c r="AF57"/>
  <c r="AE57"/>
  <c r="AC57"/>
  <c r="AB57"/>
  <c r="AD57" s="1"/>
  <c r="AA57"/>
  <c r="AI56"/>
  <c r="AH56"/>
  <c r="AG56"/>
  <c r="AF56"/>
  <c r="AE56"/>
  <c r="AC56"/>
  <c r="AB56"/>
  <c r="AD56" s="1"/>
  <c r="AA56"/>
  <c r="AI55"/>
  <c r="AH55"/>
  <c r="AG55"/>
  <c r="AF55"/>
  <c r="AE55"/>
  <c r="AC55"/>
  <c r="AB55"/>
  <c r="AD55" s="1"/>
  <c r="AA55"/>
  <c r="AI54"/>
  <c r="AH54"/>
  <c r="AG54"/>
  <c r="AF54"/>
  <c r="AE54"/>
  <c r="AC54"/>
  <c r="AB54"/>
  <c r="AD54" s="1"/>
  <c r="AA54"/>
  <c r="AI53"/>
  <c r="AH53"/>
  <c r="AG53"/>
  <c r="AF53"/>
  <c r="AE53"/>
  <c r="AC53"/>
  <c r="AB53"/>
  <c r="AD53" s="1"/>
  <c r="AA53"/>
  <c r="AI52"/>
  <c r="AH52"/>
  <c r="AG52"/>
  <c r="AF52"/>
  <c r="AE52"/>
  <c r="AC52"/>
  <c r="AB52"/>
  <c r="AD52" s="1"/>
  <c r="AA52"/>
  <c r="AI51"/>
  <c r="AH51"/>
  <c r="AG51"/>
  <c r="AF51"/>
  <c r="AE51"/>
  <c r="AC51"/>
  <c r="AB51"/>
  <c r="AD51" s="1"/>
  <c r="AA51"/>
  <c r="AI50"/>
  <c r="AH50"/>
  <c r="AG50"/>
  <c r="AF50"/>
  <c r="AE50"/>
  <c r="AC50"/>
  <c r="AB50"/>
  <c r="AD50" s="1"/>
  <c r="AA50"/>
  <c r="AI49"/>
  <c r="AH49"/>
  <c r="AG49"/>
  <c r="AF49"/>
  <c r="AE49"/>
  <c r="AC49"/>
  <c r="AB49"/>
  <c r="AD49" s="1"/>
  <c r="AA49"/>
  <c r="AI48"/>
  <c r="AH48"/>
  <c r="AG48"/>
  <c r="AF48"/>
  <c r="AE48"/>
  <c r="AC48"/>
  <c r="AB48"/>
  <c r="AD48" s="1"/>
  <c r="AA48"/>
  <c r="AI47"/>
  <c r="AH47"/>
  <c r="AG47"/>
  <c r="AF47"/>
  <c r="AE47"/>
  <c r="AC47"/>
  <c r="AB47"/>
  <c r="AD47" s="1"/>
  <c r="AA47"/>
  <c r="AI46"/>
  <c r="AH46"/>
  <c r="AG46"/>
  <c r="AF46"/>
  <c r="AE46"/>
  <c r="AC46"/>
  <c r="AB46"/>
  <c r="AD46" s="1"/>
  <c r="AA46"/>
  <c r="AI45"/>
  <c r="AH45"/>
  <c r="AG45"/>
  <c r="AF45"/>
  <c r="AE45"/>
  <c r="AC45"/>
  <c r="AB45"/>
  <c r="AD45" s="1"/>
  <c r="AA45"/>
  <c r="AI44"/>
  <c r="AH44"/>
  <c r="AG44"/>
  <c r="AF44"/>
  <c r="AE44"/>
  <c r="AC44"/>
  <c r="AB44"/>
  <c r="AD44" s="1"/>
  <c r="AA44"/>
  <c r="AI43"/>
  <c r="AH43"/>
  <c r="AG43"/>
  <c r="AF43"/>
  <c r="AE43"/>
  <c r="AC43"/>
  <c r="AB43"/>
  <c r="AD43" s="1"/>
  <c r="AA43"/>
  <c r="AI42"/>
  <c r="AH42"/>
  <c r="AG42"/>
  <c r="AF42"/>
  <c r="AE42"/>
  <c r="AC42"/>
  <c r="AB42"/>
  <c r="AD42" s="1"/>
  <c r="AA42"/>
  <c r="AI41"/>
  <c r="AH41"/>
  <c r="AG41"/>
  <c r="AF41"/>
  <c r="AE41"/>
  <c r="AC41"/>
  <c r="AB41"/>
  <c r="AD41" s="1"/>
  <c r="AA41"/>
  <c r="AI40"/>
  <c r="AH40"/>
  <c r="AG40"/>
  <c r="AF40"/>
  <c r="AE40"/>
  <c r="AC40"/>
  <c r="AB40"/>
  <c r="AD40" s="1"/>
  <c r="AA40"/>
  <c r="AI39"/>
  <c r="AH39"/>
  <c r="AG39"/>
  <c r="AF39"/>
  <c r="AE39"/>
  <c r="AC39"/>
  <c r="AB39"/>
  <c r="AD39" s="1"/>
  <c r="AA39"/>
  <c r="AI38"/>
  <c r="AH38"/>
  <c r="AG38"/>
  <c r="AF38"/>
  <c r="AE38"/>
  <c r="AC38"/>
  <c r="AB38"/>
  <c r="AD38" s="1"/>
  <c r="AA38"/>
  <c r="AI37"/>
  <c r="AH37"/>
  <c r="AG37"/>
  <c r="AF37"/>
  <c r="AE37"/>
  <c r="AC37"/>
  <c r="AB37"/>
  <c r="AD37" s="1"/>
  <c r="AA37"/>
  <c r="AI36"/>
  <c r="AH36"/>
  <c r="AG36"/>
  <c r="AF36"/>
  <c r="AE36"/>
  <c r="AC36"/>
  <c r="AB36"/>
  <c r="AD36" s="1"/>
  <c r="AA36"/>
  <c r="AI35"/>
  <c r="AH35"/>
  <c r="AG35"/>
  <c r="AF35"/>
  <c r="AE35"/>
  <c r="AC35"/>
  <c r="AB35"/>
  <c r="AD35" s="1"/>
  <c r="AA35"/>
  <c r="AI34"/>
  <c r="AH34"/>
  <c r="AG34"/>
  <c r="AF34"/>
  <c r="AE34"/>
  <c r="AC34"/>
  <c r="AB34"/>
  <c r="AD34" s="1"/>
  <c r="AA34"/>
  <c r="AI33"/>
  <c r="AH33"/>
  <c r="AG33"/>
  <c r="AF33"/>
  <c r="AE33"/>
  <c r="AC33"/>
  <c r="AB33"/>
  <c r="AD33" s="1"/>
  <c r="AA33"/>
  <c r="AI32"/>
  <c r="AH32"/>
  <c r="AG32"/>
  <c r="AF32"/>
  <c r="AE32"/>
  <c r="AC32"/>
  <c r="AB32"/>
  <c r="AD32" s="1"/>
  <c r="AA32"/>
  <c r="AI31"/>
  <c r="AH31"/>
  <c r="AG31"/>
  <c r="AF31"/>
  <c r="AE31"/>
  <c r="AC31"/>
  <c r="AB31"/>
  <c r="AD31" s="1"/>
  <c r="AA31"/>
  <c r="AI30"/>
  <c r="AH30"/>
  <c r="AG30"/>
  <c r="AF30"/>
  <c r="AE30"/>
  <c r="AC30"/>
  <c r="AB30"/>
  <c r="AD30" s="1"/>
  <c r="AA30"/>
  <c r="AI29"/>
  <c r="AH29"/>
  <c r="AG29"/>
  <c r="AF29"/>
  <c r="AE29"/>
  <c r="AC29"/>
  <c r="AB29"/>
  <c r="AD29" s="1"/>
  <c r="AA29"/>
  <c r="AI28"/>
  <c r="AH28"/>
  <c r="AG28"/>
  <c r="AF28"/>
  <c r="AE28"/>
  <c r="AC28"/>
  <c r="AB28"/>
  <c r="AD28" s="1"/>
  <c r="AA28"/>
  <c r="AI27"/>
  <c r="AH27"/>
  <c r="AG27"/>
  <c r="AF27"/>
  <c r="AE27"/>
  <c r="AC27"/>
  <c r="AB27"/>
  <c r="AD27" s="1"/>
  <c r="AA27"/>
  <c r="AI26"/>
  <c r="AH26"/>
  <c r="AG26"/>
  <c r="AF26"/>
  <c r="AE26"/>
  <c r="AC26"/>
  <c r="AB26"/>
  <c r="AD26" s="1"/>
  <c r="AA26"/>
  <c r="AI25"/>
  <c r="AH25"/>
  <c r="AG25"/>
  <c r="AF25"/>
  <c r="AE25"/>
  <c r="AC25"/>
  <c r="AB25"/>
  <c r="AD25" s="1"/>
  <c r="AA25"/>
  <c r="AI24"/>
  <c r="AH24"/>
  <c r="AG24"/>
  <c r="AF24"/>
  <c r="AE24"/>
  <c r="AC24"/>
  <c r="AB24"/>
  <c r="AD24" s="1"/>
  <c r="AA24"/>
  <c r="AI23"/>
  <c r="AH23"/>
  <c r="AG23"/>
  <c r="AF23"/>
  <c r="AE23"/>
  <c r="AC23"/>
  <c r="AB23"/>
  <c r="AD23" s="1"/>
  <c r="AA23"/>
  <c r="AI22"/>
  <c r="AH22"/>
  <c r="AG22"/>
  <c r="AF22"/>
  <c r="AE22"/>
  <c r="AC22"/>
  <c r="AB22"/>
  <c r="AD22" s="1"/>
  <c r="AA22"/>
  <c r="AI21"/>
  <c r="AH21"/>
  <c r="AG21"/>
  <c r="AF21"/>
  <c r="AE21"/>
  <c r="AC21"/>
  <c r="AB21"/>
  <c r="AD21" s="1"/>
  <c r="AA21"/>
  <c r="AI20"/>
  <c r="AH20"/>
  <c r="AG20"/>
  <c r="AF20"/>
  <c r="AE20"/>
  <c r="AC20"/>
  <c r="AB20"/>
  <c r="AD20" s="1"/>
  <c r="AA20"/>
  <c r="AI19"/>
  <c r="AH19"/>
  <c r="AG19"/>
  <c r="AF19"/>
  <c r="AE19"/>
  <c r="AC19"/>
  <c r="AB19"/>
  <c r="AD19" s="1"/>
  <c r="AA19"/>
  <c r="AI18"/>
  <c r="AH18"/>
  <c r="AG18"/>
  <c r="AF18"/>
  <c r="AE18"/>
  <c r="AC18"/>
  <c r="AB18"/>
  <c r="AD18" s="1"/>
  <c r="AA18"/>
  <c r="AI17"/>
  <c r="AH17"/>
  <c r="AG17"/>
  <c r="AF17"/>
  <c r="AE17"/>
  <c r="AC17"/>
  <c r="AB17"/>
  <c r="AD17" s="1"/>
  <c r="AA17"/>
  <c r="AI16"/>
  <c r="AH16"/>
  <c r="AG16"/>
  <c r="AF16"/>
  <c r="AE16"/>
  <c r="AC16"/>
  <c r="AB16"/>
  <c r="AD16" s="1"/>
  <c r="AA16"/>
  <c r="AI15"/>
  <c r="AH15"/>
  <c r="AG15"/>
  <c r="AF15"/>
  <c r="AE15"/>
  <c r="AC15"/>
  <c r="AB15"/>
  <c r="AD15" s="1"/>
  <c r="AA15"/>
  <c r="AI14"/>
  <c r="AH14"/>
  <c r="AG14"/>
  <c r="AF14"/>
  <c r="AE14"/>
  <c r="AC14"/>
  <c r="AB14"/>
  <c r="AD14" s="1"/>
  <c r="AA14"/>
  <c r="AI13"/>
  <c r="AH13"/>
  <c r="AG13"/>
  <c r="AF13"/>
  <c r="AE13"/>
  <c r="AC13"/>
  <c r="AB13"/>
  <c r="AD13" s="1"/>
  <c r="AA13"/>
  <c r="AI12"/>
  <c r="AH12"/>
  <c r="AG12"/>
  <c r="AF12"/>
  <c r="AE12"/>
  <c r="AC12"/>
  <c r="AB12"/>
  <c r="AD12" s="1"/>
  <c r="AA12"/>
  <c r="AI11"/>
  <c r="AH11"/>
  <c r="AG11"/>
  <c r="AF11"/>
  <c r="AE11"/>
  <c r="AC11"/>
  <c r="AB11"/>
  <c r="AD11" s="1"/>
  <c r="AA1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I22" i="18"/>
  <c r="AH22"/>
  <c r="AG22"/>
  <c r="AF22"/>
  <c r="AE22"/>
  <c r="AC22"/>
  <c r="AB22"/>
  <c r="AA22"/>
  <c r="AI21"/>
  <c r="AH21"/>
  <c r="AG21"/>
  <c r="AF21"/>
  <c r="AE21"/>
  <c r="AC21"/>
  <c r="AB21"/>
  <c r="AA21"/>
  <c r="AI20"/>
  <c r="AH20"/>
  <c r="AG20"/>
  <c r="AF20"/>
  <c r="AE20"/>
  <c r="AC20"/>
  <c r="AB20"/>
  <c r="AA20"/>
  <c r="AI19"/>
  <c r="AH19"/>
  <c r="AG19"/>
  <c r="AF19"/>
  <c r="AE19"/>
  <c r="AC19"/>
  <c r="AB19"/>
  <c r="AA19"/>
  <c r="AI18"/>
  <c r="AH18"/>
  <c r="AG18"/>
  <c r="AF18"/>
  <c r="AE18"/>
  <c r="AC18"/>
  <c r="AB18"/>
  <c r="AA18"/>
  <c r="AI17"/>
  <c r="AH17"/>
  <c r="AG17"/>
  <c r="AF17"/>
  <c r="AE17"/>
  <c r="AC17"/>
  <c r="AB17"/>
  <c r="AA17"/>
  <c r="AI16"/>
  <c r="AH16"/>
  <c r="AG16"/>
  <c r="AF16"/>
  <c r="AE16"/>
  <c r="AC16"/>
  <c r="AB16"/>
  <c r="AA16"/>
  <c r="AI15"/>
  <c r="AH15"/>
  <c r="AG15"/>
  <c r="AF15"/>
  <c r="AE15"/>
  <c r="AC15"/>
  <c r="AB15"/>
  <c r="AA15"/>
  <c r="AI14"/>
  <c r="AH14"/>
  <c r="AG14"/>
  <c r="AF14"/>
  <c r="AE14"/>
  <c r="AC14"/>
  <c r="AB14"/>
  <c r="AA14"/>
  <c r="AI13"/>
  <c r="AH13"/>
  <c r="AG13"/>
  <c r="AF13"/>
  <c r="AE13"/>
  <c r="AC13"/>
  <c r="AB13"/>
  <c r="AA13"/>
  <c r="AI12"/>
  <c r="AH12"/>
  <c r="AG12"/>
  <c r="AF12"/>
  <c r="AE12"/>
  <c r="AC12"/>
  <c r="AB12"/>
  <c r="AA12"/>
  <c r="AI11"/>
  <c r="AH11"/>
  <c r="AG11"/>
  <c r="AF11"/>
  <c r="AE11"/>
  <c r="AC11"/>
  <c r="AB11"/>
  <c r="AA11"/>
  <c r="A11"/>
  <c r="A12" s="1"/>
  <c r="A13" s="1"/>
  <c r="A14" s="1"/>
  <c r="A15" s="1"/>
  <c r="A16" s="1"/>
  <c r="A17" s="1"/>
  <c r="A18" s="1"/>
  <c r="A19" s="1"/>
  <c r="A20" s="1"/>
  <c r="A21" s="1"/>
  <c r="A22" s="1"/>
  <c r="AI16" i="17"/>
  <c r="AH16"/>
  <c r="AG16"/>
  <c r="AJ16" s="1"/>
  <c r="AF16"/>
  <c r="AE16"/>
  <c r="AC16"/>
  <c r="AB16"/>
  <c r="AA16"/>
  <c r="AI15"/>
  <c r="AH15"/>
  <c r="AG15"/>
  <c r="AF15"/>
  <c r="AE15"/>
  <c r="AC15"/>
  <c r="AB15"/>
  <c r="AD15" s="1"/>
  <c r="AA15"/>
  <c r="AI14"/>
  <c r="AH14"/>
  <c r="AG14"/>
  <c r="AJ14" s="1"/>
  <c r="AF14"/>
  <c r="AE14"/>
  <c r="AC14"/>
  <c r="AB14"/>
  <c r="AD14" s="1"/>
  <c r="AA14"/>
  <c r="AI13"/>
  <c r="AH13"/>
  <c r="AG13"/>
  <c r="AJ13" s="1"/>
  <c r="AF13"/>
  <c r="AE13"/>
  <c r="AC13"/>
  <c r="AB13"/>
  <c r="AD13" s="1"/>
  <c r="AA13"/>
  <c r="AI12"/>
  <c r="AH12"/>
  <c r="AG12"/>
  <c r="AJ12" s="1"/>
  <c r="AF12"/>
  <c r="AE12"/>
  <c r="AC12"/>
  <c r="AB12"/>
  <c r="AD12" s="1"/>
  <c r="AA12"/>
  <c r="AI11"/>
  <c r="AH11"/>
  <c r="AG11"/>
  <c r="AJ11" s="1"/>
  <c r="AF11"/>
  <c r="AE11"/>
  <c r="AC11"/>
  <c r="AB11"/>
  <c r="AD11" s="1"/>
  <c r="AA11"/>
  <c r="A11"/>
  <c r="A12" s="1"/>
  <c r="A13" s="1"/>
  <c r="A14" s="1"/>
  <c r="A15" s="1"/>
  <c r="A16" s="1"/>
  <c r="AI22" i="16"/>
  <c r="AH22"/>
  <c r="AG22"/>
  <c r="AF22"/>
  <c r="AE22"/>
  <c r="AC22"/>
  <c r="AB22"/>
  <c r="AA22"/>
  <c r="AI21"/>
  <c r="AH21"/>
  <c r="AG21"/>
  <c r="AF21"/>
  <c r="AE21"/>
  <c r="AC21"/>
  <c r="AB21"/>
  <c r="AA21"/>
  <c r="AI20"/>
  <c r="AH20"/>
  <c r="AG20"/>
  <c r="AF20"/>
  <c r="AE20"/>
  <c r="AC20"/>
  <c r="AB20"/>
  <c r="AA20"/>
  <c r="AI19"/>
  <c r="AH19"/>
  <c r="AG19"/>
  <c r="AF19"/>
  <c r="AE19"/>
  <c r="AC19"/>
  <c r="AB19"/>
  <c r="AA19"/>
  <c r="AI18"/>
  <c r="AH18"/>
  <c r="AG18"/>
  <c r="AF18"/>
  <c r="AE18"/>
  <c r="AC18"/>
  <c r="AB18"/>
  <c r="AA18"/>
  <c r="AI17"/>
  <c r="AH17"/>
  <c r="AG17"/>
  <c r="AF17"/>
  <c r="AE17"/>
  <c r="AC17"/>
  <c r="AB17"/>
  <c r="AA17"/>
  <c r="AI16"/>
  <c r="AH16"/>
  <c r="AG16"/>
  <c r="AF16"/>
  <c r="AE16"/>
  <c r="AC16"/>
  <c r="AB16"/>
  <c r="AA16"/>
  <c r="AI15"/>
  <c r="AH15"/>
  <c r="AG15"/>
  <c r="AF15"/>
  <c r="AE15"/>
  <c r="AC15"/>
  <c r="AB15"/>
  <c r="AA15"/>
  <c r="AI14"/>
  <c r="AH14"/>
  <c r="AG14"/>
  <c r="AF14"/>
  <c r="AE14"/>
  <c r="AC14"/>
  <c r="AB14"/>
  <c r="AA14"/>
  <c r="AI13"/>
  <c r="AH13"/>
  <c r="AG13"/>
  <c r="AF13"/>
  <c r="AE13"/>
  <c r="AC13"/>
  <c r="AB13"/>
  <c r="AA13"/>
  <c r="AI12"/>
  <c r="AH12"/>
  <c r="AG12"/>
  <c r="AF12"/>
  <c r="AE12"/>
  <c r="AC12"/>
  <c r="AB12"/>
  <c r="AA12"/>
  <c r="AI11"/>
  <c r="AH11"/>
  <c r="AG11"/>
  <c r="AF11"/>
  <c r="AE11"/>
  <c r="AC11"/>
  <c r="AB11"/>
  <c r="AA11"/>
  <c r="A11"/>
  <c r="A12" s="1"/>
  <c r="A13" s="1"/>
  <c r="A14" s="1"/>
  <c r="A15" s="1"/>
  <c r="A16" s="1"/>
  <c r="A17" s="1"/>
  <c r="A18" s="1"/>
  <c r="A19" s="1"/>
  <c r="A20" s="1"/>
  <c r="A21" s="1"/>
  <c r="A22" s="1"/>
  <c r="AI21" i="15"/>
  <c r="AH21"/>
  <c r="AG21"/>
  <c r="AF21"/>
  <c r="AE21"/>
  <c r="AC21"/>
  <c r="AB21"/>
  <c r="AA21"/>
  <c r="AI20"/>
  <c r="AH20"/>
  <c r="AG20"/>
  <c r="AF20"/>
  <c r="AE20"/>
  <c r="AC20"/>
  <c r="AB20"/>
  <c r="AA20"/>
  <c r="AI19"/>
  <c r="AH19"/>
  <c r="AG19"/>
  <c r="AF19"/>
  <c r="AE19"/>
  <c r="AC19"/>
  <c r="AB19"/>
  <c r="AD19" s="1"/>
  <c r="AA19"/>
  <c r="AI18"/>
  <c r="AH18"/>
  <c r="AG18"/>
  <c r="AF18"/>
  <c r="AE18"/>
  <c r="AC18"/>
  <c r="AB18"/>
  <c r="AD18" s="1"/>
  <c r="AA18"/>
  <c r="AI17"/>
  <c r="AH17"/>
  <c r="AG17"/>
  <c r="AF17"/>
  <c r="AE17"/>
  <c r="AC17"/>
  <c r="AB17"/>
  <c r="AD17" s="1"/>
  <c r="AA17"/>
  <c r="AI16"/>
  <c r="AH16"/>
  <c r="AG16"/>
  <c r="AF16"/>
  <c r="AE16"/>
  <c r="AC16"/>
  <c r="AB16"/>
  <c r="AD16" s="1"/>
  <c r="AA16"/>
  <c r="AI15"/>
  <c r="AH15"/>
  <c r="AG15"/>
  <c r="AF15"/>
  <c r="AE15"/>
  <c r="AC15"/>
  <c r="AB15"/>
  <c r="AD15" s="1"/>
  <c r="AA15"/>
  <c r="AI14"/>
  <c r="AH14"/>
  <c r="AG14"/>
  <c r="AF14"/>
  <c r="AE14"/>
  <c r="AC14"/>
  <c r="AB14"/>
  <c r="AD14" s="1"/>
  <c r="AA14"/>
  <c r="AI13"/>
  <c r="AH13"/>
  <c r="AG13"/>
  <c r="AF13"/>
  <c r="AE13"/>
  <c r="AC13"/>
  <c r="AB13"/>
  <c r="AD13" s="1"/>
  <c r="AA13"/>
  <c r="AI12"/>
  <c r="AH12"/>
  <c r="AG12"/>
  <c r="AF12"/>
  <c r="AE12"/>
  <c r="AC12"/>
  <c r="AB12"/>
  <c r="AD12" s="1"/>
  <c r="AA12"/>
  <c r="AI11"/>
  <c r="AH11"/>
  <c r="AG11"/>
  <c r="AF11"/>
  <c r="AE11"/>
  <c r="AC11"/>
  <c r="AB11"/>
  <c r="AD11" s="1"/>
  <c r="AA11"/>
  <c r="A11"/>
  <c r="A12" s="1"/>
  <c r="A13" s="1"/>
  <c r="A14" s="1"/>
  <c r="A15" s="1"/>
  <c r="A16" s="1"/>
  <c r="A17" s="1"/>
  <c r="A18" s="1"/>
  <c r="A19" s="1"/>
  <c r="A20" s="1"/>
  <c r="A21" s="1"/>
  <c r="AI49" i="14"/>
  <c r="AH49"/>
  <c r="AG49"/>
  <c r="AF49"/>
  <c r="AE49"/>
  <c r="AC49"/>
  <c r="AB49"/>
  <c r="AA49"/>
  <c r="AI48"/>
  <c r="AH48"/>
  <c r="AG48"/>
  <c r="AF48"/>
  <c r="AE48"/>
  <c r="AC48"/>
  <c r="AB48"/>
  <c r="AA48"/>
  <c r="AI47"/>
  <c r="AH47"/>
  <c r="AG47"/>
  <c r="AF47"/>
  <c r="AE47"/>
  <c r="AC47"/>
  <c r="AB47"/>
  <c r="AA47"/>
  <c r="AI46"/>
  <c r="AH46"/>
  <c r="AG46"/>
  <c r="AF46"/>
  <c r="AE46"/>
  <c r="AC46"/>
  <c r="AB46"/>
  <c r="AA46"/>
  <c r="AI45"/>
  <c r="AH45"/>
  <c r="AG45"/>
  <c r="AF45"/>
  <c r="AE45"/>
  <c r="AC45"/>
  <c r="AB45"/>
  <c r="AA45"/>
  <c r="AI44"/>
  <c r="AH44"/>
  <c r="AG44"/>
  <c r="AF44"/>
  <c r="AE44"/>
  <c r="AC44"/>
  <c r="AB44"/>
  <c r="AA44"/>
  <c r="AI43"/>
  <c r="AH43"/>
  <c r="AG43"/>
  <c r="AF43"/>
  <c r="AE43"/>
  <c r="AC43"/>
  <c r="AB43"/>
  <c r="AA43"/>
  <c r="AI42"/>
  <c r="AH42"/>
  <c r="AG42"/>
  <c r="AF42"/>
  <c r="AE42"/>
  <c r="AC42"/>
  <c r="AB42"/>
  <c r="AA42"/>
  <c r="AI41"/>
  <c r="AH41"/>
  <c r="AG41"/>
  <c r="AF41"/>
  <c r="AE41"/>
  <c r="AC41"/>
  <c r="AB41"/>
  <c r="AA41"/>
  <c r="AI40"/>
  <c r="AH40"/>
  <c r="AG40"/>
  <c r="AF40"/>
  <c r="AE40"/>
  <c r="AC40"/>
  <c r="AB40"/>
  <c r="AA40"/>
  <c r="AI39"/>
  <c r="AH39"/>
  <c r="AG39"/>
  <c r="AF39"/>
  <c r="AE39"/>
  <c r="AC39"/>
  <c r="AB39"/>
  <c r="AA39"/>
  <c r="AI38"/>
  <c r="AH38"/>
  <c r="AG38"/>
  <c r="AF38"/>
  <c r="AE38"/>
  <c r="AC38"/>
  <c r="AB38"/>
  <c r="AA38"/>
  <c r="AI37"/>
  <c r="AH37"/>
  <c r="AG37"/>
  <c r="AF37"/>
  <c r="AE37"/>
  <c r="AC37"/>
  <c r="AB37"/>
  <c r="AA37"/>
  <c r="AI36"/>
  <c r="AH36"/>
  <c r="AG36"/>
  <c r="AF36"/>
  <c r="AE36"/>
  <c r="AC36"/>
  <c r="AB36"/>
  <c r="AA36"/>
  <c r="AI35"/>
  <c r="AH35"/>
  <c r="AG35"/>
  <c r="AF35"/>
  <c r="AE35"/>
  <c r="AC35"/>
  <c r="AB35"/>
  <c r="AA35"/>
  <c r="AI34"/>
  <c r="AH34"/>
  <c r="AG34"/>
  <c r="AF34"/>
  <c r="AE34"/>
  <c r="AC34"/>
  <c r="AB34"/>
  <c r="AA34"/>
  <c r="AI33"/>
  <c r="AH33"/>
  <c r="AG33"/>
  <c r="AF33"/>
  <c r="AE33"/>
  <c r="AC33"/>
  <c r="AB33"/>
  <c r="AA33"/>
  <c r="AI32"/>
  <c r="AH32"/>
  <c r="AG32"/>
  <c r="AF32"/>
  <c r="AE32"/>
  <c r="AC32"/>
  <c r="AB32"/>
  <c r="AA32"/>
  <c r="AI31"/>
  <c r="AH31"/>
  <c r="AG31"/>
  <c r="AF31"/>
  <c r="AE31"/>
  <c r="AC31"/>
  <c r="AB31"/>
  <c r="AA31"/>
  <c r="AI30"/>
  <c r="AH30"/>
  <c r="AG30"/>
  <c r="AF30"/>
  <c r="AE30"/>
  <c r="AC30"/>
  <c r="AB30"/>
  <c r="AA30"/>
  <c r="AI29"/>
  <c r="AH29"/>
  <c r="AG29"/>
  <c r="AF29"/>
  <c r="AE29"/>
  <c r="AC29"/>
  <c r="AB29"/>
  <c r="AA29"/>
  <c r="AI28"/>
  <c r="AH28"/>
  <c r="AG28"/>
  <c r="AF28"/>
  <c r="AE28"/>
  <c r="AC28"/>
  <c r="AB28"/>
  <c r="AA28"/>
  <c r="AI27"/>
  <c r="AH27"/>
  <c r="AG27"/>
  <c r="AF27"/>
  <c r="AE27"/>
  <c r="AC27"/>
  <c r="AB27"/>
  <c r="AA27"/>
  <c r="AI26"/>
  <c r="AH26"/>
  <c r="AG26"/>
  <c r="AF26"/>
  <c r="AE26"/>
  <c r="AC26"/>
  <c r="AB26"/>
  <c r="AA26"/>
  <c r="AI25"/>
  <c r="AH25"/>
  <c r="AG25"/>
  <c r="AF25"/>
  <c r="AE25"/>
  <c r="AC25"/>
  <c r="AB25"/>
  <c r="AA25"/>
  <c r="AI24"/>
  <c r="AH24"/>
  <c r="AG24"/>
  <c r="AF24"/>
  <c r="AE24"/>
  <c r="AC24"/>
  <c r="AB24"/>
  <c r="AA24"/>
  <c r="AI23"/>
  <c r="AH23"/>
  <c r="AG23"/>
  <c r="AF23"/>
  <c r="AE23"/>
  <c r="AC23"/>
  <c r="AB23"/>
  <c r="AA23"/>
  <c r="AI22"/>
  <c r="AH22"/>
  <c r="AG22"/>
  <c r="AF22"/>
  <c r="AE22"/>
  <c r="AC22"/>
  <c r="AB22"/>
  <c r="AA22"/>
  <c r="AI21"/>
  <c r="AH21"/>
  <c r="AG21"/>
  <c r="AF21"/>
  <c r="AE21"/>
  <c r="AC21"/>
  <c r="AB21"/>
  <c r="AA21"/>
  <c r="AI20"/>
  <c r="AH20"/>
  <c r="AG20"/>
  <c r="AF20"/>
  <c r="AE20"/>
  <c r="AC20"/>
  <c r="AB20"/>
  <c r="AA20"/>
  <c r="AI19"/>
  <c r="AH19"/>
  <c r="AG19"/>
  <c r="AF19"/>
  <c r="AE19"/>
  <c r="AC19"/>
  <c r="AB19"/>
  <c r="AA19"/>
  <c r="AI18"/>
  <c r="AH18"/>
  <c r="AG18"/>
  <c r="AF18"/>
  <c r="AE18"/>
  <c r="AC18"/>
  <c r="AB18"/>
  <c r="AA18"/>
  <c r="AI17"/>
  <c r="AH17"/>
  <c r="AG17"/>
  <c r="AF17"/>
  <c r="AE17"/>
  <c r="AC17"/>
  <c r="AB17"/>
  <c r="AA17"/>
  <c r="AI16"/>
  <c r="AH16"/>
  <c r="AG16"/>
  <c r="AF16"/>
  <c r="AE16"/>
  <c r="AC16"/>
  <c r="AB16"/>
  <c r="AA16"/>
  <c r="AI15"/>
  <c r="AH15"/>
  <c r="AG15"/>
  <c r="AF15"/>
  <c r="AE15"/>
  <c r="AC15"/>
  <c r="AB15"/>
  <c r="AA15"/>
  <c r="AI14"/>
  <c r="AH14"/>
  <c r="AG14"/>
  <c r="AF14"/>
  <c r="AE14"/>
  <c r="AC14"/>
  <c r="AB14"/>
  <c r="AA14"/>
  <c r="AI13"/>
  <c r="AH13"/>
  <c r="AG13"/>
  <c r="AF13"/>
  <c r="AE13"/>
  <c r="AC13"/>
  <c r="AB13"/>
  <c r="AA13"/>
  <c r="AI12"/>
  <c r="AH12"/>
  <c r="AG12"/>
  <c r="AF12"/>
  <c r="AE12"/>
  <c r="AC12"/>
  <c r="AB12"/>
  <c r="AA12"/>
  <c r="AI11"/>
  <c r="AH11"/>
  <c r="AG11"/>
  <c r="AF11"/>
  <c r="AE11"/>
  <c r="AC11"/>
  <c r="AB11"/>
  <c r="AA1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I31" i="13"/>
  <c r="AH31"/>
  <c r="AG31"/>
  <c r="AJ31" s="1"/>
  <c r="AF31"/>
  <c r="AE31"/>
  <c r="AC31"/>
  <c r="AB31"/>
  <c r="AA31"/>
  <c r="AI30"/>
  <c r="AH30"/>
  <c r="AG30"/>
  <c r="AF30"/>
  <c r="AE30"/>
  <c r="AC30"/>
  <c r="AB30"/>
  <c r="AA30"/>
  <c r="AI29"/>
  <c r="AH29"/>
  <c r="AG29"/>
  <c r="AJ29" s="1"/>
  <c r="AF29"/>
  <c r="AE29"/>
  <c r="AC29"/>
  <c r="AB29"/>
  <c r="AD29" s="1"/>
  <c r="AA29"/>
  <c r="AI28"/>
  <c r="AH28"/>
  <c r="AG28"/>
  <c r="AJ28" s="1"/>
  <c r="AF28"/>
  <c r="AE28"/>
  <c r="AC28"/>
  <c r="AB28"/>
  <c r="AD28" s="1"/>
  <c r="AA28"/>
  <c r="AI27"/>
  <c r="AH27"/>
  <c r="AG27"/>
  <c r="AJ27" s="1"/>
  <c r="AF27"/>
  <c r="AE27"/>
  <c r="AC27"/>
  <c r="AB27"/>
  <c r="AD27" s="1"/>
  <c r="AA27"/>
  <c r="AI26"/>
  <c r="AH26"/>
  <c r="AG26"/>
  <c r="AJ26" s="1"/>
  <c r="AF26"/>
  <c r="AE26"/>
  <c r="AC26"/>
  <c r="AB26"/>
  <c r="AD26" s="1"/>
  <c r="AA26"/>
  <c r="AI25"/>
  <c r="AH25"/>
  <c r="AG25"/>
  <c r="AJ25" s="1"/>
  <c r="AF25"/>
  <c r="AE25"/>
  <c r="AC25"/>
  <c r="AB25"/>
  <c r="AD25" s="1"/>
  <c r="AA25"/>
  <c r="AI24"/>
  <c r="AH24"/>
  <c r="AG24"/>
  <c r="AJ24" s="1"/>
  <c r="AF24"/>
  <c r="AE24"/>
  <c r="AC24"/>
  <c r="AB24"/>
  <c r="AD24" s="1"/>
  <c r="AA24"/>
  <c r="AI23"/>
  <c r="AH23"/>
  <c r="AG23"/>
  <c r="AJ23" s="1"/>
  <c r="AF23"/>
  <c r="AE23"/>
  <c r="AC23"/>
  <c r="AB23"/>
  <c r="AD23" s="1"/>
  <c r="AA23"/>
  <c r="AI22"/>
  <c r="AH22"/>
  <c r="AG22"/>
  <c r="AJ22" s="1"/>
  <c r="AF22"/>
  <c r="AE22"/>
  <c r="AC22"/>
  <c r="AB22"/>
  <c r="AD22" s="1"/>
  <c r="AA22"/>
  <c r="AI21"/>
  <c r="AH21"/>
  <c r="AG21"/>
  <c r="AJ21" s="1"/>
  <c r="AF21"/>
  <c r="AE21"/>
  <c r="AC21"/>
  <c r="AB21"/>
  <c r="AD21" s="1"/>
  <c r="AA21"/>
  <c r="AI20"/>
  <c r="AH20"/>
  <c r="AG20"/>
  <c r="AJ20" s="1"/>
  <c r="AF20"/>
  <c r="AE20"/>
  <c r="AC20"/>
  <c r="AB20"/>
  <c r="AD20" s="1"/>
  <c r="AA20"/>
  <c r="AI19"/>
  <c r="AH19"/>
  <c r="AG19"/>
  <c r="AJ19" s="1"/>
  <c r="AF19"/>
  <c r="AE19"/>
  <c r="AC19"/>
  <c r="AB19"/>
  <c r="AD19" s="1"/>
  <c r="AA19"/>
  <c r="AI18"/>
  <c r="AH18"/>
  <c r="AG18"/>
  <c r="AJ18" s="1"/>
  <c r="AF18"/>
  <c r="AE18"/>
  <c r="AC18"/>
  <c r="AB18"/>
  <c r="AD18" s="1"/>
  <c r="AA18"/>
  <c r="AI17"/>
  <c r="AH17"/>
  <c r="AG17"/>
  <c r="AJ17" s="1"/>
  <c r="AF17"/>
  <c r="AE17"/>
  <c r="AC17"/>
  <c r="AB17"/>
  <c r="AD17" s="1"/>
  <c r="AA17"/>
  <c r="AI16"/>
  <c r="AH16"/>
  <c r="AG16"/>
  <c r="AJ16" s="1"/>
  <c r="AF16"/>
  <c r="AE16"/>
  <c r="AC16"/>
  <c r="AB16"/>
  <c r="AD16" s="1"/>
  <c r="AA16"/>
  <c r="AI15"/>
  <c r="AH15"/>
  <c r="AG15"/>
  <c r="AJ15" s="1"/>
  <c r="AF15"/>
  <c r="AE15"/>
  <c r="AC15"/>
  <c r="AB15"/>
  <c r="AD15" s="1"/>
  <c r="AA15"/>
  <c r="AI14"/>
  <c r="AH14"/>
  <c r="AG14"/>
  <c r="AJ14" s="1"/>
  <c r="AF14"/>
  <c r="AE14"/>
  <c r="AC14"/>
  <c r="AB14"/>
  <c r="AD14" s="1"/>
  <c r="AA14"/>
  <c r="AI13"/>
  <c r="AH13"/>
  <c r="AG13"/>
  <c r="AJ13" s="1"/>
  <c r="AF13"/>
  <c r="AE13"/>
  <c r="AC13"/>
  <c r="AB13"/>
  <c r="AD13" s="1"/>
  <c r="AA13"/>
  <c r="AI12"/>
  <c r="AH12"/>
  <c r="AG12"/>
  <c r="AJ12" s="1"/>
  <c r="AF12"/>
  <c r="AE12"/>
  <c r="AC12"/>
  <c r="AB12"/>
  <c r="AD12" s="1"/>
  <c r="AA12"/>
  <c r="AI11"/>
  <c r="AH11"/>
  <c r="AG11"/>
  <c r="AJ11" s="1"/>
  <c r="AF11"/>
  <c r="AE11"/>
  <c r="AC11"/>
  <c r="AB11"/>
  <c r="AD11" s="1"/>
  <c r="AA1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I11" i="12"/>
  <c r="AH11"/>
  <c r="AG11"/>
  <c r="AF11"/>
  <c r="AE11"/>
  <c r="AC11"/>
  <c r="AB11"/>
  <c r="AA11"/>
  <c r="A11"/>
  <c r="AI81" i="11"/>
  <c r="AH81"/>
  <c r="AG81"/>
  <c r="AF81"/>
  <c r="AE81"/>
  <c r="AC81"/>
  <c r="AB81"/>
  <c r="AA81"/>
  <c r="AI80"/>
  <c r="AH80"/>
  <c r="AG80"/>
  <c r="AF80"/>
  <c r="AE80"/>
  <c r="AC80"/>
  <c r="AB80"/>
  <c r="AD80" s="1"/>
  <c r="AA80"/>
  <c r="AI79"/>
  <c r="AH79"/>
  <c r="AG79"/>
  <c r="AF79"/>
  <c r="AE79"/>
  <c r="AC79"/>
  <c r="AB79"/>
  <c r="AA79"/>
  <c r="AI78"/>
  <c r="AH78"/>
  <c r="AG78"/>
  <c r="AF78"/>
  <c r="AE78"/>
  <c r="AC78"/>
  <c r="AB78"/>
  <c r="AD78" s="1"/>
  <c r="AA78"/>
  <c r="AI77"/>
  <c r="AH77"/>
  <c r="AG77"/>
  <c r="AF77"/>
  <c r="AE77"/>
  <c r="AC77"/>
  <c r="AB77"/>
  <c r="AD77" s="1"/>
  <c r="AA77"/>
  <c r="AI76"/>
  <c r="AH76"/>
  <c r="AG76"/>
  <c r="AF76"/>
  <c r="AE76"/>
  <c r="AC76"/>
  <c r="AB76"/>
  <c r="AD76" s="1"/>
  <c r="AA76"/>
  <c r="AI75"/>
  <c r="AH75"/>
  <c r="AG75"/>
  <c r="AF75"/>
  <c r="AE75"/>
  <c r="AC75"/>
  <c r="AB75"/>
  <c r="AD75" s="1"/>
  <c r="AA75"/>
  <c r="AI74"/>
  <c r="AH74"/>
  <c r="AG74"/>
  <c r="AF74"/>
  <c r="AE74"/>
  <c r="AC74"/>
  <c r="AB74"/>
  <c r="AD74" s="1"/>
  <c r="AA74"/>
  <c r="AI73"/>
  <c r="AH73"/>
  <c r="AG73"/>
  <c r="AF73"/>
  <c r="AE73"/>
  <c r="AC73"/>
  <c r="AB73"/>
  <c r="AD73" s="1"/>
  <c r="AA73"/>
  <c r="AI72"/>
  <c r="AH72"/>
  <c r="AG72"/>
  <c r="AF72"/>
  <c r="AE72"/>
  <c r="AC72"/>
  <c r="AB72"/>
  <c r="AD72" s="1"/>
  <c r="AA72"/>
  <c r="AI71"/>
  <c r="AH71"/>
  <c r="AG71"/>
  <c r="AF71"/>
  <c r="AE71"/>
  <c r="AC71"/>
  <c r="AB71"/>
  <c r="AD71" s="1"/>
  <c r="AA71"/>
  <c r="AI70"/>
  <c r="AH70"/>
  <c r="AG70"/>
  <c r="AF70"/>
  <c r="AE70"/>
  <c r="AC70"/>
  <c r="AB70"/>
  <c r="AD70" s="1"/>
  <c r="AA70"/>
  <c r="AI69"/>
  <c r="AH69"/>
  <c r="AG69"/>
  <c r="AF69"/>
  <c r="AE69"/>
  <c r="AC69"/>
  <c r="AB69"/>
  <c r="AD69" s="1"/>
  <c r="AA69"/>
  <c r="AI68"/>
  <c r="AH68"/>
  <c r="AG68"/>
  <c r="AF68"/>
  <c r="AE68"/>
  <c r="AC68"/>
  <c r="AB68"/>
  <c r="AA68"/>
  <c r="AI67"/>
  <c r="AH67"/>
  <c r="AG67"/>
  <c r="AF67"/>
  <c r="AE67"/>
  <c r="AC67"/>
  <c r="AB67"/>
  <c r="AA67"/>
  <c r="AI66"/>
  <c r="AH66"/>
  <c r="AG66"/>
  <c r="AF66"/>
  <c r="AE66"/>
  <c r="AC66"/>
  <c r="AB66"/>
  <c r="AA66"/>
  <c r="AI65"/>
  <c r="AH65"/>
  <c r="AG65"/>
  <c r="AF65"/>
  <c r="AE65"/>
  <c r="AC65"/>
  <c r="AB65"/>
  <c r="AA65"/>
  <c r="AI64"/>
  <c r="AH64"/>
  <c r="AG64"/>
  <c r="AF64"/>
  <c r="AE64"/>
  <c r="AC64"/>
  <c r="AB64"/>
  <c r="AA64"/>
  <c r="AI63"/>
  <c r="AH63"/>
  <c r="AG63"/>
  <c r="AF63"/>
  <c r="AE63"/>
  <c r="AC63"/>
  <c r="AB63"/>
  <c r="AA63"/>
  <c r="AI62"/>
  <c r="AH62"/>
  <c r="AG62"/>
  <c r="AF62"/>
  <c r="AE62"/>
  <c r="AC62"/>
  <c r="AB62"/>
  <c r="AD62" s="1"/>
  <c r="AA62"/>
  <c r="AI61"/>
  <c r="AH61"/>
  <c r="AG61"/>
  <c r="AF61"/>
  <c r="AE61"/>
  <c r="AC61"/>
  <c r="AB61"/>
  <c r="AD61" s="1"/>
  <c r="AA61"/>
  <c r="AI60"/>
  <c r="AH60"/>
  <c r="AG60"/>
  <c r="AF60"/>
  <c r="AE60"/>
  <c r="AC60"/>
  <c r="AB60"/>
  <c r="AD60" s="1"/>
  <c r="AA60"/>
  <c r="AI59"/>
  <c r="AH59"/>
  <c r="AG59"/>
  <c r="AF59"/>
  <c r="AE59"/>
  <c r="AC59"/>
  <c r="AB59"/>
  <c r="AD59" s="1"/>
  <c r="AA59"/>
  <c r="AI58"/>
  <c r="AH58"/>
  <c r="AG58"/>
  <c r="AF58"/>
  <c r="AE58"/>
  <c r="AC58"/>
  <c r="AB58"/>
  <c r="AD58" s="1"/>
  <c r="AA58"/>
  <c r="AI57"/>
  <c r="AH57"/>
  <c r="AG57"/>
  <c r="AF57"/>
  <c r="AE57"/>
  <c r="AC57"/>
  <c r="AB57"/>
  <c r="AD57" s="1"/>
  <c r="AA57"/>
  <c r="AI56"/>
  <c r="AH56"/>
  <c r="AG56"/>
  <c r="AF56"/>
  <c r="AE56"/>
  <c r="AC56"/>
  <c r="AB56"/>
  <c r="AD56" s="1"/>
  <c r="AA56"/>
  <c r="AI55"/>
  <c r="AH55"/>
  <c r="AG55"/>
  <c r="AF55"/>
  <c r="AE55"/>
  <c r="AC55"/>
  <c r="AB55"/>
  <c r="AD55" s="1"/>
  <c r="AA55"/>
  <c r="AI54"/>
  <c r="AH54"/>
  <c r="AG54"/>
  <c r="AF54"/>
  <c r="AE54"/>
  <c r="AC54"/>
  <c r="AB54"/>
  <c r="AD54" s="1"/>
  <c r="AA54"/>
  <c r="AI53"/>
  <c r="AH53"/>
  <c r="AG53"/>
  <c r="AF53"/>
  <c r="AE53"/>
  <c r="AC53"/>
  <c r="AB53"/>
  <c r="AD53" s="1"/>
  <c r="AA53"/>
  <c r="AI52"/>
  <c r="AH52"/>
  <c r="AG52"/>
  <c r="AF52"/>
  <c r="AE52"/>
  <c r="AC52"/>
  <c r="AB52"/>
  <c r="AD52" s="1"/>
  <c r="AA52"/>
  <c r="AI51"/>
  <c r="AH51"/>
  <c r="AG51"/>
  <c r="AF51"/>
  <c r="AE51"/>
  <c r="AC51"/>
  <c r="AB51"/>
  <c r="AD51" s="1"/>
  <c r="AA51"/>
  <c r="AI50"/>
  <c r="AH50"/>
  <c r="AG50"/>
  <c r="AF50"/>
  <c r="AE50"/>
  <c r="AC50"/>
  <c r="AB50"/>
  <c r="AD50" s="1"/>
  <c r="AA50"/>
  <c r="AI49"/>
  <c r="AH49"/>
  <c r="AG49"/>
  <c r="AF49"/>
  <c r="AE49"/>
  <c r="AC49"/>
  <c r="AB49"/>
  <c r="AD49" s="1"/>
  <c r="AA49"/>
  <c r="AI48"/>
  <c r="AH48"/>
  <c r="AG48"/>
  <c r="AF48"/>
  <c r="AE48"/>
  <c r="AC48"/>
  <c r="AB48"/>
  <c r="AD48" s="1"/>
  <c r="AA48"/>
  <c r="AI47"/>
  <c r="AH47"/>
  <c r="AG47"/>
  <c r="AF47"/>
  <c r="AE47"/>
  <c r="AC47"/>
  <c r="AB47"/>
  <c r="AD47" s="1"/>
  <c r="AA47"/>
  <c r="AI46"/>
  <c r="AH46"/>
  <c r="AG46"/>
  <c r="AF46"/>
  <c r="AE46"/>
  <c r="AC46"/>
  <c r="AB46"/>
  <c r="AD46" s="1"/>
  <c r="AA46"/>
  <c r="AI45"/>
  <c r="AH45"/>
  <c r="AG45"/>
  <c r="AF45"/>
  <c r="AE45"/>
  <c r="AC45"/>
  <c r="AB45"/>
  <c r="AD45" s="1"/>
  <c r="AA45"/>
  <c r="AI44"/>
  <c r="AH44"/>
  <c r="AG44"/>
  <c r="AF44"/>
  <c r="AE44"/>
  <c r="AC44"/>
  <c r="AB44"/>
  <c r="AD44" s="1"/>
  <c r="AA44"/>
  <c r="AI43"/>
  <c r="AH43"/>
  <c r="AG43"/>
  <c r="AF43"/>
  <c r="AE43"/>
  <c r="AC43"/>
  <c r="AB43"/>
  <c r="AD43" s="1"/>
  <c r="AA43"/>
  <c r="AI42"/>
  <c r="AH42"/>
  <c r="AG42"/>
  <c r="AF42"/>
  <c r="AE42"/>
  <c r="AC42"/>
  <c r="AB42"/>
  <c r="AD42" s="1"/>
  <c r="AA42"/>
  <c r="AI41"/>
  <c r="AH41"/>
  <c r="AG41"/>
  <c r="AF41"/>
  <c r="AE41"/>
  <c r="AC41"/>
  <c r="AB41"/>
  <c r="AD41" s="1"/>
  <c r="AA41"/>
  <c r="AI40"/>
  <c r="AH40"/>
  <c r="AG40"/>
  <c r="AF40"/>
  <c r="AE40"/>
  <c r="AC40"/>
  <c r="AB40"/>
  <c r="AD40" s="1"/>
  <c r="AA40"/>
  <c r="AI39"/>
  <c r="AH39"/>
  <c r="AG39"/>
  <c r="AF39"/>
  <c r="AE39"/>
  <c r="AC39"/>
  <c r="AB39"/>
  <c r="AD39" s="1"/>
  <c r="AA39"/>
  <c r="AI38"/>
  <c r="AH38"/>
  <c r="AG38"/>
  <c r="AF38"/>
  <c r="AE38"/>
  <c r="AC38"/>
  <c r="AB38"/>
  <c r="AD38" s="1"/>
  <c r="AA38"/>
  <c r="AI37"/>
  <c r="AH37"/>
  <c r="AG37"/>
  <c r="AF37"/>
  <c r="AE37"/>
  <c r="AC37"/>
  <c r="AB37"/>
  <c r="AD37" s="1"/>
  <c r="AA37"/>
  <c r="AI36"/>
  <c r="AH36"/>
  <c r="AG36"/>
  <c r="AF36"/>
  <c r="AE36"/>
  <c r="AC36"/>
  <c r="AB36"/>
  <c r="AD36" s="1"/>
  <c r="AA36"/>
  <c r="AI35"/>
  <c r="AH35"/>
  <c r="AG35"/>
  <c r="AF35"/>
  <c r="AE35"/>
  <c r="AC35"/>
  <c r="AB35"/>
  <c r="AD35" s="1"/>
  <c r="AA35"/>
  <c r="AI34"/>
  <c r="AH34"/>
  <c r="AG34"/>
  <c r="AF34"/>
  <c r="AE34"/>
  <c r="AC34"/>
  <c r="AB34"/>
  <c r="AD34" s="1"/>
  <c r="AA34"/>
  <c r="AI33"/>
  <c r="AH33"/>
  <c r="AG33"/>
  <c r="AF33"/>
  <c r="AE33"/>
  <c r="AC33"/>
  <c r="AB33"/>
  <c r="AD33" s="1"/>
  <c r="AA33"/>
  <c r="AI32"/>
  <c r="AH32"/>
  <c r="AG32"/>
  <c r="AF32"/>
  <c r="AE32"/>
  <c r="AC32"/>
  <c r="AB32"/>
  <c r="AD32" s="1"/>
  <c r="AA32"/>
  <c r="AI31"/>
  <c r="AH31"/>
  <c r="AG31"/>
  <c r="AF31"/>
  <c r="AE31"/>
  <c r="AC31"/>
  <c r="AB31"/>
  <c r="AD31" s="1"/>
  <c r="AA31"/>
  <c r="AI30"/>
  <c r="AH30"/>
  <c r="AG30"/>
  <c r="AF30"/>
  <c r="AE30"/>
  <c r="AC30"/>
  <c r="AB30"/>
  <c r="AD30" s="1"/>
  <c r="AA30"/>
  <c r="AI29"/>
  <c r="AH29"/>
  <c r="AG29"/>
  <c r="AF29"/>
  <c r="AE29"/>
  <c r="AC29"/>
  <c r="AB29"/>
  <c r="AD29" s="1"/>
  <c r="AA29"/>
  <c r="AI28"/>
  <c r="AH28"/>
  <c r="AG28"/>
  <c r="AF28"/>
  <c r="AE28"/>
  <c r="AC28"/>
  <c r="AB28"/>
  <c r="AD28" s="1"/>
  <c r="AA28"/>
  <c r="AI27"/>
  <c r="AH27"/>
  <c r="AG27"/>
  <c r="AF27"/>
  <c r="AE27"/>
  <c r="AC27"/>
  <c r="AB27"/>
  <c r="AD27" s="1"/>
  <c r="AA27"/>
  <c r="AI26"/>
  <c r="AH26"/>
  <c r="AG26"/>
  <c r="AF26"/>
  <c r="AE26"/>
  <c r="AC26"/>
  <c r="AB26"/>
  <c r="AD26" s="1"/>
  <c r="AA26"/>
  <c r="AI25"/>
  <c r="AH25"/>
  <c r="AG25"/>
  <c r="AF25"/>
  <c r="AE25"/>
  <c r="AC25"/>
  <c r="AB25"/>
  <c r="AD25" s="1"/>
  <c r="AA25"/>
  <c r="AI24"/>
  <c r="AH24"/>
  <c r="AG24"/>
  <c r="AF24"/>
  <c r="AE24"/>
  <c r="AC24"/>
  <c r="AB24"/>
  <c r="AD24" s="1"/>
  <c r="AA24"/>
  <c r="AI23"/>
  <c r="AH23"/>
  <c r="AG23"/>
  <c r="AF23"/>
  <c r="AE23"/>
  <c r="AC23"/>
  <c r="AB23"/>
  <c r="AD23" s="1"/>
  <c r="AA23"/>
  <c r="AI22"/>
  <c r="AH22"/>
  <c r="AG22"/>
  <c r="AF22"/>
  <c r="AE22"/>
  <c r="AC22"/>
  <c r="AB22"/>
  <c r="AD22" s="1"/>
  <c r="AA22"/>
  <c r="AI21"/>
  <c r="AH21"/>
  <c r="AG21"/>
  <c r="AF21"/>
  <c r="AE21"/>
  <c r="AC21"/>
  <c r="AB21"/>
  <c r="AD21" s="1"/>
  <c r="AA21"/>
  <c r="AI20"/>
  <c r="AH20"/>
  <c r="AG20"/>
  <c r="AF20"/>
  <c r="AE20"/>
  <c r="AC20"/>
  <c r="AB20"/>
  <c r="AD20" s="1"/>
  <c r="AA20"/>
  <c r="AI19"/>
  <c r="AH19"/>
  <c r="AG19"/>
  <c r="AF19"/>
  <c r="AE19"/>
  <c r="AC19"/>
  <c r="AB19"/>
  <c r="AD19" s="1"/>
  <c r="AA19"/>
  <c r="AI18"/>
  <c r="AH18"/>
  <c r="AG18"/>
  <c r="AF18"/>
  <c r="AE18"/>
  <c r="AC18"/>
  <c r="AB18"/>
  <c r="AD18" s="1"/>
  <c r="AA18"/>
  <c r="AI17"/>
  <c r="AH17"/>
  <c r="AG17"/>
  <c r="AF17"/>
  <c r="AE17"/>
  <c r="AC17"/>
  <c r="AB17"/>
  <c r="AD17" s="1"/>
  <c r="AA17"/>
  <c r="AI16"/>
  <c r="AH16"/>
  <c r="AG16"/>
  <c r="AF16"/>
  <c r="AE16"/>
  <c r="AC16"/>
  <c r="AB16"/>
  <c r="AD16" s="1"/>
  <c r="AA16"/>
  <c r="AI15"/>
  <c r="AH15"/>
  <c r="AG15"/>
  <c r="AF15"/>
  <c r="AE15"/>
  <c r="AC15"/>
  <c r="AB15"/>
  <c r="AA15"/>
  <c r="AI14"/>
  <c r="AH14"/>
  <c r="AG14"/>
  <c r="AF14"/>
  <c r="AE14"/>
  <c r="AC14"/>
  <c r="AB14"/>
  <c r="AD14" s="1"/>
  <c r="AA14"/>
  <c r="AI13"/>
  <c r="AH13"/>
  <c r="AG13"/>
  <c r="AF13"/>
  <c r="AE13"/>
  <c r="AC13"/>
  <c r="AB13"/>
  <c r="AD13" s="1"/>
  <c r="AA13"/>
  <c r="AI12"/>
  <c r="AH12"/>
  <c r="AG12"/>
  <c r="AF12"/>
  <c r="AE12"/>
  <c r="AC12"/>
  <c r="AB12"/>
  <c r="AD12" s="1"/>
  <c r="AA12"/>
  <c r="AI11"/>
  <c r="AH11"/>
  <c r="AG11"/>
  <c r="AF11"/>
  <c r="AE11"/>
  <c r="AC11"/>
  <c r="AB11"/>
  <c r="AD11" s="1"/>
  <c r="AA1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I35" i="10"/>
  <c r="AH35"/>
  <c r="AG35"/>
  <c r="AF35"/>
  <c r="AE35"/>
  <c r="AC35"/>
  <c r="AB35"/>
  <c r="AA35"/>
  <c r="AI34"/>
  <c r="AH34"/>
  <c r="AG34"/>
  <c r="AF34"/>
  <c r="AE34"/>
  <c r="AC34"/>
  <c r="AB34"/>
  <c r="AA34"/>
  <c r="AI33"/>
  <c r="AH33"/>
  <c r="AG33"/>
  <c r="AF33"/>
  <c r="AE33"/>
  <c r="AC33"/>
  <c r="AB33"/>
  <c r="AA33"/>
  <c r="AI32"/>
  <c r="AH32"/>
  <c r="AG32"/>
  <c r="AF32"/>
  <c r="AE32"/>
  <c r="AC32"/>
  <c r="AB32"/>
  <c r="AA32"/>
  <c r="AI31"/>
  <c r="AH31"/>
  <c r="AG31"/>
  <c r="AF31"/>
  <c r="AE31"/>
  <c r="AC31"/>
  <c r="AB31"/>
  <c r="AA31"/>
  <c r="AI30"/>
  <c r="AH30"/>
  <c r="AG30"/>
  <c r="AF30"/>
  <c r="AE30"/>
  <c r="AC30"/>
  <c r="AB30"/>
  <c r="AA30"/>
  <c r="AI29"/>
  <c r="AH29"/>
  <c r="AG29"/>
  <c r="AF29"/>
  <c r="AE29"/>
  <c r="AC29"/>
  <c r="AB29"/>
  <c r="AA29"/>
  <c r="AI28"/>
  <c r="AH28"/>
  <c r="AG28"/>
  <c r="AF28"/>
  <c r="AE28"/>
  <c r="AC28"/>
  <c r="AB28"/>
  <c r="AA28"/>
  <c r="AI27"/>
  <c r="AH27"/>
  <c r="AG27"/>
  <c r="AF27"/>
  <c r="AE27"/>
  <c r="AC27"/>
  <c r="AB27"/>
  <c r="AA27"/>
  <c r="AI26"/>
  <c r="AH26"/>
  <c r="AG26"/>
  <c r="AF26"/>
  <c r="AE26"/>
  <c r="AC26"/>
  <c r="AB26"/>
  <c r="AA26"/>
  <c r="AI25"/>
  <c r="AH25"/>
  <c r="AG25"/>
  <c r="AF25"/>
  <c r="AE25"/>
  <c r="AC25"/>
  <c r="AB25"/>
  <c r="AA25"/>
  <c r="AI24"/>
  <c r="AH24"/>
  <c r="AG24"/>
  <c r="AF24"/>
  <c r="AE24"/>
  <c r="AC24"/>
  <c r="AB24"/>
  <c r="AA24"/>
  <c r="AI23"/>
  <c r="AH23"/>
  <c r="AG23"/>
  <c r="AF23"/>
  <c r="AE23"/>
  <c r="AC23"/>
  <c r="AB23"/>
  <c r="AA23"/>
  <c r="AI22"/>
  <c r="AH22"/>
  <c r="AG22"/>
  <c r="AF22"/>
  <c r="AE22"/>
  <c r="AC22"/>
  <c r="AB22"/>
  <c r="AA22"/>
  <c r="AI21"/>
  <c r="AH21"/>
  <c r="AG21"/>
  <c r="AF21"/>
  <c r="AE21"/>
  <c r="AC21"/>
  <c r="AB21"/>
  <c r="AA21"/>
  <c r="AI20"/>
  <c r="AH20"/>
  <c r="AG20"/>
  <c r="AF20"/>
  <c r="AE20"/>
  <c r="AC20"/>
  <c r="AB20"/>
  <c r="AA20"/>
  <c r="AI19"/>
  <c r="AH19"/>
  <c r="AG19"/>
  <c r="AF19"/>
  <c r="AE19"/>
  <c r="AC19"/>
  <c r="AB19"/>
  <c r="AA19"/>
  <c r="AI18"/>
  <c r="AH18"/>
  <c r="AG18"/>
  <c r="AF18"/>
  <c r="AE18"/>
  <c r="AC18"/>
  <c r="AB18"/>
  <c r="AA18"/>
  <c r="AI17"/>
  <c r="AH17"/>
  <c r="AG17"/>
  <c r="AF17"/>
  <c r="AE17"/>
  <c r="AC17"/>
  <c r="AB17"/>
  <c r="AA17"/>
  <c r="AI16"/>
  <c r="AH16"/>
  <c r="AG16"/>
  <c r="AF16"/>
  <c r="AE16"/>
  <c r="AC16"/>
  <c r="AB16"/>
  <c r="AA16"/>
  <c r="AI15"/>
  <c r="AH15"/>
  <c r="AG15"/>
  <c r="AF15"/>
  <c r="AE15"/>
  <c r="AC15"/>
  <c r="AB15"/>
  <c r="AA15"/>
  <c r="AI14"/>
  <c r="AH14"/>
  <c r="AG14"/>
  <c r="AF14"/>
  <c r="AE14"/>
  <c r="AC14"/>
  <c r="AB14"/>
  <c r="AA14"/>
  <c r="AI13"/>
  <c r="AH13"/>
  <c r="AG13"/>
  <c r="AF13"/>
  <c r="AE13"/>
  <c r="AC13"/>
  <c r="AB13"/>
  <c r="AA13"/>
  <c r="AI12"/>
  <c r="AH12"/>
  <c r="AG12"/>
  <c r="AF12"/>
  <c r="AE12"/>
  <c r="AC12"/>
  <c r="AB12"/>
  <c r="AA12"/>
  <c r="AI11"/>
  <c r="AH11"/>
  <c r="AG11"/>
  <c r="AF11"/>
  <c r="AE11"/>
  <c r="AC11"/>
  <c r="AB11"/>
  <c r="AA1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I11" i="9"/>
  <c r="AH11"/>
  <c r="AG11"/>
  <c r="AJ11" s="1"/>
  <c r="AF11"/>
  <c r="AE11"/>
  <c r="AC11"/>
  <c r="AB11"/>
  <c r="AA11"/>
  <c r="A11"/>
  <c r="AI64" i="8"/>
  <c r="AH64"/>
  <c r="AG64"/>
  <c r="AF64"/>
  <c r="AE64"/>
  <c r="AC64"/>
  <c r="AB64"/>
  <c r="AA64"/>
  <c r="AI63"/>
  <c r="AH63"/>
  <c r="AG63"/>
  <c r="AF63"/>
  <c r="AE63"/>
  <c r="AC63"/>
  <c r="AB63"/>
  <c r="AA63"/>
  <c r="AI62"/>
  <c r="AH62"/>
  <c r="AG62"/>
  <c r="AF62"/>
  <c r="AE62"/>
  <c r="AC62"/>
  <c r="AB62"/>
  <c r="AA62"/>
  <c r="AI61"/>
  <c r="AH61"/>
  <c r="AG61"/>
  <c r="AF61"/>
  <c r="AE61"/>
  <c r="AC61"/>
  <c r="AB61"/>
  <c r="AA61"/>
  <c r="AI60"/>
  <c r="AH60"/>
  <c r="AG60"/>
  <c r="AF60"/>
  <c r="AE60"/>
  <c r="AC60"/>
  <c r="AB60"/>
  <c r="AA60"/>
  <c r="AI59"/>
  <c r="AH59"/>
  <c r="AG59"/>
  <c r="AF59"/>
  <c r="AE59"/>
  <c r="AC59"/>
  <c r="AB59"/>
  <c r="AA59"/>
  <c r="AI58"/>
  <c r="AH58"/>
  <c r="AG58"/>
  <c r="AF58"/>
  <c r="AE58"/>
  <c r="AC58"/>
  <c r="AB58"/>
  <c r="AA58"/>
  <c r="AI57"/>
  <c r="AH57"/>
  <c r="AG57"/>
  <c r="AF57"/>
  <c r="AE57"/>
  <c r="AC57"/>
  <c r="AB57"/>
  <c r="AA57"/>
  <c r="AI56"/>
  <c r="AH56"/>
  <c r="AG56"/>
  <c r="AF56"/>
  <c r="AE56"/>
  <c r="AC56"/>
  <c r="AB56"/>
  <c r="AA56"/>
  <c r="AI55"/>
  <c r="AH55"/>
  <c r="AG55"/>
  <c r="AF55"/>
  <c r="AE55"/>
  <c r="AC55"/>
  <c r="AB55"/>
  <c r="AA55"/>
  <c r="AI54"/>
  <c r="AH54"/>
  <c r="AG54"/>
  <c r="AF54"/>
  <c r="AE54"/>
  <c r="AC54"/>
  <c r="AB54"/>
  <c r="AA54"/>
  <c r="AI53"/>
  <c r="AH53"/>
  <c r="AG53"/>
  <c r="AF53"/>
  <c r="AE53"/>
  <c r="AC53"/>
  <c r="AB53"/>
  <c r="AA53"/>
  <c r="AI52"/>
  <c r="AH52"/>
  <c r="AG52"/>
  <c r="AF52"/>
  <c r="AE52"/>
  <c r="AC52"/>
  <c r="AB52"/>
  <c r="AA52"/>
  <c r="AI51"/>
  <c r="AH51"/>
  <c r="AG51"/>
  <c r="AF51"/>
  <c r="AE51"/>
  <c r="AC51"/>
  <c r="AB51"/>
  <c r="AA51"/>
  <c r="AI50"/>
  <c r="AH50"/>
  <c r="AG50"/>
  <c r="AF50"/>
  <c r="AE50"/>
  <c r="AC50"/>
  <c r="AB50"/>
  <c r="AA50"/>
  <c r="AI49"/>
  <c r="AH49"/>
  <c r="AG49"/>
  <c r="AF49"/>
  <c r="AE49"/>
  <c r="AC49"/>
  <c r="AB49"/>
  <c r="AA49"/>
  <c r="AI48"/>
  <c r="AH48"/>
  <c r="AG48"/>
  <c r="AF48"/>
  <c r="AE48"/>
  <c r="AC48"/>
  <c r="AB48"/>
  <c r="AA48"/>
  <c r="AI47"/>
  <c r="AH47"/>
  <c r="AG47"/>
  <c r="AF47"/>
  <c r="AE47"/>
  <c r="AC47"/>
  <c r="AB47"/>
  <c r="AA47"/>
  <c r="AI46"/>
  <c r="AH46"/>
  <c r="AG46"/>
  <c r="AF46"/>
  <c r="AE46"/>
  <c r="AC46"/>
  <c r="AB46"/>
  <c r="AA46"/>
  <c r="AI45"/>
  <c r="AH45"/>
  <c r="AG45"/>
  <c r="AF45"/>
  <c r="AE45"/>
  <c r="AC45"/>
  <c r="AB45"/>
  <c r="AA45"/>
  <c r="AI44"/>
  <c r="AH44"/>
  <c r="AG44"/>
  <c r="AF44"/>
  <c r="AE44"/>
  <c r="AC44"/>
  <c r="AB44"/>
  <c r="AA44"/>
  <c r="AI43"/>
  <c r="AH43"/>
  <c r="AG43"/>
  <c r="AF43"/>
  <c r="AE43"/>
  <c r="AC43"/>
  <c r="AB43"/>
  <c r="AA43"/>
  <c r="AI42"/>
  <c r="AH42"/>
  <c r="AG42"/>
  <c r="AF42"/>
  <c r="AE42"/>
  <c r="AC42"/>
  <c r="AB42"/>
  <c r="AA42"/>
  <c r="AI41"/>
  <c r="AH41"/>
  <c r="AG41"/>
  <c r="AF41"/>
  <c r="AE41"/>
  <c r="AC41"/>
  <c r="AB41"/>
  <c r="AA41"/>
  <c r="AI40"/>
  <c r="AH40"/>
  <c r="AG40"/>
  <c r="AF40"/>
  <c r="AE40"/>
  <c r="AC40"/>
  <c r="AB40"/>
  <c r="AA40"/>
  <c r="AI39"/>
  <c r="AH39"/>
  <c r="AG39"/>
  <c r="AF39"/>
  <c r="AE39"/>
  <c r="AC39"/>
  <c r="AB39"/>
  <c r="AA39"/>
  <c r="AI38"/>
  <c r="AH38"/>
  <c r="AG38"/>
  <c r="AF38"/>
  <c r="AE38"/>
  <c r="AC38"/>
  <c r="AB38"/>
  <c r="AA38"/>
  <c r="AI37"/>
  <c r="AH37"/>
  <c r="AG37"/>
  <c r="AF37"/>
  <c r="AE37"/>
  <c r="AC37"/>
  <c r="AB37"/>
  <c r="AA37"/>
  <c r="AI36"/>
  <c r="AH36"/>
  <c r="AG36"/>
  <c r="AF36"/>
  <c r="AE36"/>
  <c r="AC36"/>
  <c r="AB36"/>
  <c r="AA36"/>
  <c r="AI35"/>
  <c r="AH35"/>
  <c r="AG35"/>
  <c r="AF35"/>
  <c r="AE35"/>
  <c r="AC35"/>
  <c r="AB35"/>
  <c r="AA35"/>
  <c r="AI34"/>
  <c r="AH34"/>
  <c r="AG34"/>
  <c r="AF34"/>
  <c r="AE34"/>
  <c r="AC34"/>
  <c r="AB34"/>
  <c r="AA34"/>
  <c r="AI33"/>
  <c r="AH33"/>
  <c r="AG33"/>
  <c r="AF33"/>
  <c r="AE33"/>
  <c r="AC33"/>
  <c r="AB33"/>
  <c r="AA33"/>
  <c r="AI32"/>
  <c r="AH32"/>
  <c r="AG32"/>
  <c r="AF32"/>
  <c r="AE32"/>
  <c r="AC32"/>
  <c r="AB32"/>
  <c r="AA32"/>
  <c r="AI31"/>
  <c r="AH31"/>
  <c r="AG31"/>
  <c r="AF31"/>
  <c r="AE31"/>
  <c r="AC31"/>
  <c r="AB31"/>
  <c r="AA31"/>
  <c r="AI30"/>
  <c r="AH30"/>
  <c r="AG30"/>
  <c r="AF30"/>
  <c r="AE30"/>
  <c r="AC30"/>
  <c r="AB30"/>
  <c r="AA30"/>
  <c r="AI29"/>
  <c r="AH29"/>
  <c r="AG29"/>
  <c r="AF29"/>
  <c r="AE29"/>
  <c r="AC29"/>
  <c r="AB29"/>
  <c r="AA29"/>
  <c r="AI28"/>
  <c r="AH28"/>
  <c r="AG28"/>
  <c r="AF28"/>
  <c r="AE28"/>
  <c r="AC28"/>
  <c r="AB28"/>
  <c r="AA28"/>
  <c r="AI27"/>
  <c r="AH27"/>
  <c r="AG27"/>
  <c r="AF27"/>
  <c r="AE27"/>
  <c r="AC27"/>
  <c r="AB27"/>
  <c r="AA27"/>
  <c r="AI26"/>
  <c r="AH26"/>
  <c r="AG26"/>
  <c r="AF26"/>
  <c r="AE26"/>
  <c r="AC26"/>
  <c r="AB26"/>
  <c r="AA26"/>
  <c r="AI25"/>
  <c r="AH25"/>
  <c r="AG25"/>
  <c r="AF25"/>
  <c r="AE25"/>
  <c r="AC25"/>
  <c r="AB25"/>
  <c r="AA25"/>
  <c r="AI24"/>
  <c r="AH24"/>
  <c r="AG24"/>
  <c r="AF24"/>
  <c r="AE24"/>
  <c r="AC24"/>
  <c r="AB24"/>
  <c r="AA24"/>
  <c r="AI23"/>
  <c r="AH23"/>
  <c r="AG23"/>
  <c r="AF23"/>
  <c r="AE23"/>
  <c r="AC23"/>
  <c r="AB23"/>
  <c r="AA23"/>
  <c r="AI22"/>
  <c r="AH22"/>
  <c r="AG22"/>
  <c r="AF22"/>
  <c r="AE22"/>
  <c r="AC22"/>
  <c r="AB22"/>
  <c r="AA22"/>
  <c r="AI21"/>
  <c r="AH21"/>
  <c r="AG21"/>
  <c r="AF21"/>
  <c r="AE21"/>
  <c r="AC21"/>
  <c r="AB21"/>
  <c r="AA21"/>
  <c r="AI20"/>
  <c r="AH20"/>
  <c r="AG20"/>
  <c r="AF20"/>
  <c r="AE20"/>
  <c r="AC20"/>
  <c r="AB20"/>
  <c r="AA20"/>
  <c r="AI19"/>
  <c r="AH19"/>
  <c r="AG19"/>
  <c r="AF19"/>
  <c r="AE19"/>
  <c r="AC19"/>
  <c r="AB19"/>
  <c r="AA19"/>
  <c r="AI18"/>
  <c r="AH18"/>
  <c r="AG18"/>
  <c r="AF18"/>
  <c r="AE18"/>
  <c r="AC18"/>
  <c r="AB18"/>
  <c r="AA18"/>
  <c r="AI17"/>
  <c r="AH17"/>
  <c r="AG17"/>
  <c r="AF17"/>
  <c r="AE17"/>
  <c r="AC17"/>
  <c r="AB17"/>
  <c r="AA17"/>
  <c r="AI16"/>
  <c r="AH16"/>
  <c r="AG16"/>
  <c r="AF16"/>
  <c r="AE16"/>
  <c r="AC16"/>
  <c r="AB16"/>
  <c r="AA16"/>
  <c r="AI15"/>
  <c r="AH15"/>
  <c r="AG15"/>
  <c r="AF15"/>
  <c r="AE15"/>
  <c r="AC15"/>
  <c r="AB15"/>
  <c r="AA15"/>
  <c r="AI14"/>
  <c r="AH14"/>
  <c r="AG14"/>
  <c r="AF14"/>
  <c r="AE14"/>
  <c r="AC14"/>
  <c r="AB14"/>
  <c r="AA14"/>
  <c r="AI13"/>
  <c r="AH13"/>
  <c r="AG13"/>
  <c r="AF13"/>
  <c r="AE13"/>
  <c r="AC13"/>
  <c r="AB13"/>
  <c r="AA13"/>
  <c r="AI12"/>
  <c r="AH12"/>
  <c r="AG12"/>
  <c r="AJ12" s="1"/>
  <c r="AF12"/>
  <c r="AE12"/>
  <c r="AC12"/>
  <c r="AB12"/>
  <c r="AA12"/>
  <c r="AI11"/>
  <c r="AH11"/>
  <c r="AG11"/>
  <c r="AF11"/>
  <c r="AE11"/>
  <c r="AC11"/>
  <c r="AB11"/>
  <c r="AA1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I21" i="7"/>
  <c r="AH21"/>
  <c r="AG21"/>
  <c r="AF21"/>
  <c r="AE21"/>
  <c r="AC21"/>
  <c r="AB21"/>
  <c r="AA21"/>
  <c r="AI20"/>
  <c r="AH20"/>
  <c r="AG20"/>
  <c r="AF20"/>
  <c r="AE20"/>
  <c r="AC20"/>
  <c r="AB20"/>
  <c r="AA20"/>
  <c r="AI19"/>
  <c r="AH19"/>
  <c r="AG19"/>
  <c r="AF19"/>
  <c r="AE19"/>
  <c r="AC19"/>
  <c r="AB19"/>
  <c r="AA19"/>
  <c r="AI18"/>
  <c r="AH18"/>
  <c r="AG18"/>
  <c r="AF18"/>
  <c r="AE18"/>
  <c r="AC18"/>
  <c r="AB18"/>
  <c r="AA18"/>
  <c r="AI17"/>
  <c r="AH17"/>
  <c r="AG17"/>
  <c r="AF17"/>
  <c r="AE17"/>
  <c r="AC17"/>
  <c r="AB17"/>
  <c r="AA17"/>
  <c r="AI16"/>
  <c r="AH16"/>
  <c r="AG16"/>
  <c r="AF16"/>
  <c r="AE16"/>
  <c r="AC16"/>
  <c r="AB16"/>
  <c r="AA16"/>
  <c r="AI15"/>
  <c r="AH15"/>
  <c r="AG15"/>
  <c r="AF15"/>
  <c r="AE15"/>
  <c r="AC15"/>
  <c r="AB15"/>
  <c r="AA15"/>
  <c r="AI14"/>
  <c r="AH14"/>
  <c r="AG14"/>
  <c r="AF14"/>
  <c r="AE14"/>
  <c r="AC14"/>
  <c r="AB14"/>
  <c r="AA14"/>
  <c r="AI13"/>
  <c r="AH13"/>
  <c r="AG13"/>
  <c r="AF13"/>
  <c r="AE13"/>
  <c r="AC13"/>
  <c r="AB13"/>
  <c r="AA13"/>
  <c r="AI12"/>
  <c r="AH12"/>
  <c r="AG12"/>
  <c r="AF12"/>
  <c r="AE12"/>
  <c r="AC12"/>
  <c r="AB12"/>
  <c r="AA12"/>
  <c r="AI11"/>
  <c r="AH11"/>
  <c r="AG11"/>
  <c r="AF11"/>
  <c r="AE11"/>
  <c r="AC11"/>
  <c r="AB11"/>
  <c r="AA11"/>
  <c r="A11"/>
  <c r="A12" s="1"/>
  <c r="A13" s="1"/>
  <c r="A14" s="1"/>
  <c r="A15" s="1"/>
  <c r="A16" s="1"/>
  <c r="A17" s="1"/>
  <c r="A18" s="1"/>
  <c r="A19" s="1"/>
  <c r="A20" s="1"/>
  <c r="A21" s="1"/>
  <c r="AJ11" i="8" l="1"/>
  <c r="AK11" s="1"/>
  <c r="AJ21" i="7"/>
  <c r="AJ11" i="11"/>
  <c r="AJ13"/>
  <c r="AJ16"/>
  <c r="AK16" s="1"/>
  <c r="AJ17"/>
  <c r="AJ18"/>
  <c r="AJ19"/>
  <c r="AJ20"/>
  <c r="AK20" s="1"/>
  <c r="AJ21"/>
  <c r="AJ22"/>
  <c r="AJ23"/>
  <c r="AJ24"/>
  <c r="AK24" s="1"/>
  <c r="AJ25"/>
  <c r="AJ26"/>
  <c r="AJ27"/>
  <c r="AJ28"/>
  <c r="AK28" s="1"/>
  <c r="AJ29"/>
  <c r="AJ30"/>
  <c r="AJ31"/>
  <c r="AJ32"/>
  <c r="AK32" s="1"/>
  <c r="AJ33"/>
  <c r="AJ34"/>
  <c r="AJ35"/>
  <c r="AJ36"/>
  <c r="AK36" s="1"/>
  <c r="AJ37"/>
  <c r="AJ38"/>
  <c r="AJ39"/>
  <c r="AJ44"/>
  <c r="AK44" s="1"/>
  <c r="AJ45"/>
  <c r="AJ46"/>
  <c r="AJ47"/>
  <c r="AJ48"/>
  <c r="AK48" s="1"/>
  <c r="AJ49"/>
  <c r="AJ50"/>
  <c r="AJ51"/>
  <c r="AJ52"/>
  <c r="AK52" s="1"/>
  <c r="AJ57"/>
  <c r="AJ58"/>
  <c r="AJ59"/>
  <c r="AJ60"/>
  <c r="AK60" s="1"/>
  <c r="AJ61"/>
  <c r="AJ69"/>
  <c r="AJ70"/>
  <c r="AJ71"/>
  <c r="AJ12" i="15"/>
  <c r="AJ13"/>
  <c r="AJ14"/>
  <c r="AJ15"/>
  <c r="AJ21"/>
  <c r="AJ13" i="19"/>
  <c r="AJ14"/>
  <c r="AJ15"/>
  <c r="AK15" s="1"/>
  <c r="AJ16"/>
  <c r="AJ17"/>
  <c r="AJ18"/>
  <c r="AJ26"/>
  <c r="AK26" s="1"/>
  <c r="AJ27"/>
  <c r="AJ28"/>
  <c r="AJ29"/>
  <c r="AJ30"/>
  <c r="AK30" s="1"/>
  <c r="AJ31"/>
  <c r="AJ32"/>
  <c r="AJ33"/>
  <c r="AJ34"/>
  <c r="AK34" s="1"/>
  <c r="AJ35"/>
  <c r="AJ36"/>
  <c r="AJ37"/>
  <c r="AJ40"/>
  <c r="AJ41"/>
  <c r="AJ42"/>
  <c r="AJ48"/>
  <c r="AJ49"/>
  <c r="AK49" s="1"/>
  <c r="AJ50"/>
  <c r="AJ51"/>
  <c r="AJ52"/>
  <c r="AJ53"/>
  <c r="AK53" s="1"/>
  <c r="AJ54"/>
  <c r="AJ55"/>
  <c r="AJ56"/>
  <c r="AJ57"/>
  <c r="AK57" s="1"/>
  <c r="AJ58"/>
  <c r="AJ59"/>
  <c r="AJ71"/>
  <c r="AJ63"/>
  <c r="AJ64"/>
  <c r="AJ65"/>
  <c r="AJ66"/>
  <c r="AJ68"/>
  <c r="AK68" s="1"/>
  <c r="AD11" i="8"/>
  <c r="AD12"/>
  <c r="AJ12" i="11"/>
  <c r="AJ15"/>
  <c r="AJ40"/>
  <c r="AJ41"/>
  <c r="AJ42"/>
  <c r="AJ43"/>
  <c r="AJ53"/>
  <c r="AJ54"/>
  <c r="AJ55"/>
  <c r="AJ56"/>
  <c r="AK56" s="1"/>
  <c r="AJ72"/>
  <c r="AJ73"/>
  <c r="AJ74"/>
  <c r="AJ75"/>
  <c r="AJ76"/>
  <c r="AJ77"/>
  <c r="AJ78"/>
  <c r="AJ80"/>
  <c r="AK80" s="1"/>
  <c r="AJ81"/>
  <c r="AJ11" i="15"/>
  <c r="AJ16"/>
  <c r="AJ17"/>
  <c r="AK17" s="1"/>
  <c r="AJ18"/>
  <c r="AJ11" i="19"/>
  <c r="AJ12"/>
  <c r="AJ19"/>
  <c r="AK19" s="1"/>
  <c r="AJ20"/>
  <c r="AJ21"/>
  <c r="AJ22"/>
  <c r="AJ23"/>
  <c r="AK23" s="1"/>
  <c r="AJ24"/>
  <c r="AJ25"/>
  <c r="AJ38"/>
  <c r="AJ39"/>
  <c r="AK39" s="1"/>
  <c r="AJ43"/>
  <c r="AJ44"/>
  <c r="AJ45"/>
  <c r="AJ46"/>
  <c r="AK46" s="1"/>
  <c r="AJ47"/>
  <c r="AJ60"/>
  <c r="AJ61"/>
  <c r="AJ62"/>
  <c r="AK62" s="1"/>
  <c r="AJ67"/>
  <c r="AJ69"/>
  <c r="AJ70"/>
  <c r="AJ72"/>
  <c r="AJ73"/>
  <c r="AJ74"/>
  <c r="AJ75"/>
  <c r="AJ76"/>
  <c r="AJ77"/>
  <c r="AJ78"/>
  <c r="AJ79"/>
  <c r="AJ80"/>
  <c r="AJ81"/>
  <c r="AJ82"/>
  <c r="AJ83"/>
  <c r="AJ85"/>
  <c r="AK85" s="1"/>
  <c r="AD13" i="8"/>
  <c r="AJ13"/>
  <c r="AD14"/>
  <c r="AJ14"/>
  <c r="AD15"/>
  <c r="AJ15"/>
  <c r="AD16"/>
  <c r="AJ16"/>
  <c r="AK16" s="1"/>
  <c r="AD17"/>
  <c r="AJ17"/>
  <c r="AD18"/>
  <c r="AJ18"/>
  <c r="AD19"/>
  <c r="AJ19"/>
  <c r="AD20"/>
  <c r="AJ20"/>
  <c r="AK20" s="1"/>
  <c r="AD21"/>
  <c r="AJ21"/>
  <c r="AD22"/>
  <c r="AJ22"/>
  <c r="AD23"/>
  <c r="AJ23"/>
  <c r="AD24"/>
  <c r="AJ24"/>
  <c r="AK24" s="1"/>
  <c r="AD25"/>
  <c r="AJ25"/>
  <c r="AD26"/>
  <c r="AJ26"/>
  <c r="AD27"/>
  <c r="AJ27"/>
  <c r="AD28"/>
  <c r="AJ28"/>
  <c r="AK28" s="1"/>
  <c r="AD29"/>
  <c r="AJ29"/>
  <c r="AD30"/>
  <c r="AJ30"/>
  <c r="AD31"/>
  <c r="AJ31"/>
  <c r="AD32"/>
  <c r="AJ32"/>
  <c r="AK32" s="1"/>
  <c r="AD33"/>
  <c r="AJ33"/>
  <c r="AD34"/>
  <c r="AJ34"/>
  <c r="AD35"/>
  <c r="AJ35"/>
  <c r="AD36"/>
  <c r="AJ36"/>
  <c r="AK36" s="1"/>
  <c r="AD37"/>
  <c r="AJ37"/>
  <c r="AD38"/>
  <c r="AJ38"/>
  <c r="AD39"/>
  <c r="AJ39"/>
  <c r="AD40"/>
  <c r="AJ40"/>
  <c r="AK40" s="1"/>
  <c r="AD41"/>
  <c r="AJ41"/>
  <c r="AD42"/>
  <c r="AJ42"/>
  <c r="AD43"/>
  <c r="AJ43"/>
  <c r="AD44"/>
  <c r="AJ44"/>
  <c r="AK44" s="1"/>
  <c r="AD45"/>
  <c r="AJ45"/>
  <c r="AD46"/>
  <c r="AJ46"/>
  <c r="AD47"/>
  <c r="AJ47"/>
  <c r="AD48"/>
  <c r="AJ48"/>
  <c r="AK48" s="1"/>
  <c r="AD49"/>
  <c r="AJ49"/>
  <c r="AD50"/>
  <c r="AJ50"/>
  <c r="AD51"/>
  <c r="AJ51"/>
  <c r="AD52"/>
  <c r="AJ52"/>
  <c r="AK52" s="1"/>
  <c r="AD53"/>
  <c r="AJ53"/>
  <c r="AD54"/>
  <c r="AJ54"/>
  <c r="AD55"/>
  <c r="AJ55"/>
  <c r="AD56"/>
  <c r="AJ56"/>
  <c r="AK56" s="1"/>
  <c r="AD57"/>
  <c r="AJ57"/>
  <c r="AD58"/>
  <c r="AJ58"/>
  <c r="AD59"/>
  <c r="AJ59"/>
  <c r="AD60"/>
  <c r="AJ60"/>
  <c r="AK60" s="1"/>
  <c r="AD61"/>
  <c r="AJ61"/>
  <c r="AD62"/>
  <c r="AD63"/>
  <c r="AK63" s="1"/>
  <c r="AJ63"/>
  <c r="AD64"/>
  <c r="AJ64"/>
  <c r="AJ11" i="12"/>
  <c r="AK11" s="1"/>
  <c r="AD11" i="16"/>
  <c r="AJ11"/>
  <c r="AD12"/>
  <c r="AJ12"/>
  <c r="AK12" s="1"/>
  <c r="AD13"/>
  <c r="AJ13"/>
  <c r="AD14"/>
  <c r="AJ14"/>
  <c r="AK14" s="1"/>
  <c r="AD15"/>
  <c r="AJ15"/>
  <c r="AD16"/>
  <c r="AJ16"/>
  <c r="AK16" s="1"/>
  <c r="AD17"/>
  <c r="AJ17"/>
  <c r="AD18"/>
  <c r="AJ18"/>
  <c r="AK18" s="1"/>
  <c r="AD19"/>
  <c r="AD22"/>
  <c r="AJ22"/>
  <c r="AD11" i="20"/>
  <c r="AK11" s="1"/>
  <c r="AJ11"/>
  <c r="AD12"/>
  <c r="AJ12"/>
  <c r="AD13"/>
  <c r="AK13" s="1"/>
  <c r="AJ13"/>
  <c r="AD14"/>
  <c r="AJ14"/>
  <c r="AD15"/>
  <c r="AK15" s="1"/>
  <c r="AJ15"/>
  <c r="AD16"/>
  <c r="AJ16"/>
  <c r="AD17"/>
  <c r="AK17" s="1"/>
  <c r="AJ17"/>
  <c r="AD18"/>
  <c r="AJ18"/>
  <c r="AD19"/>
  <c r="AK19" s="1"/>
  <c r="AJ19"/>
  <c r="AD20"/>
  <c r="AJ20"/>
  <c r="AD21"/>
  <c r="AK21" s="1"/>
  <c r="AJ21"/>
  <c r="AD22"/>
  <c r="AJ22"/>
  <c r="AD23"/>
  <c r="AK23" s="1"/>
  <c r="AJ23"/>
  <c r="AD24"/>
  <c r="AJ24"/>
  <c r="AD25"/>
  <c r="AK25" s="1"/>
  <c r="AJ25"/>
  <c r="AD26"/>
  <c r="AJ26"/>
  <c r="AD27"/>
  <c r="AK27" s="1"/>
  <c r="AJ27"/>
  <c r="AD28"/>
  <c r="AJ28"/>
  <c r="AD29"/>
  <c r="AK29" s="1"/>
  <c r="AJ29"/>
  <c r="AD30"/>
  <c r="AJ30"/>
  <c r="AD31"/>
  <c r="AK31" s="1"/>
  <c r="AJ31"/>
  <c r="AD32"/>
  <c r="AJ32"/>
  <c r="AD33"/>
  <c r="AK33" s="1"/>
  <c r="AJ33"/>
  <c r="AD34"/>
  <c r="AJ34"/>
  <c r="AD35"/>
  <c r="AK35" s="1"/>
  <c r="AJ35"/>
  <c r="AD36"/>
  <c r="AJ36"/>
  <c r="AD37"/>
  <c r="AK37" s="1"/>
  <c r="AJ37"/>
  <c r="AD38"/>
  <c r="AJ38"/>
  <c r="AD39"/>
  <c r="AK39" s="1"/>
  <c r="AJ39"/>
  <c r="AD40"/>
  <c r="AJ40"/>
  <c r="AD41"/>
  <c r="AK41" s="1"/>
  <c r="AJ41"/>
  <c r="AJ42"/>
  <c r="AD43"/>
  <c r="AJ43"/>
  <c r="AK43" s="1"/>
  <c r="AD44"/>
  <c r="AJ44"/>
  <c r="AD45"/>
  <c r="AJ45"/>
  <c r="AK45" s="1"/>
  <c r="AD46"/>
  <c r="AJ46"/>
  <c r="AD47"/>
  <c r="AJ47"/>
  <c r="AK47" s="1"/>
  <c r="AD48"/>
  <c r="AJ48"/>
  <c r="AD49"/>
  <c r="AJ49"/>
  <c r="AK49" s="1"/>
  <c r="AD50"/>
  <c r="AJ50"/>
  <c r="AD51"/>
  <c r="AJ51"/>
  <c r="AK51" s="1"/>
  <c r="AD52"/>
  <c r="AJ52"/>
  <c r="AD53"/>
  <c r="AJ53"/>
  <c r="AK53" s="1"/>
  <c r="AD54"/>
  <c r="AJ54"/>
  <c r="AD55"/>
  <c r="AJ55"/>
  <c r="AK55" s="1"/>
  <c r="AD56"/>
  <c r="AJ56"/>
  <c r="AD57"/>
  <c r="AJ57"/>
  <c r="AK57" s="1"/>
  <c r="AD58"/>
  <c r="AJ58"/>
  <c r="AD59"/>
  <c r="AJ59"/>
  <c r="AK59" s="1"/>
  <c r="AD60"/>
  <c r="AJ60"/>
  <c r="AD61"/>
  <c r="AJ61"/>
  <c r="AK61" s="1"/>
  <c r="AD62"/>
  <c r="AJ62"/>
  <c r="AD63"/>
  <c r="AJ65"/>
  <c r="AK65" s="1"/>
  <c r="AD66"/>
  <c r="AJ66"/>
  <c r="AD67"/>
  <c r="AD68"/>
  <c r="AK68" s="1"/>
  <c r="AJ68"/>
  <c r="Y18" i="22"/>
  <c r="Y26"/>
  <c r="Y34"/>
  <c r="Y42"/>
  <c r="Y50"/>
  <c r="Y58"/>
  <c r="Y66"/>
  <c r="Y74"/>
  <c r="Y82"/>
  <c r="Y90"/>
  <c r="Y98"/>
  <c r="Y106"/>
  <c r="Y114"/>
  <c r="Y122"/>
  <c r="Y130"/>
  <c r="Y138"/>
  <c r="Y146"/>
  <c r="Y154"/>
  <c r="AD11" i="10"/>
  <c r="AK11" s="1"/>
  <c r="AJ11"/>
  <c r="AD12"/>
  <c r="AJ12"/>
  <c r="AD13"/>
  <c r="AK13" s="1"/>
  <c r="AJ13"/>
  <c r="AD14"/>
  <c r="AJ14"/>
  <c r="AD15"/>
  <c r="AK15" s="1"/>
  <c r="AJ15"/>
  <c r="AD16"/>
  <c r="AJ16"/>
  <c r="AD17"/>
  <c r="AK17" s="1"/>
  <c r="AJ17"/>
  <c r="AD18"/>
  <c r="AJ18"/>
  <c r="AD19"/>
  <c r="AK19" s="1"/>
  <c r="AJ19"/>
  <c r="AD20"/>
  <c r="AJ20"/>
  <c r="AD21"/>
  <c r="AK21" s="1"/>
  <c r="AJ21"/>
  <c r="AJ22"/>
  <c r="AD23"/>
  <c r="AJ23"/>
  <c r="AK23" s="1"/>
  <c r="AJ24"/>
  <c r="AD25"/>
  <c r="AJ25"/>
  <c r="AJ26"/>
  <c r="AD27"/>
  <c r="AJ27"/>
  <c r="AJ28"/>
  <c r="AD29"/>
  <c r="AK29" s="1"/>
  <c r="AJ29"/>
  <c r="AJ30"/>
  <c r="AD31"/>
  <c r="AJ31"/>
  <c r="AK31" s="1"/>
  <c r="AJ32"/>
  <c r="AD33"/>
  <c r="AJ33"/>
  <c r="AJ34"/>
  <c r="AD35"/>
  <c r="AJ35"/>
  <c r="AD11" i="18"/>
  <c r="AJ11"/>
  <c r="AK11" s="1"/>
  <c r="AD12"/>
  <c r="AJ12"/>
  <c r="AD13"/>
  <c r="AJ13"/>
  <c r="AD14"/>
  <c r="AJ14"/>
  <c r="AD15"/>
  <c r="AJ15"/>
  <c r="AK15" s="1"/>
  <c r="AD16"/>
  <c r="AJ16"/>
  <c r="AD17"/>
  <c r="AJ17"/>
  <c r="AD18"/>
  <c r="AJ18"/>
  <c r="AD19"/>
  <c r="AJ19"/>
  <c r="AK19" s="1"/>
  <c r="AD20"/>
  <c r="AJ20"/>
  <c r="AD21"/>
  <c r="AJ21"/>
  <c r="AD22"/>
  <c r="AJ22"/>
  <c r="X11" i="22"/>
  <c r="X13"/>
  <c r="X15"/>
  <c r="X17"/>
  <c r="Y17" s="1"/>
  <c r="X19"/>
  <c r="X21"/>
  <c r="X23"/>
  <c r="X25"/>
  <c r="Y25" s="1"/>
  <c r="X27"/>
  <c r="X29"/>
  <c r="X31"/>
  <c r="X33"/>
  <c r="Y33" s="1"/>
  <c r="X35"/>
  <c r="X37"/>
  <c r="X39"/>
  <c r="X41"/>
  <c r="Y41" s="1"/>
  <c r="X43"/>
  <c r="X45"/>
  <c r="X47"/>
  <c r="X49"/>
  <c r="Y49" s="1"/>
  <c r="X51"/>
  <c r="X53"/>
  <c r="X55"/>
  <c r="X57"/>
  <c r="Y57" s="1"/>
  <c r="X59"/>
  <c r="X61"/>
  <c r="X63"/>
  <c r="X65"/>
  <c r="Y65" s="1"/>
  <c r="X67"/>
  <c r="X69"/>
  <c r="X71"/>
  <c r="X73"/>
  <c r="Y73" s="1"/>
  <c r="X75"/>
  <c r="X77"/>
  <c r="X79"/>
  <c r="X81"/>
  <c r="Y81" s="1"/>
  <c r="X83"/>
  <c r="X85"/>
  <c r="X87"/>
  <c r="X89"/>
  <c r="Y89" s="1"/>
  <c r="X93"/>
  <c r="X95"/>
  <c r="X97"/>
  <c r="X99"/>
  <c r="Y99" s="1"/>
  <c r="X103"/>
  <c r="X105"/>
  <c r="X107"/>
  <c r="X109"/>
  <c r="Y109" s="1"/>
  <c r="X111"/>
  <c r="X113"/>
  <c r="X115"/>
  <c r="X117"/>
  <c r="Y117" s="1"/>
  <c r="X119"/>
  <c r="X121"/>
  <c r="X123"/>
  <c r="X125"/>
  <c r="Y125" s="1"/>
  <c r="X127"/>
  <c r="X129"/>
  <c r="X131"/>
  <c r="X133"/>
  <c r="Y133" s="1"/>
  <c r="X135"/>
  <c r="X137"/>
  <c r="X139"/>
  <c r="X141"/>
  <c r="Y141" s="1"/>
  <c r="X143"/>
  <c r="X145"/>
  <c r="X147"/>
  <c r="X149"/>
  <c r="Y149" s="1"/>
  <c r="X151"/>
  <c r="X153"/>
  <c r="X155"/>
  <c r="X157"/>
  <c r="Y157" s="1"/>
  <c r="X159"/>
  <c r="X12"/>
  <c r="Y12" s="1"/>
  <c r="X14"/>
  <c r="Y14" s="1"/>
  <c r="X16"/>
  <c r="Y16" s="1"/>
  <c r="X18"/>
  <c r="X20"/>
  <c r="Y20" s="1"/>
  <c r="X22"/>
  <c r="Y22" s="1"/>
  <c r="X24"/>
  <c r="Y24" s="1"/>
  <c r="X26"/>
  <c r="X28"/>
  <c r="Y28" s="1"/>
  <c r="X30"/>
  <c r="Y30" s="1"/>
  <c r="X32"/>
  <c r="Y32" s="1"/>
  <c r="X34"/>
  <c r="X36"/>
  <c r="Y36" s="1"/>
  <c r="X38"/>
  <c r="Y38" s="1"/>
  <c r="X40"/>
  <c r="Y40" s="1"/>
  <c r="X42"/>
  <c r="X44"/>
  <c r="Y44" s="1"/>
  <c r="X46"/>
  <c r="Y46" s="1"/>
  <c r="X48"/>
  <c r="Y48" s="1"/>
  <c r="X50"/>
  <c r="X52"/>
  <c r="Y52" s="1"/>
  <c r="X54"/>
  <c r="Y54" s="1"/>
  <c r="X56"/>
  <c r="Y56" s="1"/>
  <c r="X58"/>
  <c r="X60"/>
  <c r="Y60" s="1"/>
  <c r="X62"/>
  <c r="Y62" s="1"/>
  <c r="X64"/>
  <c r="Y64" s="1"/>
  <c r="X66"/>
  <c r="X68"/>
  <c r="Y68" s="1"/>
  <c r="X70"/>
  <c r="Y70" s="1"/>
  <c r="X72"/>
  <c r="Y72" s="1"/>
  <c r="X74"/>
  <c r="X76"/>
  <c r="Y76" s="1"/>
  <c r="X78"/>
  <c r="Y78" s="1"/>
  <c r="X80"/>
  <c r="Y80" s="1"/>
  <c r="X82"/>
  <c r="X84"/>
  <c r="Y84" s="1"/>
  <c r="X86"/>
  <c r="Y86" s="1"/>
  <c r="X88"/>
  <c r="Y88" s="1"/>
  <c r="X90"/>
  <c r="X92"/>
  <c r="Y92" s="1"/>
  <c r="X94"/>
  <c r="Y94" s="1"/>
  <c r="X96"/>
  <c r="Y96" s="1"/>
  <c r="X98"/>
  <c r="X100"/>
  <c r="Y100" s="1"/>
  <c r="X102"/>
  <c r="Y102" s="1"/>
  <c r="X104"/>
  <c r="Y104" s="1"/>
  <c r="X106"/>
  <c r="X108"/>
  <c r="Y108" s="1"/>
  <c r="X110"/>
  <c r="Y110" s="1"/>
  <c r="X112"/>
  <c r="Y112" s="1"/>
  <c r="X114"/>
  <c r="X116"/>
  <c r="Y116" s="1"/>
  <c r="X118"/>
  <c r="Y118" s="1"/>
  <c r="X120"/>
  <c r="Y120" s="1"/>
  <c r="X122"/>
  <c r="X124"/>
  <c r="Y124" s="1"/>
  <c r="X126"/>
  <c r="Y126" s="1"/>
  <c r="X128"/>
  <c r="Y128" s="1"/>
  <c r="X130"/>
  <c r="X132"/>
  <c r="Y132" s="1"/>
  <c r="X134"/>
  <c r="Y134" s="1"/>
  <c r="X136"/>
  <c r="Y136" s="1"/>
  <c r="X138"/>
  <c r="X140"/>
  <c r="Y140" s="1"/>
  <c r="X142"/>
  <c r="Y142" s="1"/>
  <c r="X144"/>
  <c r="Y144" s="1"/>
  <c r="X146"/>
  <c r="X148"/>
  <c r="Y148" s="1"/>
  <c r="X150"/>
  <c r="Y150" s="1"/>
  <c r="X152"/>
  <c r="Y152" s="1"/>
  <c r="X154"/>
  <c r="X156"/>
  <c r="Y156" s="1"/>
  <c r="X158"/>
  <c r="Y158" s="1"/>
  <c r="X160"/>
  <c r="Y160" s="1"/>
  <c r="Y11"/>
  <c r="Y13"/>
  <c r="Y15"/>
  <c r="Y19"/>
  <c r="Y21"/>
  <c r="Y23"/>
  <c r="Y27"/>
  <c r="Y29"/>
  <c r="Y31"/>
  <c r="Y35"/>
  <c r="Y37"/>
  <c r="Y39"/>
  <c r="Y43"/>
  <c r="Y45"/>
  <c r="Y47"/>
  <c r="Y51"/>
  <c r="Y53"/>
  <c r="Y55"/>
  <c r="Y59"/>
  <c r="Y61"/>
  <c r="Y63"/>
  <c r="Y67"/>
  <c r="Y69"/>
  <c r="Y71"/>
  <c r="Y75"/>
  <c r="Y77"/>
  <c r="Y79"/>
  <c r="Y83"/>
  <c r="Y85"/>
  <c r="Y87"/>
  <c r="Y91"/>
  <c r="Y93"/>
  <c r="Y95"/>
  <c r="Y97"/>
  <c r="Y101"/>
  <c r="Y103"/>
  <c r="Y105"/>
  <c r="Y107"/>
  <c r="Y111"/>
  <c r="Y113"/>
  <c r="Y115"/>
  <c r="Y119"/>
  <c r="Y121"/>
  <c r="Y123"/>
  <c r="Y127"/>
  <c r="Y129"/>
  <c r="Y131"/>
  <c r="Y135"/>
  <c r="Y137"/>
  <c r="Y139"/>
  <c r="Y143"/>
  <c r="Y145"/>
  <c r="Y147"/>
  <c r="Y151"/>
  <c r="Y153"/>
  <c r="Y155"/>
  <c r="Y159"/>
  <c r="AD42" i="20"/>
  <c r="AJ67"/>
  <c r="AD63" i="19"/>
  <c r="AD84"/>
  <c r="AJ15" i="17"/>
  <c r="AD16"/>
  <c r="AJ19" i="16"/>
  <c r="AD20"/>
  <c r="AJ19" i="15"/>
  <c r="AD20"/>
  <c r="AJ20"/>
  <c r="AK20" s="1"/>
  <c r="AD21"/>
  <c r="AD11" i="14"/>
  <c r="AJ11"/>
  <c r="AD12"/>
  <c r="AJ12"/>
  <c r="AD13"/>
  <c r="AJ13"/>
  <c r="AD14"/>
  <c r="AK14" s="1"/>
  <c r="AJ14"/>
  <c r="AD15"/>
  <c r="AJ15"/>
  <c r="AD16"/>
  <c r="AJ16"/>
  <c r="AD17"/>
  <c r="AJ17"/>
  <c r="AD18"/>
  <c r="AK18" s="1"/>
  <c r="AJ18"/>
  <c r="AD19"/>
  <c r="AJ19"/>
  <c r="AD20"/>
  <c r="AJ20"/>
  <c r="AD21"/>
  <c r="AJ21"/>
  <c r="AD22"/>
  <c r="AK22" s="1"/>
  <c r="AJ22"/>
  <c r="AD23"/>
  <c r="AJ23"/>
  <c r="AD24"/>
  <c r="AJ24"/>
  <c r="AD25"/>
  <c r="AJ25"/>
  <c r="AD26"/>
  <c r="AK26" s="1"/>
  <c r="AJ26"/>
  <c r="AD27"/>
  <c r="AJ27"/>
  <c r="AD28"/>
  <c r="AJ28"/>
  <c r="AD29"/>
  <c r="AJ29"/>
  <c r="AD30"/>
  <c r="AK30" s="1"/>
  <c r="AJ30"/>
  <c r="AD31"/>
  <c r="AJ31"/>
  <c r="AD32"/>
  <c r="AJ32"/>
  <c r="AD33"/>
  <c r="AJ33"/>
  <c r="AD34"/>
  <c r="AK34" s="1"/>
  <c r="AJ34"/>
  <c r="AD35"/>
  <c r="AJ35"/>
  <c r="AD36"/>
  <c r="AJ36"/>
  <c r="AD37"/>
  <c r="AJ37"/>
  <c r="AD38"/>
  <c r="AK38" s="1"/>
  <c r="AJ38"/>
  <c r="AD39"/>
  <c r="AJ39"/>
  <c r="AD40"/>
  <c r="AJ40"/>
  <c r="AD41"/>
  <c r="AJ41"/>
  <c r="AD42"/>
  <c r="AK42" s="1"/>
  <c r="AJ42"/>
  <c r="AD43"/>
  <c r="AJ43"/>
  <c r="AD44"/>
  <c r="AJ44"/>
  <c r="AD45"/>
  <c r="AJ45"/>
  <c r="AD46"/>
  <c r="AK46" s="1"/>
  <c r="AJ46"/>
  <c r="AD47"/>
  <c r="AJ47"/>
  <c r="AD49"/>
  <c r="AK49" s="1"/>
  <c r="AJ49"/>
  <c r="AD30" i="13"/>
  <c r="AD11" i="12"/>
  <c r="AJ14" i="11"/>
  <c r="AK14" s="1"/>
  <c r="AD15"/>
  <c r="AJ62"/>
  <c r="AD63"/>
  <c r="AJ63"/>
  <c r="AD64"/>
  <c r="AJ64"/>
  <c r="AD65"/>
  <c r="AJ65"/>
  <c r="AK65" s="1"/>
  <c r="AD66"/>
  <c r="AJ66"/>
  <c r="AD67"/>
  <c r="AJ67"/>
  <c r="AD68"/>
  <c r="AJ68"/>
  <c r="AD79"/>
  <c r="AD11" i="9"/>
  <c r="AJ62" i="8"/>
  <c r="AJ63" i="20"/>
  <c r="AD64"/>
  <c r="AJ64"/>
  <c r="AK64" s="1"/>
  <c r="AD65"/>
  <c r="AJ84" i="19"/>
  <c r="AJ20" i="16"/>
  <c r="AD21"/>
  <c r="AK21" s="1"/>
  <c r="AJ21"/>
  <c r="AD48" i="14"/>
  <c r="AJ48"/>
  <c r="AJ30" i="13"/>
  <c r="AK30" s="1"/>
  <c r="AD31"/>
  <c r="AD11" i="7"/>
  <c r="AJ11"/>
  <c r="AD12"/>
  <c r="AK12" s="1"/>
  <c r="AJ12"/>
  <c r="AD13"/>
  <c r="AJ13"/>
  <c r="AD14"/>
  <c r="AK14" s="1"/>
  <c r="AJ14"/>
  <c r="AD15"/>
  <c r="AJ15"/>
  <c r="AD16"/>
  <c r="AK16" s="1"/>
  <c r="AJ16"/>
  <c r="AD17"/>
  <c r="AK17" s="1"/>
  <c r="AJ17"/>
  <c r="AD18"/>
  <c r="AK18" s="1"/>
  <c r="AJ18"/>
  <c r="AD19"/>
  <c r="AK19" s="1"/>
  <c r="AJ19"/>
  <c r="AD20"/>
  <c r="AK20" s="1"/>
  <c r="AJ20"/>
  <c r="AD21"/>
  <c r="AK21" s="1"/>
  <c r="AJ79" i="11"/>
  <c r="AD81"/>
  <c r="AK81" s="1"/>
  <c r="AK12" i="20"/>
  <c r="AK14"/>
  <c r="AK16"/>
  <c r="AK18"/>
  <c r="AK20"/>
  <c r="AK22"/>
  <c r="AK24"/>
  <c r="AK26"/>
  <c r="AK28"/>
  <c r="AK30"/>
  <c r="AK32"/>
  <c r="AK34"/>
  <c r="AK36"/>
  <c r="AK38"/>
  <c r="AK40"/>
  <c r="AK42"/>
  <c r="AK44"/>
  <c r="AK46"/>
  <c r="AK48"/>
  <c r="AK50"/>
  <c r="AK52"/>
  <c r="AK54"/>
  <c r="AK56"/>
  <c r="AK58"/>
  <c r="AK60"/>
  <c r="AK62"/>
  <c r="AK63"/>
  <c r="AK66"/>
  <c r="AK67"/>
  <c r="AK11" i="19"/>
  <c r="AK12"/>
  <c r="AK13"/>
  <c r="AK14"/>
  <c r="AK16"/>
  <c r="AK17"/>
  <c r="AK18"/>
  <c r="AK20"/>
  <c r="AK21"/>
  <c r="AK22"/>
  <c r="AK24"/>
  <c r="AK25"/>
  <c r="AK27"/>
  <c r="AK28"/>
  <c r="AK29"/>
  <c r="AK31"/>
  <c r="AK32"/>
  <c r="AK33"/>
  <c r="AK35"/>
  <c r="AK36"/>
  <c r="AK37"/>
  <c r="AK38"/>
  <c r="AK40"/>
  <c r="AK41"/>
  <c r="AK42"/>
  <c r="AK43"/>
  <c r="AK44"/>
  <c r="AK45"/>
  <c r="AK47"/>
  <c r="AK48"/>
  <c r="AK50"/>
  <c r="AK51"/>
  <c r="AK52"/>
  <c r="AK54"/>
  <c r="AK55"/>
  <c r="AK56"/>
  <c r="AK58"/>
  <c r="AK59"/>
  <c r="AK71"/>
  <c r="AK60"/>
  <c r="AK61"/>
  <c r="AK63"/>
  <c r="AK64"/>
  <c r="AK65"/>
  <c r="AK66"/>
  <c r="AK67"/>
  <c r="AK69"/>
  <c r="AK70"/>
  <c r="AK72"/>
  <c r="AK73"/>
  <c r="AK74"/>
  <c r="AK75"/>
  <c r="AK76"/>
  <c r="AK77"/>
  <c r="AK78"/>
  <c r="AK79"/>
  <c r="AK80"/>
  <c r="AK81"/>
  <c r="AK82"/>
  <c r="AK83"/>
  <c r="AK84"/>
  <c r="AK12" i="18"/>
  <c r="AK13"/>
  <c r="AK14"/>
  <c r="AK16"/>
  <c r="AK17"/>
  <c r="AK18"/>
  <c r="AK20"/>
  <c r="AK21"/>
  <c r="AK22"/>
  <c r="AK11" i="17"/>
  <c r="AK12"/>
  <c r="AK13"/>
  <c r="AK14"/>
  <c r="AK15"/>
  <c r="AK16"/>
  <c r="AK11" i="16"/>
  <c r="AK13"/>
  <c r="AK15"/>
  <c r="AK17"/>
  <c r="AK19"/>
  <c r="AK20"/>
  <c r="AK22"/>
  <c r="AK11" i="15"/>
  <c r="AK12"/>
  <c r="AK13"/>
  <c r="AK14"/>
  <c r="AK15"/>
  <c r="AK16"/>
  <c r="AK18"/>
  <c r="AK19"/>
  <c r="AK21"/>
  <c r="AK11" i="14"/>
  <c r="AK12"/>
  <c r="AK13"/>
  <c r="AK15"/>
  <c r="AK16"/>
  <c r="AK17"/>
  <c r="AK19"/>
  <c r="AK20"/>
  <c r="AK21"/>
  <c r="AK23"/>
  <c r="AK24"/>
  <c r="AK25"/>
  <c r="AK27"/>
  <c r="AK28"/>
  <c r="AK29"/>
  <c r="AK31"/>
  <c r="AK32"/>
  <c r="AK33"/>
  <c r="AK35"/>
  <c r="AK36"/>
  <c r="AK37"/>
  <c r="AK39"/>
  <c r="AK40"/>
  <c r="AK41"/>
  <c r="AK43"/>
  <c r="AK44"/>
  <c r="AK45"/>
  <c r="AK47"/>
  <c r="AK48"/>
  <c r="AK11" i="13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31"/>
  <c r="AK11" i="11"/>
  <c r="AK12"/>
  <c r="AK13"/>
  <c r="AK15"/>
  <c r="AK17"/>
  <c r="AK18"/>
  <c r="AK19"/>
  <c r="AK21"/>
  <c r="AK22"/>
  <c r="AK23"/>
  <c r="AK25"/>
  <c r="AK26"/>
  <c r="AK27"/>
  <c r="AK29"/>
  <c r="AK30"/>
  <c r="AK31"/>
  <c r="AK33"/>
  <c r="AK34"/>
  <c r="AK35"/>
  <c r="AK37"/>
  <c r="AK38"/>
  <c r="AK39"/>
  <c r="AK40"/>
  <c r="AK41"/>
  <c r="AK42"/>
  <c r="AK43"/>
  <c r="AK45"/>
  <c r="AK46"/>
  <c r="AK47"/>
  <c r="AK49"/>
  <c r="AK50"/>
  <c r="AK51"/>
  <c r="AK53"/>
  <c r="AK54"/>
  <c r="AK55"/>
  <c r="AK57"/>
  <c r="AK58"/>
  <c r="AK59"/>
  <c r="AK61"/>
  <c r="AK62"/>
  <c r="AK63"/>
  <c r="AK64"/>
  <c r="AK66"/>
  <c r="AK67"/>
  <c r="AK68"/>
  <c r="AK69"/>
  <c r="AK70"/>
  <c r="AK71"/>
  <c r="AK72"/>
  <c r="AK73"/>
  <c r="AK74"/>
  <c r="AK75"/>
  <c r="AK76"/>
  <c r="AK77"/>
  <c r="AK78"/>
  <c r="AK79"/>
  <c r="AK12" i="10"/>
  <c r="AK14"/>
  <c r="AK16"/>
  <c r="AK18"/>
  <c r="AK20"/>
  <c r="AK25"/>
  <c r="AK27"/>
  <c r="AK33"/>
  <c r="AK35"/>
  <c r="AD22"/>
  <c r="AK22" s="1"/>
  <c r="AD24"/>
  <c r="AK24" s="1"/>
  <c r="AD26"/>
  <c r="AD28"/>
  <c r="AK28" s="1"/>
  <c r="AD30"/>
  <c r="AK30" s="1"/>
  <c r="AD32"/>
  <c r="AK32" s="1"/>
  <c r="AD34"/>
  <c r="AK11" i="9"/>
  <c r="AK12" i="8"/>
  <c r="AK13"/>
  <c r="AK14"/>
  <c r="AK15"/>
  <c r="AK17"/>
  <c r="AK18"/>
  <c r="AK19"/>
  <c r="AK21"/>
  <c r="AK22"/>
  <c r="AK23"/>
  <c r="AK25"/>
  <c r="AK26"/>
  <c r="AK27"/>
  <c r="AK29"/>
  <c r="AK30"/>
  <c r="AK31"/>
  <c r="AK33"/>
  <c r="AK34"/>
  <c r="AK35"/>
  <c r="AK37"/>
  <c r="AK38"/>
  <c r="AK39"/>
  <c r="AK41"/>
  <c r="AK42"/>
  <c r="AK43"/>
  <c r="AK45"/>
  <c r="AK46"/>
  <c r="AK47"/>
  <c r="AK49"/>
  <c r="AK50"/>
  <c r="AK51"/>
  <c r="AK53"/>
  <c r="AK54"/>
  <c r="AK55"/>
  <c r="AK57"/>
  <c r="AK58"/>
  <c r="AK59"/>
  <c r="AK61"/>
  <c r="AK62"/>
  <c r="AK64"/>
  <c r="AK15" i="7" l="1"/>
  <c r="AK13"/>
  <c r="AK11"/>
  <c r="AK34" i="10"/>
  <c r="AK26"/>
</calcChain>
</file>

<file path=xl/sharedStrings.xml><?xml version="1.0" encoding="utf-8"?>
<sst xmlns="http://schemas.openxmlformats.org/spreadsheetml/2006/main" count="5551" uniqueCount="868">
  <si>
    <t>ΚΑΤΗΓΟΡΙΑ ΠΙΝΑΚΑ</t>
  </si>
  <si>
    <t>ΠΑΙΔΑΓΩΓΙΚΗ ΕΠΑΡΚΕΙΑ</t>
  </si>
  <si>
    <t>ΣΤΡΑΤΙΩΤΙΚΕΣ ΥΠΟΧΡΕΩΣΕΙΣ</t>
  </si>
  <si>
    <t>ΚΑΤΟΧΟΣ ΔΙΔΑΚΤΟΡΙΚΟΥ ΣΤΟ ΑΝΤΙΚΕΙΜΕΝΟ ΑΠΑΣΧΟΛΗΣΗΣ</t>
  </si>
  <si>
    <t>ΚΑΤΟΧΟΣ ΔΙΔΑΚΤΟΡΙΚΟΥ ΕΙΔ. ΑΓΩΓΗΣ</t>
  </si>
  <si>
    <t>ΚΑΤΟΧΟΣ ΜΕΤΑΠΤΥΧΙΑΚΟΥ ΣΤΟ ΑΝΤΙΚΕΙΜΕΝΟ ΑΠΑΣΧΟΛΗΣΗΣ</t>
  </si>
  <si>
    <t>ΚΑΤΟΧΟΣ ΜΕΤΑΠΤΥΧΙΑΚΟΥ ΕΙΔ. ΑΓΩΓΗΣ</t>
  </si>
  <si>
    <t>ΠΟΛΥΤΕΚΝΟΣ (ΝΑΙ/ΌΧΙ)</t>
  </si>
  <si>
    <t>ΤΡΙΤΕΚΝΟΣ (ΝΑΙ/ΌΧΙ)</t>
  </si>
  <si>
    <t>ΓΝΩΣΗ BRAILLE</t>
  </si>
  <si>
    <t>ΓΝΩΣΗ ΕΝΓ</t>
  </si>
  <si>
    <t>ΚΥΡΙΟΣ</t>
  </si>
  <si>
    <t>ΝΑΙ</t>
  </si>
  <si>
    <t>ΕΠΙΚΟΥΡΙΚΟΣ</t>
  </si>
  <si>
    <t>ΌΧΙ</t>
  </si>
  <si>
    <t>ΔΕΝ ΑΠΑΙΤΕΙΤΑΙ</t>
  </si>
  <si>
    <t>ΕΠΙΘΕΤΟ</t>
  </si>
  <si>
    <t>ΟΝΟΜΑ</t>
  </si>
  <si>
    <t>ΠΑΤΡΩΝΥΜΟ</t>
  </si>
  <si>
    <t>ΒΑΘΜΟΣ ΠΤΥΧΙΟΥ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</si>
  <si>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</si>
  <si>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</si>
  <si>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</si>
  <si>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</si>
  <si>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</si>
  <si>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</si>
  <si>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ΜΟΡΙΑ ΠΤΥΧΙΟΥ</t>
  </si>
  <si>
    <t>ΜΟΡΙΑ ΠΡΟΫΠΗΡΕΣΙΑΣ ΣΕ ΔΗΜΟΣΙΟ Ή ΙΔΙΩΤΙΚΟ ΤΟΜΕΑ</t>
  </si>
  <si>
    <t>ΜΟΡΙΑ ΠΡΟΫΠΗΡΕΣΙΑΣ ΣΕ ΣΜΕΑΕ/ΚΕΔΔΥ</t>
  </si>
  <si>
    <t>ΠΟΛΥΤΕΚΝΟΣ/ΤΡΙΤΕΚΝΟΣ/-</t>
  </si>
  <si>
    <t>ΠΟΛΥΤΕΚΝΟΣ</t>
  </si>
  <si>
    <t>ΤΡΙΤΕΚΝΟΣ</t>
  </si>
  <si>
    <t>-</t>
  </si>
  <si>
    <t>ΚΑΤΗΓΟΡΙΑ ΠΤΥΧΙΟΥ</t>
  </si>
  <si>
    <t>ΣΥΝΟΛΙΚΑ ΜΟΡΙΑ</t>
  </si>
  <si>
    <t>ΕΙΔΙΚΟΤΗΤΑ ΕΕΠ</t>
  </si>
  <si>
    <t>ΕΙΔΙΚΟΤΗΤΑ ΕΒΠ</t>
  </si>
  <si>
    <t>ΠΕ21-ΠΕ26</t>
  </si>
  <si>
    <t>ΠΕ22</t>
  </si>
  <si>
    <t>ΠΕ23</t>
  </si>
  <si>
    <t>ΠΕ24</t>
  </si>
  <si>
    <t>ΠΕ25</t>
  </si>
  <si>
    <t>ΠΕ28</t>
  </si>
  <si>
    <t>ΠΕ29</t>
  </si>
  <si>
    <t>ΠΕ30</t>
  </si>
  <si>
    <t>ΔΕ1-ΕΒΠ</t>
  </si>
  <si>
    <t>ΠΕ31ΕΠΤ</t>
  </si>
  <si>
    <t>ΠΕ31ΚΙΝ</t>
  </si>
  <si>
    <t>ΠΕ31ΝΟ</t>
  </si>
  <si>
    <t>ΑΔΤ / ΔΙΑΒΑΤΗΡΙΟ</t>
  </si>
  <si>
    <t>ΑΔΤ</t>
  </si>
  <si>
    <t>ΔΙΑΒΑΤΗΡΙΟ</t>
  </si>
  <si>
    <t>ΕΛΛΗΝΙΚΗ ΔΗΜΟΚΡΑΤΙΑ</t>
  </si>
  <si>
    <t>ΥΠΟΥΡΓΕΙΟ ΠΑΙΔΕΙΑΣ,</t>
  </si>
  <si>
    <t>ΕΡΕΥΝΑΣ &amp; ΘΡΗΣΚΕΥΜΑΤΩΝ</t>
  </si>
  <si>
    <t>ΑΠΑΙΤΟΥΜΕΝΟΣ ΤΙΤΛΟΣ</t>
  </si>
  <si>
    <t>ΠΤΥΧΙΟ</t>
  </si>
  <si>
    <t>ΜΕΤΑΠΤΥΧΙΑΚΟ</t>
  </si>
  <si>
    <t>ΠΡΟΤΙΜΗΣΕΙΣ</t>
  </si>
  <si>
    <t>ΚΛΑΔΟΣ</t>
  </si>
  <si>
    <t>ΠΡΟΫΠΟΘΕΣΗ ΠΑΙΔΑΓΩΓΙΚΗΣ ΕΠΑΡΚΕΙΑΣ</t>
  </si>
  <si>
    <t>ΑΠΑΙΤΕΙΤΑΙ</t>
  </si>
  <si>
    <t>ΑΠΑΙΤΕΙΤΑΙ - ΔΕΝ ΑΠΑΙΤΕΙΤΑΙ</t>
  </si>
  <si>
    <t>ΜΟΡΙΑ ΔΙΔΑΚΤΟΡΙΚΟΥ/ΜΕΤΑΠΤΥΧΙΑΚΟΥ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</si>
  <si>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</si>
  <si>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</si>
  <si>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ΚΑΤΟΧΟΣ ΔΙΔΑΚΤΟΡΙΚΟΥ ΣΤΟΝ ΚΛΑΔΟ ΑΠΑΣΧΟΛΗΣΗΣ Ή ΣΤΗΝ ΣΧ. ΨΥΧΟΛΟΓΙΑ ΓΙΑ ΤΟΥΣ ΠΕ23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</si>
  <si>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</si>
  <si>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ΗΜ/ΝΙΑ ΚΤΗΣΗΣ ΠΤΥΧΙΟΥ</t>
  </si>
  <si>
    <t>ΤΕΕ-ΤΕΛ-ΕΠΛ-ΕΠΑΛ</t>
  </si>
  <si>
    <t>ΥΠΟΛΟΓΙΖΟΜΕΝΑ ΜΟΡΙΑ ΑΝΑΠΗΡΙΑΣ ΥΠΟΨΗΦΙΟΥ</t>
  </si>
  <si>
    <t>ΥΠΟΛΟΓΙΖΟΜΕΝΑ ΜΟΡΙΑ ΑΝΑΠΗΡΙΑΣ ΤΕΚΝΟΥ Ή ΤΕΚΝΩΝ</t>
  </si>
  <si>
    <t>ΜΟΡΙΑ ΚΟΙΝΩΝΙΚΩΝ ΚΡΙΤΗΡΙΩΝ</t>
  </si>
  <si>
    <t>ΥΠΟΛΟΓΙΖΟΜΕΝΑ ΜΟΡΙΑ ΠΟΛΥΤΕΚΝΟΥ/ΤΡΙΤΕΚΝΟΥ</t>
  </si>
  <si>
    <t>ΙΕΚ-Τάξη μαθητείας ΕΠΑΛ</t>
  </si>
  <si>
    <t>ΜΟΡΙΑ ΑΚΑΔΗΜΑΪΚΩΝ ΚΡΙΤΗΡΙΩΝ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</si>
  <si>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</si>
  <si>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</si>
  <si>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</si>
  <si>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</si>
  <si>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</si>
  <si>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</si>
  <si>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 xml:space="preserve">ΤΥΠΙΚΑ ΠΡΟΣΟΝΤΑ ΔΙΟΡΙΣΜΟΥ (ΜΗ ΜΟΡΙΟΤΟΥΜΕΝΑ) </t>
  </si>
  <si>
    <t>ΑΚΑΔΗΜΑΪΚΑ</t>
  </si>
  <si>
    <t>ΠΙΝΑΚΑΣ ΚΑΤΑΤΑΞΗΣ ΑΝΑΠΛΗΡΩΤΩΝ ΕΒΠ ΓΙΑ ΤΟ ΣΧΟΛΙΚΟ ΕΤΟΣ 2017-18</t>
  </si>
  <si>
    <t>Α/Α</t>
  </si>
  <si>
    <t>ΑΕΙ - ΤΕΙ</t>
  </si>
  <si>
    <t>ΑΕΙ</t>
  </si>
  <si>
    <t>ΤΕΙ</t>
  </si>
  <si>
    <t>ΑΕΙ / ΤΕΙ</t>
  </si>
  <si>
    <t>ΑΡΙΘΜΟΣ ΤΕΚΝΩΝ ΜΕ ΑΝΑΠΗΡΙΑ &gt;=67%</t>
  </si>
  <si>
    <t>ΠΟΣΟΣΤΟ ΑΝΑΠΗΡΙΑΣ ΥΠΟΨΗΦΙΟΥ (ΜΟΡΙΟΔΟΤΕΙΤΑΙ Π.Α. &gt;=67%)</t>
  </si>
  <si>
    <t>ΠΟΣΟΣΤΟ ΑΝΑΠΗΡΙΑΣ ΥΠΟΨΗΦΙΟΥ
(ΜΟΡΙΟΔΟΤΕΙΤΑΙ Π.Α. &gt;=67%)</t>
  </si>
  <si>
    <t>ΛΑΣΗΘΙΩΤΑΚΗ</t>
  </si>
  <si>
    <t>ΣΤΥΛΙΑΝΗ</t>
  </si>
  <si>
    <t>ΚΩΝΣΤΑΝΤΙΝΟΣ</t>
  </si>
  <si>
    <t>ΣΠΥΡΙΔΑΚΗ</t>
  </si>
  <si>
    <t>ΜΑΡΙΑ</t>
  </si>
  <si>
    <t>ΜΥΡΩΝ</t>
  </si>
  <si>
    <t>ΣΤΑΜΑΤΑΚΙ</t>
  </si>
  <si>
    <t>ΔΙΑΜΑΝΤΑ</t>
  </si>
  <si>
    <t>ΑΝΑΣΤΑΣΙΟΣ-ΣΩΤΗΡΙΟΣ</t>
  </si>
  <si>
    <t>ΣΠΗΛΙΩΤΗ</t>
  </si>
  <si>
    <t>ΜΑΡΙΝΑ-ΕΙΡΗΝΗ</t>
  </si>
  <si>
    <t>ΚΑΛΥΒΙΑΝΑΚΗ</t>
  </si>
  <si>
    <t>ΑΡΓΥΡΩ</t>
  </si>
  <si>
    <t>ΓΕΩΡΓΙΟΣ</t>
  </si>
  <si>
    <t>ΑΓΙΟΡΓΙΩΤΑΚΗ</t>
  </si>
  <si>
    <t>ΑΙΚΑΤΕΡΙΝΗ</t>
  </si>
  <si>
    <t>ΦΡΑΝΤΖΕΣΚΟΥ</t>
  </si>
  <si>
    <t>ΚΡΥΣΤΑΛΛΩ</t>
  </si>
  <si>
    <t>ΙΩΑΝΝΗΣ</t>
  </si>
  <si>
    <t>ΜΙΧΕΛΑΚΗ</t>
  </si>
  <si>
    <t>ΠΑΝΑΓΙΩΤΑ</t>
  </si>
  <si>
    <t>ΤΡΕΥΛΑΚΗ</t>
  </si>
  <si>
    <t>ΕΙΡΗΝΗ</t>
  </si>
  <si>
    <t>ΣΤΕΦΑΝΑΚΗ</t>
  </si>
  <si>
    <t>ΕΥΓΕΝΙΑ</t>
  </si>
  <si>
    <t>ΣΑΡΙΔΑΚΗ</t>
  </si>
  <si>
    <t>ΣΟΦΙΑ</t>
  </si>
  <si>
    <t>ΚΥΡΙΑΚΑΚΗ</t>
  </si>
  <si>
    <t>ΚΥΡΙΑΚΟΣ</t>
  </si>
  <si>
    <t>ΚΟΥΡΑΚΗ</t>
  </si>
  <si>
    <t>ΧΑΡΙΚΛΕΙΑ</t>
  </si>
  <si>
    <t>ΚΑΛΗΩΡΑΚΗ</t>
  </si>
  <si>
    <t>ΕΛΠΙΔΑ</t>
  </si>
  <si>
    <t>ΑΝΤΩΝΙΟΣ</t>
  </si>
  <si>
    <t>ΔΑΣΚΑΛΑΚΗ</t>
  </si>
  <si>
    <t>ΔΕΣΠΟΙΝΑ</t>
  </si>
  <si>
    <t>ΜΙΧΑΗΛ</t>
  </si>
  <si>
    <t>ΜΙΧΕΛΙΟΥΔΑΚΗ</t>
  </si>
  <si>
    <t>ΑΝΝΑ</t>
  </si>
  <si>
    <t>ΒΑΜΒΟΥΚΑΚΗ</t>
  </si>
  <si>
    <t>ΕΥΑΓΓΕΛΙΑ</t>
  </si>
  <si>
    <t>ΚΑΠΕΤΑΝΑΚΗ</t>
  </si>
  <si>
    <t>ΚΑΛΛΙΟΠΗ</t>
  </si>
  <si>
    <t>ΡΕΒΕΛΟΥ</t>
  </si>
  <si>
    <t>ΔΗΜΗΤΡΑ</t>
  </si>
  <si>
    <t>ΚΑΚΑΡΑΝΤΖΟΥΛΑ</t>
  </si>
  <si>
    <t>ΘΑΛΕΙΑ</t>
  </si>
  <si>
    <t>ΠΕΤΡΟΣ</t>
  </si>
  <si>
    <t>ΑΝΑΓΝΩΣΤΟΠΟΥΛΟΥ</t>
  </si>
  <si>
    <t>ΒΙΚΤΩΡΙΑ</t>
  </si>
  <si>
    <t>ΔΗΜΗΤΡΙΟΣ</t>
  </si>
  <si>
    <t>ΚΑΦΑΝΤΑΡΗ</t>
  </si>
  <si>
    <t>ΑΛΕΞΑΝΔΡΑ</t>
  </si>
  <si>
    <t>ΒΑΣΙΛΕΙΟΣ</t>
  </si>
  <si>
    <t>ΚΟΥΛΙΕΡΗ</t>
  </si>
  <si>
    <t>ΕΥΤΥΧΙΑ</t>
  </si>
  <si>
    <t>ΛΙΟΝΑΚΗ</t>
  </si>
  <si>
    <t>ΕΛΕΝΗ</t>
  </si>
  <si>
    <t>ΣΠΥΡΙΔΩΝ</t>
  </si>
  <si>
    <t>ΚΩΤΣΟΥ</t>
  </si>
  <si>
    <t>ΙΩΑΝΝΑ</t>
  </si>
  <si>
    <t>ΧΑΡΑΛΑΜΠΟΣ</t>
  </si>
  <si>
    <t>ΝΙΚΟΛΑΚΑΚΗ</t>
  </si>
  <si>
    <t>ΜΑΣΤΟΡΑΚΗ</t>
  </si>
  <si>
    <t>ΓΕΩΡΓΙΑ</t>
  </si>
  <si>
    <t>ΧΑΡΙΔΗΜΟΣ</t>
  </si>
  <si>
    <t>ΠΑΠΑΦΙΛΙΠΠΑΚΗ</t>
  </si>
  <si>
    <t>ΟΛΓΑ</t>
  </si>
  <si>
    <t>ΠΑΝΑΓΟΥ</t>
  </si>
  <si>
    <t>ΜΠΑΝΙΑ</t>
  </si>
  <si>
    <t>ΕΛΕΥΘΕΡΙΑ</t>
  </si>
  <si>
    <t>ΓΙΑΛΕΣΑΚΗ</t>
  </si>
  <si>
    <t>ΕΥΣΕΒΙΑ</t>
  </si>
  <si>
    <t>ΕΜΜΑΝΟΥΗΛ</t>
  </si>
  <si>
    <t>ΓΙΑΝΝΑΚΑΚΗ</t>
  </si>
  <si>
    <t>ΧΑΡΑΛΑΜΠΙΑ</t>
  </si>
  <si>
    <t>ΠΟΛΥΧΡΟΝΑΚΗ</t>
  </si>
  <si>
    <t>ΠΑΥΛΟΣ</t>
  </si>
  <si>
    <t>ΙΟΡΔΑΝΙΔΟΥ</t>
  </si>
  <si>
    <t>ΕΥΔΟΞΙΑ</t>
  </si>
  <si>
    <t>ΝΙΚΟΛΟΥΔΑΚΗ</t>
  </si>
  <si>
    <t>ΑΝΑΣΤΑΣΙΑ</t>
  </si>
  <si>
    <t>ΠΑΛΕΓΚΑ</t>
  </si>
  <si>
    <t>ΑΝΑΣΤΑΣΙΟΣ</t>
  </si>
  <si>
    <t>ΒΑΛΜΑ</t>
  </si>
  <si>
    <t>ΔΙΑΛΕΚΤΑΚΗ</t>
  </si>
  <si>
    <t>ΠΑΝΤΕΛΗΣ</t>
  </si>
  <si>
    <t>ΚΟΥΤΑΛΙΔΟΥ</t>
  </si>
  <si>
    <t>ΑΡΧΟΝΤΙΑ</t>
  </si>
  <si>
    <t>ΑΛΒΑΝΟΥ</t>
  </si>
  <si>
    <t>ΝΙΚΟΛΑΟΣ</t>
  </si>
  <si>
    <t>ΝΟΥΚΟΥ</t>
  </si>
  <si>
    <t>ΗΛΙΑΝΑ</t>
  </si>
  <si>
    <t>ΤΖΙΑΤΖΙΟΥ</t>
  </si>
  <si>
    <t>ΑΝΔΡΟΜΑΧΗ-ΗΛΙΑΝΑ</t>
  </si>
  <si>
    <t>ΠΑΠΑΔΟΠΟΥΛΟΥ</t>
  </si>
  <si>
    <t>ΒΑΛΕΝΤΙΝΑ</t>
  </si>
  <si>
    <t>ΕΥΣΤΡΑΤΙΟΣ</t>
  </si>
  <si>
    <t>ΡΙΓΚΑ</t>
  </si>
  <si>
    <t>ΣΤΑΜΑΤΙΑ</t>
  </si>
  <si>
    <t>ΠΟΛΙΤΟΥ</t>
  </si>
  <si>
    <t>ΒΑΣΙΛΙΚΗ</t>
  </si>
  <si>
    <t>ΧΡΗΣΤΟΣ</t>
  </si>
  <si>
    <t>ΛΙΑΣΟΥ</t>
  </si>
  <si>
    <t>ΛΙΑΣΚΟΥ</t>
  </si>
  <si>
    <t>ΓΙΑΚΟΥΜΑΚΗ</t>
  </si>
  <si>
    <t>ΚΑΡΑΣΑΝΗΣ</t>
  </si>
  <si>
    <t>ΑΘΑΝΑΣΙΟΣ</t>
  </si>
  <si>
    <t>ΤΖΑΝΑΚΑΚΗ</t>
  </si>
  <si>
    <t>ΚΑΛΛΙΟΠΗ - ΒΑΡΒΑΡΑ</t>
  </si>
  <si>
    <t>ΓΙΑΝΝΑΔΑΚΗ</t>
  </si>
  <si>
    <t>ΚΟΚΑΡΑΚΗ</t>
  </si>
  <si>
    <t>ΖΑΧΑΡΙΟΥΔΑΚΗ</t>
  </si>
  <si>
    <t>ΑΝΝΑ-ΜΑΡΙΑ</t>
  </si>
  <si>
    <t>ΛΟΥΛΑΚΑΚΗ</t>
  </si>
  <si>
    <t>ΒΑΣΙΛΑΚΗ</t>
  </si>
  <si>
    <t>ΜΑΛΒΙΝΑ</t>
  </si>
  <si>
    <t>ΕΥΑΓΓΕΛΟΣ</t>
  </si>
  <si>
    <t>ΣΦΑΚΙΑΝΑΚΗ</t>
  </si>
  <si>
    <t>ΠΑΠΑΔΑΚΗ</t>
  </si>
  <si>
    <t>ΤΣΕΡΟΥ</t>
  </si>
  <si>
    <t>ΓΑΡΥΦΑΛΙΑ</t>
  </si>
  <si>
    <t>ΜΠΑΡΙΤΑΚΗ</t>
  </si>
  <si>
    <t>ΜΑΡΚΑΚΗ</t>
  </si>
  <si>
    <t>ΜΑΛΑΜΑΤΕΝΙΑ</t>
  </si>
  <si>
    <t>ΟΙΚΟΝΟΜΑΚΗ</t>
  </si>
  <si>
    <t>ΜΑΡΙΝΑ</t>
  </si>
  <si>
    <t>ΛΥΤΙΝΑ ΠΟΛΥΧΡΟΝΑΚΗ</t>
  </si>
  <si>
    <t>ΕΥΑΝΘΙΑ</t>
  </si>
  <si>
    <t>ΜΗΤΩΝΑ</t>
  </si>
  <si>
    <t>ΧΡΥΣΟΥΛΑ</t>
  </si>
  <si>
    <t>ΤΣΙΚΝΑΚΗ</t>
  </si>
  <si>
    <t>ΜΠΑΚΑΝΤΑΚΗ</t>
  </si>
  <si>
    <t>ΖΩΗ</t>
  </si>
  <si>
    <t>ΤΣΑΓΚΑΡΑΝΤΩΝΑΚΗ</t>
  </si>
  <si>
    <t>ΜΑΡΙΛΕΝΑ</t>
  </si>
  <si>
    <t>ΚΟΚΚΙΝΟΥ</t>
  </si>
  <si>
    <t>ΕΜΜΑΝΟΥΕΛΑ</t>
  </si>
  <si>
    <t>ΦΑΣΟΥΛΑ</t>
  </si>
  <si>
    <t>ΑΝΔΡΕΑΣ</t>
  </si>
  <si>
    <t>ΒΟΡΝΙΩΤΑΚΗ</t>
  </si>
  <si>
    <t>ΦΩΤΕΙΝΗ</t>
  </si>
  <si>
    <t>ΖΑΝΔΕ</t>
  </si>
  <si>
    <t>ΑΝΝΑ-ΦΡΑΤΖΕΣΚΑ</t>
  </si>
  <si>
    <t>ΤΖΑΝΕΤΟΥ</t>
  </si>
  <si>
    <t>ΠΑΠΑΝΤΩΝΑΚΗ</t>
  </si>
  <si>
    <t>ΧΑΤΟΥΠΗ</t>
  </si>
  <si>
    <t>ΤΩΜΑΔΑΚΗ</t>
  </si>
  <si>
    <t>ΚΟΥΚΟΥΤΣΑΚΗ</t>
  </si>
  <si>
    <t>ΝΤΩΝΑ</t>
  </si>
  <si>
    <t>ΑΓΓΕΛΙΚΗ</t>
  </si>
  <si>
    <t>ΕΛΕΥΘΕΡΙΟΣ</t>
  </si>
  <si>
    <t>ΚΟΥΤΑΛΩΝΗ</t>
  </si>
  <si>
    <t>ΠΑΧΑΤΟΥΡΙΔΟΥ</t>
  </si>
  <si>
    <t>ΣΚΑΝΔΑΛΟΥ</t>
  </si>
  <si>
    <t>ΠΗΝΕΛΟΠΗ</t>
  </si>
  <si>
    <t>ΑΝΔΡΕΔΑΚΗ</t>
  </si>
  <si>
    <t>ΚΩΝΣΤΑΝΤΙΝΑ</t>
  </si>
  <si>
    <t>ΔΗΜΟΣΘΕΝΗΣ</t>
  </si>
  <si>
    <t>ΖΩΙΔΑΚΗ</t>
  </si>
  <si>
    <t>ΧΡΥΣΗ</t>
  </si>
  <si>
    <t>ΝΕΟΦΥΤΙΔΟΥ</t>
  </si>
  <si>
    <t>ΡΟΔΑΜΑ</t>
  </si>
  <si>
    <t>ΚΙΟΥΡΚΤΣΗ</t>
  </si>
  <si>
    <t>ΞΑΝΘΟΥΛΑ</t>
  </si>
  <si>
    <t>ΣΕΓΓΟΥΝΗ</t>
  </si>
  <si>
    <t>ΕΛΕΥΘΕΡΙΑ-ΣΤΥΛΙΑΝΗ</t>
  </si>
  <si>
    <t>ΓΡΗΓΟΡΙΟΣ</t>
  </si>
  <si>
    <t>ΠΑΠΑΓΕΡΙΔΟΥ</t>
  </si>
  <si>
    <t>ΚΥΡΙΑΚΗ</t>
  </si>
  <si>
    <t>ΜΠΑΜΠΑΡΑΤΣΑ</t>
  </si>
  <si>
    <t>ΧΡΙΣΤΙΝΑ</t>
  </si>
  <si>
    <t>ΜΠΑΡΜΠΑΓΙΑΝΝΗ</t>
  </si>
  <si>
    <t>ΜΕΤΑΞΑ</t>
  </si>
  <si>
    <t>ΠΑΝΤΕΛΕΗΜΩΝ</t>
  </si>
  <si>
    <t>ΜΑΖΩΝΑΚΗ</t>
  </si>
  <si>
    <t>ΣΤΑΥΡΟΥΛΑΚΗ</t>
  </si>
  <si>
    <t>ΣΤΕΦΑΝΟΣ</t>
  </si>
  <si>
    <t>ΣΑΒΒΙΔΟΥ</t>
  </si>
  <si>
    <t>ΕΥΣΤΑΘΙΟΣ</t>
  </si>
  <si>
    <t>ΜΠΑΚΑΤΣΑΚΗ</t>
  </si>
  <si>
    <t>ΜΑΤΣΙΚΑ</t>
  </si>
  <si>
    <t>ΣΤΑΥΛΑ</t>
  </si>
  <si>
    <t>ΚΟΚΟΛΑΚΗ</t>
  </si>
  <si>
    <t>ΦΡΑΝΤΖΕΣΚΑ</t>
  </si>
  <si>
    <t>ΚΑΡΑΝΙΚΟΛΑΟΥ</t>
  </si>
  <si>
    <t>ΑΠΟΣΤΟΛΟΣ</t>
  </si>
  <si>
    <t>ΛΙΟΥΔΑΚΗΣ</t>
  </si>
  <si>
    <t>ΗΡΑΚΛΗΣ</t>
  </si>
  <si>
    <t>ΚΛΑΟΥΡΑΚΗ</t>
  </si>
  <si>
    <t>ΔΙΑΛΥΝΑ</t>
  </si>
  <si>
    <t>ΚΑΡΤΑΛΗ</t>
  </si>
  <si>
    <t>ΚΟΝΤΕ</t>
  </si>
  <si>
    <t>ΜΑΡΤΙΝΗ</t>
  </si>
  <si>
    <t>ΑΝΤΙΓΟΝΗ</t>
  </si>
  <si>
    <t>ΞΕΝΟΓΙΑΝΝΑΚΗ</t>
  </si>
  <si>
    <t>ΣΤΑΥΡΟΥΛΑ</t>
  </si>
  <si>
    <t>ΙΑΚΩΒΟΣ</t>
  </si>
  <si>
    <t>ΚΡΕΟΥΖΗ</t>
  </si>
  <si>
    <t>ΤΡΙΑΝΤΑΦΥΛΛΑΚΗ</t>
  </si>
  <si>
    <t>ΕΥΦΡΟΣΥΝΗ</t>
  </si>
  <si>
    <t>ΑΝΔΡΕΑΔΑΚΗ</t>
  </si>
  <si>
    <t>ΕΛΛΗ</t>
  </si>
  <si>
    <t>ΡΟΒΙΘΑΚΗ</t>
  </si>
  <si>
    <t>ΧΑΤΖΑΚΗ</t>
  </si>
  <si>
    <t>ΑΡΙΣΤΕΑ</t>
  </si>
  <si>
    <t>ΠΑΠΑΔΟΓΙΩΡΓΑΚΗ</t>
  </si>
  <si>
    <t>ΣΤΑΥΡΟΣ</t>
  </si>
  <si>
    <t>ΑΥΛΩΝΙΤΗ</t>
  </si>
  <si>
    <t>ΚΟΥΤΣΑΚΗ</t>
  </si>
  <si>
    <t>ΡΙΒΑ</t>
  </si>
  <si>
    <t>ΑΘΑΝΑΣΙΑ</t>
  </si>
  <si>
    <t>ΚΑΡΑΣΟΥΛΗ</t>
  </si>
  <si>
    <t>ΣΤΟΥΡΑΪΤΗ</t>
  </si>
  <si>
    <t>ΧΡΥΣΑΝΘΗ</t>
  </si>
  <si>
    <t>ΚΟΖΥΡΑΚΗ</t>
  </si>
  <si>
    <t>ΟΥΡΑΝΙΑ</t>
  </si>
  <si>
    <t>ΚΑΝΑΚΗ</t>
  </si>
  <si>
    <t>ΣΗΦΑΚΗ</t>
  </si>
  <si>
    <t>ΑΛΕΞΑΝΔΡΟΣ</t>
  </si>
  <si>
    <t>ΚΑΜΠΙΤΑΚΗ</t>
  </si>
  <si>
    <t>ΚΑΡΠΟΥΖΑΚΗ</t>
  </si>
  <si>
    <t>ΠΕΡΑΚΗ</t>
  </si>
  <si>
    <t>ΣΤΑΥΡΩΤΗ</t>
  </si>
  <si>
    <t>ΣΤΕΙΑΚΑΚΗ</t>
  </si>
  <si>
    <t>ΕΛΙΣΑΒΕΤ</t>
  </si>
  <si>
    <t>ΠΑΠΟΥΤΣΑΚΗ</t>
  </si>
  <si>
    <t>ΓΑΡΕΦΑΛΑΚΗ</t>
  </si>
  <si>
    <t>ΔΑΓΑΛΑΚΗ</t>
  </si>
  <si>
    <t>ΜΠΡΙΤΖΟΛΑΚΗ</t>
  </si>
  <si>
    <t>ΘΕΑΝΩ</t>
  </si>
  <si>
    <t>ΜΑΤΘΑΙΑΚΗ</t>
  </si>
  <si>
    <t>ΦΡΑΓΚΙΣΚΟΣ</t>
  </si>
  <si>
    <t>ΒΑΡΔΑΒΑ</t>
  </si>
  <si>
    <t>ΠΑΝΑΓΙΩΤΗΣ</t>
  </si>
  <si>
    <t>ΣΦΑΚΙΩΤΑΚΗ</t>
  </si>
  <si>
    <t>ΦΙΛΙΑ</t>
  </si>
  <si>
    <t>ΛΟΥΚΑΔΑΚΗ</t>
  </si>
  <si>
    <t>ΜΑΡΙΑΝΝΑ</t>
  </si>
  <si>
    <t>ΤΕΛΑΚΗ</t>
  </si>
  <si>
    <t>ΜΩΡΑΪΤΗ</t>
  </si>
  <si>
    <t>ΛΑΜΠΑΚΗ</t>
  </si>
  <si>
    <t>ΦΡΑΓΚΙΑΔΑΚΗ</t>
  </si>
  <si>
    <t>ΡΙΖΑΚΗ</t>
  </si>
  <si>
    <t>ΜΑΡΟΥΛΑΚΗ</t>
  </si>
  <si>
    <t>ΕΥΑΓΓΕΛΙΝΑΚΗ</t>
  </si>
  <si>
    <t>ΑΓΓΕΛΙΔΑΚΗ</t>
  </si>
  <si>
    <t>ΟΥΡΑΝΟΥ</t>
  </si>
  <si>
    <t>ΤΖΙΡΑΚΗ</t>
  </si>
  <si>
    <t>ΤΣΑΜΗ</t>
  </si>
  <si>
    <t>ΕΛΗΑ</t>
  </si>
  <si>
    <t>ΜΑΡΓΙΟΛΑΚΗ</t>
  </si>
  <si>
    <t>ΔΑΒΡΑΔΟΥ</t>
  </si>
  <si>
    <t>ΖΟΥΔΙΑΝΟΥ</t>
  </si>
  <si>
    <t>ΘΕΟΔΟΥΛΟΣ</t>
  </si>
  <si>
    <t>ΣΤΡΑΤΑΚΗΣ</t>
  </si>
  <si>
    <t>ΚΑΣΑΠΑΚΗ</t>
  </si>
  <si>
    <t>ΣΕΓΚΟΥ</t>
  </si>
  <si>
    <t>ΛΙΟΔΑΚΗ</t>
  </si>
  <si>
    <t>ΦΑΝΤΑΟΥΤΣΑΚΗ</t>
  </si>
  <si>
    <t>ΠΕΤΡΑΚΗ</t>
  </si>
  <si>
    <t>ΓΟΥΛΑ</t>
  </si>
  <si>
    <t>ΙΟΡΔΑΝΗΣ</t>
  </si>
  <si>
    <t>ΧΑΤΖΗΔΑΚΗ</t>
  </si>
  <si>
    <t>ΑΝΤΩΝΙΑ</t>
  </si>
  <si>
    <t>ΜΑΚΡΟΓΙΑΝΝΑΚΗ</t>
  </si>
  <si>
    <t>ΜΙΧΑΛΙΤΣΑ</t>
  </si>
  <si>
    <t>ΑΡΙΣΤΟΤΕΛΗΣ</t>
  </si>
  <si>
    <t>ΑΝΩΓΕΙΑΝΑΚΗ</t>
  </si>
  <si>
    <t>ΖΩΓΡΑΦΑΚΗΣ</t>
  </si>
  <si>
    <t>ΜΑΡΓΕΤΟΥΣΑΚΗ</t>
  </si>
  <si>
    <t>ΖΑΧΑΡΟΥΛΑ</t>
  </si>
  <si>
    <t>ΠΑΠΑΔΟΓΙΑΝΝΑΚΗΣ</t>
  </si>
  <si>
    <t>ΣΤΥΛΙΑΝΟΣ</t>
  </si>
  <si>
    <t>ΣΤΑΥΡΙΑΝΟΥΔΗ</t>
  </si>
  <si>
    <t>ΣΤΑΥΡΑΚΑΚΗ</t>
  </si>
  <si>
    <t>ΑΡΙΔΑ</t>
  </si>
  <si>
    <t>ΘΕΟΔΩΡΑ</t>
  </si>
  <si>
    <t>ΛΟΥΚΑΚΗ</t>
  </si>
  <si>
    <t>ΧΑΝΤΖΑΡΑ</t>
  </si>
  <si>
    <t>ΟΙΚΟΝΟΜΑΚΗΣ</t>
  </si>
  <si>
    <t>ΕΥΘΥΜΙΟΥ</t>
  </si>
  <si>
    <t>ΝΤΕΒΕΡΙΚΟΥ</t>
  </si>
  <si>
    <t>ΜΕΛΠΟΜΕΝΗ</t>
  </si>
  <si>
    <t>ΘΕΟΦΑΝΗΣ</t>
  </si>
  <si>
    <t>ΨΩΜΑ</t>
  </si>
  <si>
    <t>ΓΑΡΥΦΑΛΛΙΑ</t>
  </si>
  <si>
    <t>ΓΡΗΓΟΡΑΚΗ</t>
  </si>
  <si>
    <t>ΒΑΡΒΑΡΑ</t>
  </si>
  <si>
    <t>ΧΑΡΑ</t>
  </si>
  <si>
    <t>ΧΑΤΖΗΜΗΝΑ</t>
  </si>
  <si>
    <t>ΣΟΦΙΟΥ</t>
  </si>
  <si>
    <t>ΓΑΛΗ</t>
  </si>
  <si>
    <t>ΓΑΛΛΟΥ</t>
  </si>
  <si>
    <t>ΖΩΗ-ΑΙΚΑΤΕΡΙΝΗ</t>
  </si>
  <si>
    <t>ΚΕΛΑΡΑΚΗ</t>
  </si>
  <si>
    <t>ΠΑΓΩΝΗΣ</t>
  </si>
  <si>
    <t>ΛΑΖΑΡΟΥ</t>
  </si>
  <si>
    <t>ΝΕΚΤΑΡΙΟΣ</t>
  </si>
  <si>
    <t>ΤΗΛΙΟΥ</t>
  </si>
  <si>
    <t>ΒΛΑΧΟΥ</t>
  </si>
  <si>
    <t>ΚΑΣΤΡΙΝΑΚΗ</t>
  </si>
  <si>
    <t>ΣΤΑΦΥΛΑΡΑΚΗ</t>
  </si>
  <si>
    <t>ΧΡΙΣΤΟΦΟΡΟΣ</t>
  </si>
  <si>
    <t>ΠΑΠΑΔΟΚΩΣΤΑΚΗ</t>
  </si>
  <si>
    <t>ΖΑΦΕΙΡΕΝΙΑ</t>
  </si>
  <si>
    <t>ΨΑΡΟΠΟΥΛΟΥ</t>
  </si>
  <si>
    <t>ΜΑΡΙΑΛΕΝΑ</t>
  </si>
  <si>
    <t>ΤΡΙΑΝΤΑΦΥΛΛΟΣ</t>
  </si>
  <si>
    <t>ΣΩΤΗΡΟΠΟΥΛΟΥ</t>
  </si>
  <si>
    <t>ΜΕΝΕΓΑΚΗΣ</t>
  </si>
  <si>
    <t>ΚΑΤΑΦΥΓΙΩΤΗ</t>
  </si>
  <si>
    <t>ΠΑΓΚΑΛΟΥ</t>
  </si>
  <si>
    <t>ΛΙΑΝΑ</t>
  </si>
  <si>
    <t>ΔΕΛΗΜΠΑΣΗ</t>
  </si>
  <si>
    <t>ΝΙΚΟΛΕΤΑ</t>
  </si>
  <si>
    <t>ΜΗΛΙΑΡΑ</t>
  </si>
  <si>
    <t>ΠΟΛΥΧΡΟΝΗΣ</t>
  </si>
  <si>
    <t>ΜΠΟΥΣΔΟΓΛΟΥ</t>
  </si>
  <si>
    <t>ΡΑΦΑΗΛΙΑ</t>
  </si>
  <si>
    <t>ΑΝΔΡΟΝΙΚΗ</t>
  </si>
  <si>
    <t>ΤΣΑΦΑΡΑΚΗ</t>
  </si>
  <si>
    <t>ΜΑΡΓΑΡΙΤΗ</t>
  </si>
  <si>
    <t>ΓΙΑΝΝΑΚΟΥΔΑΚΗ</t>
  </si>
  <si>
    <t>ΑΙΚΑΤΕΡΙΝΗ-ΚΥΡΙΑΚΗ</t>
  </si>
  <si>
    <t>ΜΑΝΟΥΣΑΚΑ</t>
  </si>
  <si>
    <t>ΙΩΑΚΕΙΜ</t>
  </si>
  <si>
    <t>ΚΛΑΔΑ</t>
  </si>
  <si>
    <t>ΖΑΧΑΡΙΑΣ</t>
  </si>
  <si>
    <t>ΤΟΥΛΟΥΜΤΖΟΓΛΟΥ</t>
  </si>
  <si>
    <t>ΣΑΒΒΑΤΩ</t>
  </si>
  <si>
    <t>ΛΥΡΑΡΑΚΗ</t>
  </si>
  <si>
    <t>ΝΤΑΟΥΤΗ</t>
  </si>
  <si>
    <t>ΔΙΑΜΑΝΤΩ</t>
  </si>
  <si>
    <t>ΜΠΟΡΜΠΟΥΔΑΚΗ</t>
  </si>
  <si>
    <t>ΧΑΜΑΛΑΚΗ</t>
  </si>
  <si>
    <t>ΜΗΝΑΣ</t>
  </si>
  <si>
    <t>ΑΡΤΕΜΙΣ</t>
  </si>
  <si>
    <t>ΜΠΟΖΑΤΖΙΔΗ</t>
  </si>
  <si>
    <t>ΣΑΒΒΑΣ</t>
  </si>
  <si>
    <t>ΠΕΔΟΥ</t>
  </si>
  <si>
    <t>ΧΡΙΣΤΟΔΟΥΛΟΣ</t>
  </si>
  <si>
    <t>ΚΡΙΤΣΩΤΑΚΗΣ</t>
  </si>
  <si>
    <t>ΜΥΛΩΝΑΚΗ</t>
  </si>
  <si>
    <t>ΝΕΡΑΝΤΖΟΥΛΑΚΗ</t>
  </si>
  <si>
    <t>ΑΠΟΣΤΟΛΑΚΗ</t>
  </si>
  <si>
    <t>ΜΟΥΖΑΚΙΤΗ</t>
  </si>
  <si>
    <t>ΔΟΥΚΙΑΝΤΖΑΚΗ</t>
  </si>
  <si>
    <t>ΝΙΚΗ</t>
  </si>
  <si>
    <t>ΓΑΛΑΝΑΚΗ</t>
  </si>
  <si>
    <t>ΚΟΠΙΔΑΚΗ</t>
  </si>
  <si>
    <t>ΑΝΑΣΤΑΣΙΑΔΗ</t>
  </si>
  <si>
    <t>ΣΑΒΒΑΚΗΣ</t>
  </si>
  <si>
    <t>ΡΟΔΙΤΑΚΗ</t>
  </si>
  <si>
    <t>ΤΣΑΟΥΣΙΔΗΣ</t>
  </si>
  <si>
    <t>ΣΤΡΙΚΟΥ</t>
  </si>
  <si>
    <t>ΠΑΠΑΔΑΝΤΩΝΑΚΗΣ</t>
  </si>
  <si>
    <t>ΠΥΡΓΙΑΝΑΚΗ</t>
  </si>
  <si>
    <t>ΧΡΙΣΤΙΝΑ-ΙΩΑΝΝΑ</t>
  </si>
  <si>
    <t>ΦΑΡΣΑΡΗ</t>
  </si>
  <si>
    <t>ΣΤΕΦΑΝΙΑ</t>
  </si>
  <si>
    <t>ΚΕΛΑΪΔΩΝΗ</t>
  </si>
  <si>
    <t>ΗΛΙΑΣ</t>
  </si>
  <si>
    <t>ΣΤΑΜΟΥ</t>
  </si>
  <si>
    <t>ΠΑΝΤΟΥΒΑΚΗΣ</t>
  </si>
  <si>
    <t>ΣΜΥΡΝΑΚΗ</t>
  </si>
  <si>
    <t>ΣΑΡΡΗ</t>
  </si>
  <si>
    <t>ΠΑΡΑΣΚΕΥΗ</t>
  </si>
  <si>
    <t>ΚΟΥΡΙΔΑΚΗ</t>
  </si>
  <si>
    <t>ΛΙΛΙΟΣ</t>
  </si>
  <si>
    <t>ΚΛΑΡΝΕΤΑ</t>
  </si>
  <si>
    <t>ΣΚΑΡΛΑΤΟΣ</t>
  </si>
  <si>
    <t>ΦΕΡΡΙΣΕ-ΠΑΡΑΣΚΕΥΑΚΗ</t>
  </si>
  <si>
    <t>ΤΖΙΑΤΣΙΝΤΟ</t>
  </si>
  <si>
    <t>ΜΑΣΤΡΑΝΤΩΝΑΚΗ</t>
  </si>
  <si>
    <t>ΜΑΝΙΑΔΑΚΗ</t>
  </si>
  <si>
    <t>ΤΣΟΥΝΙΑ</t>
  </si>
  <si>
    <t>ΖΩΓΡΑΦΙΑ</t>
  </si>
  <si>
    <t>ΜΑΡΓΑΡΙΤΑΚΗ</t>
  </si>
  <si>
    <t>ΒΑΪΡΑΜΑΚΗ</t>
  </si>
  <si>
    <t>ΛΙΟΛΙΟΥ</t>
  </si>
  <si>
    <t>ΠΑΣΧΑΛΗΣ</t>
  </si>
  <si>
    <t>ΑΝΤΩΝΟΓΙΑΝΝΑΚΗ</t>
  </si>
  <si>
    <t>ΜΙΡΑΝΤΑ-ΑΘΗΝΑ</t>
  </si>
  <si>
    <t>ΝΙΚΗΦΟΡΟΥ</t>
  </si>
  <si>
    <t>ΑΠΟΣΤΟΛΙΔΗ</t>
  </si>
  <si>
    <t>ΚΟΣΜΑΣ</t>
  </si>
  <si>
    <t>ΣΦΥΡΑΚΗΣ</t>
  </si>
  <si>
    <t>ΣΙΑΝΟΥ</t>
  </si>
  <si>
    <t>ΕΥΘΑΛΙΑ</t>
  </si>
  <si>
    <t>ΜΟΝΑΣΤΗΡΙΩΤΗ</t>
  </si>
  <si>
    <t>ΔΑΝΔΟΥΛΑΚΗ</t>
  </si>
  <si>
    <t>ΧΑΡΟΥΛΑ</t>
  </si>
  <si>
    <t>ΠΑΝΤΑΛΟΥ</t>
  </si>
  <si>
    <t>ΜΑΡΚΟΣ</t>
  </si>
  <si>
    <t>ΤΣΟΥΚΑΡΕΛΗ</t>
  </si>
  <si>
    <t>ΧΑΡΤΑΛΟΥ</t>
  </si>
  <si>
    <t>ΚΑΛΛΕΡΓΗ</t>
  </si>
  <si>
    <t>ΦΑΝΟΥΡΙΑ</t>
  </si>
  <si>
    <t>ΜΑΡΚΟΥΛΑΚΗ</t>
  </si>
  <si>
    <t>ΚΑΡΑΠΑ</t>
  </si>
  <si>
    <t>ΤΖΩΡΤΖΗ</t>
  </si>
  <si>
    <t>ΑΛΙΚΗ</t>
  </si>
  <si>
    <t>ΑΔΑΜ</t>
  </si>
  <si>
    <t>ΓΙΑΝΝΟΥΛΑ</t>
  </si>
  <si>
    <t>ΣΚΟΥΛΑ</t>
  </si>
  <si>
    <t>ΤΥΡΑΪΔΗΣ</t>
  </si>
  <si>
    <t>ΧΑΪΔΕΜΕΝΑΚΗ</t>
  </si>
  <si>
    <t>ΓΕΡΑΣΙΜΟΣ</t>
  </si>
  <si>
    <t>ΚΑΤΣΑΜΑΚΗ</t>
  </si>
  <si>
    <t>ΤΖΟΡΜΠΑΤΖΑΚΗ</t>
  </si>
  <si>
    <t>ΚΑΡΑΓΙΑΝΝΑΚΗ</t>
  </si>
  <si>
    <t>ΛΕΒΑΝΤΑΚΗ</t>
  </si>
  <si>
    <t>ΜΑΝΤΑΤΗ</t>
  </si>
  <si>
    <t>ΜΑΡΤΣΑΚΗ</t>
  </si>
  <si>
    <t>ΚΑΤΑΚΗ</t>
  </si>
  <si>
    <t>ΑΣΠΑΣΙΑ</t>
  </si>
  <si>
    <t>ΣΤΟΛΙΔΗ</t>
  </si>
  <si>
    <t>ΝΙΚΗΤΑΣ</t>
  </si>
  <si>
    <t>ΛΙΤΙΝΑ</t>
  </si>
  <si>
    <t>ΚΑΖΑΚΟΥ</t>
  </si>
  <si>
    <t>ΙΑΚΩΒ</t>
  </si>
  <si>
    <t>ΘΕΟΔΩΡΟΣ</t>
  </si>
  <si>
    <t>ΤΡΟΥΛΛΑΚΗ</t>
  </si>
  <si>
    <t>ΕΥΣΤΑΘΙΑ</t>
  </si>
  <si>
    <t>ΦΡΑΝΤΖΗΣ</t>
  </si>
  <si>
    <t>ΤΣΟΥΡΜΑ</t>
  </si>
  <si>
    <t>ΝΙΚΟΛΕΤΑ-ΑΘΑΝΑΣΙΑ</t>
  </si>
  <si>
    <t>ΚΟΝΤΑΡΑΤΟΥ</t>
  </si>
  <si>
    <t>ΝΕΚΤΑΡΙΑ</t>
  </si>
  <si>
    <t>ΑΡΧΟΝΤΑΚΗ</t>
  </si>
  <si>
    <t>ΣΤΥΛΙΑΝΟΣ-ΑΝΤΩΝΙΟΣ</t>
  </si>
  <si>
    <t>ΤΖΩΡΤΖΑΚΗΣ</t>
  </si>
  <si>
    <t>ΦΡΟΓΑΚΗ</t>
  </si>
  <si>
    <t>ΗΡΑ-ΑΦΡΟΔΙΤΗ</t>
  </si>
  <si>
    <t>ΛΕΚΚΑ</t>
  </si>
  <si>
    <t>ΜΑΡΙΑ-ΜΑΝΤΑΛΕΝΑ</t>
  </si>
  <si>
    <t>ΘΕΟΦΙΛΟΣ</t>
  </si>
  <si>
    <t>ΝΤΙΓΚΑΚΗ</t>
  </si>
  <si>
    <t>ΠΑΠΑΧΡΗΣΤΟΥ</t>
  </si>
  <si>
    <t>ΠΑΠΑΔΑΚΗΣ</t>
  </si>
  <si>
    <t>ΧΟΥΜΑ</t>
  </si>
  <si>
    <t>ΜΠΟΥΚΗ</t>
  </si>
  <si>
    <t>ΛΑΣΚΑΡΗΣ</t>
  </si>
  <si>
    <t>ΜΗΝΑΔΑΚΗ</t>
  </si>
  <si>
    <t>ΓΚΟΥΓΚΟΥΣΟΥΔΗΣ</t>
  </si>
  <si>
    <t>ΣΚΟΥΛΟΥΔΑΚΗ</t>
  </si>
  <si>
    <t>ΤΟΚΜΑΚΗ</t>
  </si>
  <si>
    <t>ΒΙΤΣΑΞΑΚΗΣ</t>
  </si>
  <si>
    <t>ΜΑΡΙΝΟΣ</t>
  </si>
  <si>
    <t>ΜΕΤΑΞΑΚΗ</t>
  </si>
  <si>
    <t>ΝΙΚΗΤΟΥΛΑ</t>
  </si>
  <si>
    <t>ΒΑΚΩΝΑΚΗΣ</t>
  </si>
  <si>
    <t>ΜΠΟΥΡΜΠΟΥΔΑΚΗΣ</t>
  </si>
  <si>
    <t>ΜΠΑΦΑΛΟΥΚΑ</t>
  </si>
  <si>
    <t>ΖΕΡΒΟΥ</t>
  </si>
  <si>
    <t>ΧΕΛΙΔΟΝΗ</t>
  </si>
  <si>
    <t>ΜΕΡΟΠΗ</t>
  </si>
  <si>
    <t>ΣΑΒΟΪΔΑΚΗ</t>
  </si>
  <si>
    <t>ΑΦΡΟΔΙΤΗ</t>
  </si>
  <si>
    <t>ΚΑΡΑΓΚΙΟΖΑΚΗ</t>
  </si>
  <si>
    <t>ΣΤΑΥΡΙΔΟΥ</t>
  </si>
  <si>
    <t>ΒΑΣΙΛΕΙΑΔΟΥ</t>
  </si>
  <si>
    <t>ΒΡΑΝΑ</t>
  </si>
  <si>
    <t>ΛΙΟΥΓΚΑ</t>
  </si>
  <si>
    <t>ΣΚΟΥΛΙΚΑΡΗ</t>
  </si>
  <si>
    <t>ΛΥΜΠΕΡΙΔΗ</t>
  </si>
  <si>
    <t>ΔΑΦΝΗ</t>
  </si>
  <si>
    <t>ΧΑΤΖΗΠΑΡΑΣΧΟΥ</t>
  </si>
  <si>
    <t>ΚΟΜΝΗΝΗ</t>
  </si>
  <si>
    <t>ΚΑΡΑΚΟΓΛΟΥ</t>
  </si>
  <si>
    <t>ΜΑΝΤΖΙΑΡΑ</t>
  </si>
  <si>
    <t>ΣΜΑΡΑΓΔΗΣ</t>
  </si>
  <si>
    <t>ΚΑΤΣΑΠΡΑΚΑΚΗΣ</t>
  </si>
  <si>
    <t>ΑΡΙΣΤΕΙΔΗΣ</t>
  </si>
  <si>
    <t>ΚΟΡΔΕΛΑΣ</t>
  </si>
  <si>
    <t>ΧΑΣΟΥΡΑΚΗ</t>
  </si>
  <si>
    <t>ΣΑΒΒΑΚΗ</t>
  </si>
  <si>
    <t>ΚΑΡΑΓΙΩΡΓΑ</t>
  </si>
  <si>
    <t>ΑΝΔΡΙΑΝΗ</t>
  </si>
  <si>
    <t>ΞΕΝΑΚΗ</t>
  </si>
  <si>
    <t>ΛΟΥΚΑΔΑΚΗΣ</t>
  </si>
  <si>
    <t>ΔΕΛΗΓΙΑΝΝΗ</t>
  </si>
  <si>
    <t>ΓΚΑΜΑΡΗ</t>
  </si>
  <si>
    <t>ΠΑΝΩΡΑΙΑ</t>
  </si>
  <si>
    <t>ΜΙΧΕΛΑΡΑΚΗ</t>
  </si>
  <si>
    <t>ΕΥΤΥΧΙΟΣ</t>
  </si>
  <si>
    <t>ΔΑΪΛΑΚΗ</t>
  </si>
  <si>
    <t>ΜΑΡΙΑ-ΕΥΑΓΓΕΛΙΑ</t>
  </si>
  <si>
    <t>ΚΟΥΦΟΥΔΗ</t>
  </si>
  <si>
    <t>ΤΙΜΟΚΛΕΙΑ</t>
  </si>
  <si>
    <t>ΧΡΙΣΤΟΦΟΡΑΚΗ</t>
  </si>
  <si>
    <t>ΠΑΠΑΜΑΡΓΑΡΙΤΗ</t>
  </si>
  <si>
    <t>ΑΛΕΞΑΚΗ</t>
  </si>
  <si>
    <t>ΚΑΡΑΤΖΟΥΝΗ</t>
  </si>
  <si>
    <t>ΧΑΡΙΣ</t>
  </si>
  <si>
    <t>ΛΑΜΠΡΟΣ</t>
  </si>
  <si>
    <t>ΜΟΥΤΖΟΥΡΗ</t>
  </si>
  <si>
    <t>ΠΛΑΤΑΚΗ</t>
  </si>
  <si>
    <t>ΣΤΑΜΑΤΑΚΗ</t>
  </si>
  <si>
    <t>ΤΡΑΓΟΥΔΑ</t>
  </si>
  <si>
    <t>ΣΚΛΑΒΟΥ</t>
  </si>
  <si>
    <t>ΑΡΓΥΡΗ</t>
  </si>
  <si>
    <t>ΚΛΙΝΑΚΗ</t>
  </si>
  <si>
    <t>ΠΛΑΪΤΑΚΗ</t>
  </si>
  <si>
    <t>ΜΑΡΓΑΡΙΤΑ</t>
  </si>
  <si>
    <t>ΚΑΛΛΙΟΝΤΖΗ</t>
  </si>
  <si>
    <t>ΔΡΑΚΟΥΛΗ</t>
  </si>
  <si>
    <t>ΛΑΓΟΥΔΙΑΝΑΚΗ</t>
  </si>
  <si>
    <t>ΕΥΡΙΠΙΔΗΣ</t>
  </si>
  <si>
    <t>ΜΑΛΑΚΩΝΑΚΗ</t>
  </si>
  <si>
    <t>ΕΥΛΑΜΠΙΑ</t>
  </si>
  <si>
    <t>ΝΙΚΗΦΟΡΟΣ</t>
  </si>
  <si>
    <t>ΒΟΓΙΑΤΖΗ</t>
  </si>
  <si>
    <t>ΠΟΛΑΚΗ</t>
  </si>
  <si>
    <t>ΔΗΜΗΤΡΙΟΥ</t>
  </si>
  <si>
    <t>ΚΟΥΦΑΚΗ</t>
  </si>
  <si>
    <t>ΖΑΧΑΡΕΝΙΑ</t>
  </si>
  <si>
    <t>ΜΑΝΩΛΑ</t>
  </si>
  <si>
    <t>ΑΝΤΩΝΙΑΔΟΥ</t>
  </si>
  <si>
    <t>ΑΡΕΤΙΝΗ</t>
  </si>
  <si>
    <t>ΤΣΑΓΚΑΡΑΚΗ</t>
  </si>
  <si>
    <t>ΖΟΡΜΠΑΔΑΚΗ</t>
  </si>
  <si>
    <t>ΔΡΑΜΟΥΝΤΑΝΗ</t>
  </si>
  <si>
    <t>ΠΑΝΑΓΙΩΤΑΚΗΣ</t>
  </si>
  <si>
    <t>ΚΑΣΣΩΤΑΚΗ</t>
  </si>
  <si>
    <t>ΣΤΕΦΟΥ</t>
  </si>
  <si>
    <t>ΜΑΡΙΑ-ΑΜΑΛΙΑ</t>
  </si>
  <si>
    <t>ΜΑΝΔΥΛΑ</t>
  </si>
  <si>
    <t>ΜΑΡΙΑ-ΑΙΚΑΤΕΡΙΝΗ</t>
  </si>
  <si>
    <t>ΜΗΛΙΑΡΑΚΗ</t>
  </si>
  <si>
    <t>ΑΓΓΕΛΙΚΗ-ΜΑΡΙΑ</t>
  </si>
  <si>
    <t>ΚΑΝΕΤΑΚΗ</t>
  </si>
  <si>
    <t>ΓΑΒΑΛΑ</t>
  </si>
  <si>
    <t>ΣΤΡΑΤΙΝΑΚΗ</t>
  </si>
  <si>
    <t>ΜΟΥΝΤΑΚΗ</t>
  </si>
  <si>
    <t>ΠΕΛΑΓΙΑ</t>
  </si>
  <si>
    <t>ΜΑΝΟΥΣΑΚΗ</t>
  </si>
  <si>
    <t>ΕΙΡΗΝΗ-ΑΙΚΑΤΕΡΙΝΗ</t>
  </si>
  <si>
    <t>ΠΑΝΤΕΡΗ</t>
  </si>
  <si>
    <t>ΣΚΟΥΤΕΛΗ</t>
  </si>
  <si>
    <t>ΒΑΣΙΛΟΓΙΑΝΝΑΚΗ</t>
  </si>
  <si>
    <t>ΦΑΤΣΕΑ</t>
  </si>
  <si>
    <t>ΕΛΕΥΘΕΡΙΑ-ΕΛΕΝΗ</t>
  </si>
  <si>
    <t>ΝΤΡΕΤΣΑ</t>
  </si>
  <si>
    <t>ΝΙΦΡΙΛΝΤΑ</t>
  </si>
  <si>
    <t>ΝΙΚΟΛ</t>
  </si>
  <si>
    <t>ΠΙΚΡΑΚΗ</t>
  </si>
  <si>
    <t>ΣΤΙΒΑΝΑΚΗ</t>
  </si>
  <si>
    <t>ΦΡΑΓΚΙΟΥΔΑΚΗΣ</t>
  </si>
  <si>
    <t>ΝΤΟΥΓΚΑ</t>
  </si>
  <si>
    <t>ΖΑΧΑΡΙΑ</t>
  </si>
  <si>
    <t>ΔΑΝΑΗ</t>
  </si>
  <si>
    <t>ΣΠΥΡΟΣ</t>
  </si>
  <si>
    <t>ΑΘΗΤΑΚΗ</t>
  </si>
  <si>
    <t>ΚΑΤΕΡΗ</t>
  </si>
  <si>
    <t>ΛΕΙΒΑΔΙΤΑΚΗ</t>
  </si>
  <si>
    <t>ΑΘΗΝΑ</t>
  </si>
  <si>
    <t>ΛΙΤΣΑΡΔΑΚΗΣ</t>
  </si>
  <si>
    <t>ΑΡΤΕΜΙΟΣ</t>
  </si>
  <si>
    <t>ΓΚΑΚΟΥ</t>
  </si>
  <si>
    <t>ΕΥΚΛΕΙΔΗΣ</t>
  </si>
  <si>
    <t>ΠΕΤΡΟΠΟΥΛΟΥ</t>
  </si>
  <si>
    <t>ΚΟΝΤΟΓΙΑΝΝΗ</t>
  </si>
  <si>
    <t>ΠΑΤΤΑΚΟΥ</t>
  </si>
  <si>
    <t>ΠΑΝΤΕΛΕΡΗ</t>
  </si>
  <si>
    <t>ΕΥΑΓΓΕΛΙΑ-ΔΕΣΠΟΙΝΑ</t>
  </si>
  <si>
    <t>ΚΥΡΙΚΛΑΚΗ</t>
  </si>
  <si>
    <t>ΚΑΖΑΝΤΖΑΚΗ</t>
  </si>
  <si>
    <t>ΠΑΠΑ</t>
  </si>
  <si>
    <t>ΜΠΑΡΚΑΤΣΑ</t>
  </si>
  <si>
    <t>ΜΠΟΥΜΑΚΗ</t>
  </si>
  <si>
    <t>ΦΛΟΥΡΗ</t>
  </si>
  <si>
    <t>ΜΑΓΔΑΛΗΝΗ</t>
  </si>
  <si>
    <t>ΚΑΜΠΟΥΡΗ</t>
  </si>
  <si>
    <t>ΤΕΡΨΙΘΕΑ</t>
  </si>
  <si>
    <t>ΓΕΩΡΓΙΑ-ΜΑΡΙΑ</t>
  </si>
  <si>
    <t>ΚΑΤΣΙΓΑΡΑΚΗ</t>
  </si>
  <si>
    <t>ΠΙΠΗ</t>
  </si>
  <si>
    <r>
      <t>ΚΑΤΟΧΟΣ ΜΕΤΑΠΤΥΧΙΑΚΟΥ ΣΤΟΝ ΚΛΑΔΟ ΑΠΑΣΧΟΛΗΣΗΣ  Ή ΣΤΗΝ ΣΧ. ΨΥΧΟΛΟΓΙΑ ΓΙΑ ΤΟΥΣ ΠΕ23 (</t>
    </r>
    <r>
      <rPr>
        <b/>
        <sz val="10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0"/>
        <color theme="1"/>
        <rFont val="Calibri"/>
        <family val="2"/>
        <charset val="161"/>
        <scheme val="minor"/>
      </rPr>
      <t>)</t>
    </r>
  </si>
  <si>
    <t>ΧΟΥΣΤΟΥΛΑΚΗ</t>
  </si>
  <si>
    <t>ΠΡΟΒΙΔΑΚΗ</t>
  </si>
  <si>
    <t>ΧΑΤΖΗΓΕΩΡΓΙΟΥ</t>
  </si>
  <si>
    <t>ΟΙΚΟΝΟΜΟΥ ΕΥΜΟΡΦΟΥΤΣΙΚΟΥ</t>
  </si>
  <si>
    <t>ΤΡΑΒΑΓΙΑΚΗ</t>
  </si>
  <si>
    <t>ΘΕΟΝΥΜΦΗ</t>
  </si>
  <si>
    <t>ΚΙΟΤΤΟΥ</t>
  </si>
  <si>
    <t>ΤΣΑΜΠΙΚΑ-ΕΙΡΗΝΗ-ΧΡΥΣΟΒΑΛΑΝΤΗ</t>
  </si>
  <si>
    <t>ΛΙΠΑΡΑΚΗ</t>
  </si>
  <si>
    <t>ΛΑΟΚΡΑΤΗΣ</t>
  </si>
  <si>
    <t>ΜΑΡΙΔΑΚΗ</t>
  </si>
  <si>
    <t>ΚΑΤΣΙΑΔΑΚΗ</t>
  </si>
  <si>
    <t>ΑΛΕΞΟΠΟΥΛΟΥ</t>
  </si>
  <si>
    <t>ΠΗΝΕΙΩ</t>
  </si>
  <si>
    <t>ΠΑΤΕΡΑΚΗ</t>
  </si>
  <si>
    <t>ΓΑΛΑΤΗ</t>
  </si>
  <si>
    <t>ΞΕΝΟΦΩΝ</t>
  </si>
  <si>
    <t>ΧΑΡΙΛΑΟΣ</t>
  </si>
  <si>
    <t>ΜΑΥΡΑΝΤΩΝΑΚΗ</t>
  </si>
  <si>
    <t>ΑΓΓΟΥΡΑΚΗ</t>
  </si>
  <si>
    <t>ΡΟΔΑΝΘΗ</t>
  </si>
  <si>
    <t>ΤΡΥΦΩΝΟΠΟΥΛΟΥ</t>
  </si>
  <si>
    <t>ΚΑΡΑΓΙΑΝΝΗ</t>
  </si>
  <si>
    <t>ΠΑΣΧΑΛΙΑ</t>
  </si>
  <si>
    <t>ΠΙΤΣΙΚΑΚΗ</t>
  </si>
  <si>
    <t>ΘΕΟΔΩΡΑΚΗ</t>
  </si>
  <si>
    <t>ΓΡΙΒΑΚΗ</t>
  </si>
  <si>
    <t>ΚΑΛΟΥΔΗ</t>
  </si>
  <si>
    <t>ΣΟΦΙΑ ΓΕΩΡΓΙΑ</t>
  </si>
  <si>
    <t>ΜΠΛΑΒΑΚΗ</t>
  </si>
  <si>
    <t>ΦΑΣΟΥΛΑΚΗΣ</t>
  </si>
  <si>
    <t>ΧΑΤΖΗΔΡΟΣΟΥ</t>
  </si>
  <si>
    <t>ΧΑΡΙΤΩΝ</t>
  </si>
  <si>
    <t>ΣΚΕΠΑΡΝΗ</t>
  </si>
  <si>
    <t>ΘΩΜΑΣ</t>
  </si>
  <si>
    <t>ΠΑΠΑΝΙΚΟΛΑΟΥ</t>
  </si>
  <si>
    <t>ΜΑΛΑΔΕΝΗΣ</t>
  </si>
  <si>
    <t>ΧΡΙΣΤΟΔΟΥΛΟΥ</t>
  </si>
  <si>
    <t>ΒΑΓΓΕΛΑ</t>
  </si>
  <si>
    <t>ΚΟΣΜΙΔΗΣ</t>
  </si>
  <si>
    <t>ΝΕΔΕΛΤΣΟΥ</t>
  </si>
  <si>
    <t>ΔΕΒΕΡΑΚΗ</t>
  </si>
  <si>
    <t>ΜΑΡΚΟΥ</t>
  </si>
  <si>
    <t>ΞΑΝΘΗ</t>
  </si>
  <si>
    <t>ΣΙΔΗΡΟΠΟΥΛΟΥ</t>
  </si>
  <si>
    <t>ΜΙΝΟΠΟΥΛΟΥ</t>
  </si>
  <si>
    <t>ΜΙΝΩΣ-ΝΙΚΟΛΑΟΣ</t>
  </si>
  <si>
    <t>ΜΑΡΙΝΑΚΗ</t>
  </si>
  <si>
    <t>ΚΟΥΝΟΥΓΑΚΗ</t>
  </si>
  <si>
    <t>ΘΕΟΧΑΡΗΣ</t>
  </si>
  <si>
    <t>ΜΑΡΑΒΕΛΑΚΗ</t>
  </si>
  <si>
    <t>ΝΑΥΣΙΚΑ</t>
  </si>
  <si>
    <t>ΣΑΠΟΥΝΤΖΗ</t>
  </si>
  <si>
    <t>ΜΠΟΥΤΖΟΥΚΑ</t>
  </si>
  <si>
    <t>ΔΕΜΕΤΖΟΥ</t>
  </si>
  <si>
    <t>ΧΑΤΖΗΙΩΑΝΝΙΔΟΥ</t>
  </si>
  <si>
    <t>ΜΑΥΡΟΒΟΥΝΙΩΤΗ</t>
  </si>
  <si>
    <t>ΘΕΟΦΑΝΩ</t>
  </si>
  <si>
    <t>ΙΦΙΓΕΝΕΙΑ</t>
  </si>
  <si>
    <t>ΧΑΛΙΒΕΛΑΚΗ</t>
  </si>
  <si>
    <t>ΒΑΒΟΥΡΑΚΗ</t>
  </si>
  <si>
    <t>ΜΑΝΩΛΙΑ</t>
  </si>
  <si>
    <t>ΑΝΔΡΕΟΠΟΥΛΗ</t>
  </si>
  <si>
    <t>ΚΥΡΙΑΚΟΠΟΥΛΟΥ</t>
  </si>
  <si>
    <t>ΔΑΜΗΛΑΚΗ</t>
  </si>
  <si>
    <t>ΑΛΕΞΙΟΥ</t>
  </si>
  <si>
    <t>ΑΓΟΡΙΤΣΑ</t>
  </si>
  <si>
    <t>ΚΟΥΜΗΣ</t>
  </si>
  <si>
    <t>ΔΙΟΝΥΣΙΟΣ</t>
  </si>
  <si>
    <t>ΜΠΕΡΝΙΔΑΚΗ</t>
  </si>
  <si>
    <t>ΠΕΤΡΑΛΗ</t>
  </si>
  <si>
    <t>ΚΟΝΤΑΚΗ</t>
  </si>
  <si>
    <t>ΤΣΑΤΣΑΚΗ</t>
  </si>
  <si>
    <t>ΜΑΝΟΥΕΛΑ</t>
  </si>
  <si>
    <t>ΣΤΑΜΑΤΕΛΟΠΟΥΛΟΣ</t>
  </si>
  <si>
    <t>ΠΑΠΑΔΙΑ</t>
  </si>
  <si>
    <t>ΦΑΡΜΑΚΗ</t>
  </si>
  <si>
    <t>ΒΕΡΡΟΥ</t>
  </si>
  <si>
    <t>ΜΑΡΙΝΑΚΗΣ</t>
  </si>
  <si>
    <t>ΜΙΣΣΙΟΥ</t>
  </si>
  <si>
    <t>ΔΡΟΣΑΤΑΚΗ</t>
  </si>
  <si>
    <t>ΚΡΗΤΣΩΤΑΚΗ</t>
  </si>
  <si>
    <t>ΑΝΔΡΟΥΛΙΔΑΚΗ</t>
  </si>
  <si>
    <t>ΣΟΦΗ</t>
  </si>
  <si>
    <t>ΖΗΝΟΒΙΑ</t>
  </si>
  <si>
    <t>ΦΟΥΡΝΑΡΗ</t>
  </si>
  <si>
    <t>ΒΑΣΙΛΕΙΟΣ ΙΩΑΝΝΗΣ</t>
  </si>
  <si>
    <t>ΒΕΛΗ</t>
  </si>
  <si>
    <t>ΒΑΛΑΣΣΑ</t>
  </si>
  <si>
    <t>ΡΟΜΠΟΓΙΑΝΝΑΚΗ</t>
  </si>
  <si>
    <t>ΘΕΟΔΩΡΙΔΗΣ</t>
  </si>
  <si>
    <t>ΣΠΥΡΙΔΩΝ-ΣΩΤΗΡΙΟΣ</t>
  </si>
  <si>
    <t>ΑΒΡΑΑΜ</t>
  </si>
  <si>
    <t>ΚΙΤΣΙΟΠΟΥΛΟΣ</t>
  </si>
  <si>
    <t>ΖΩΡΑΚΗ</t>
  </si>
  <si>
    <t>ΑΝΤΩΝΙΟΥ</t>
  </si>
  <si>
    <t>ΠΡΙΝΑΡΑΚΗ</t>
  </si>
  <si>
    <t>ΤΣΙΣΜΕΛΗ</t>
  </si>
  <si>
    <t>ΔΟΥΓΑΛΗ</t>
  </si>
  <si>
    <t>ΠΕΡΙΣΤΕΡΑΚΗ</t>
  </si>
  <si>
    <t>ΕΡΑΣΜΙΑ</t>
  </si>
  <si>
    <t>ΜΠΑΛΩΜΕΝΑΚΗΣ</t>
  </si>
  <si>
    <t>ΡΗΓΑ</t>
  </si>
  <si>
    <t>ΑΡΑΒΑΝΤΙΝΟΥ ΚΑΡΛΑΤΟΥ</t>
  </si>
  <si>
    <t>ΚΥΤΡΙΔΟΥ</t>
  </si>
  <si>
    <t>ΞΑΝΘΟΠΟΥΛΟΥ</t>
  </si>
  <si>
    <t>ΧΑΡΙΤΟΥ</t>
  </si>
  <si>
    <t>ΕΡΩΤΟΚΡΙΤΑΚΗ</t>
  </si>
  <si>
    <t>ΑΡΑΜΠΑΤΖΟΓΛΟΥ</t>
  </si>
  <si>
    <t>ΜΠΡΑΓΟΥΔΑΚΗ</t>
  </si>
  <si>
    <t>ΑΝΤΩΡΚΑ</t>
  </si>
  <si>
    <t>ΚΩΣΤΑΣ</t>
  </si>
  <si>
    <t>ΜΑΥΡΟΝΥΚΤΗ</t>
  </si>
  <si>
    <t>ΚΟΖΟΡΩΝΗ</t>
  </si>
  <si>
    <t>ΦΟΥΝΤΟΥΛΑΚΗ</t>
  </si>
  <si>
    <t>ΑΝΔΡΙΑΝΑ</t>
  </si>
  <si>
    <t>ΣΤΕΡΓΙΟΥ</t>
  </si>
  <si>
    <t>ΛΑΜΠΡΑΚΗ</t>
  </si>
  <si>
    <t>ΚΟΥΝΕΛΑΚΗ</t>
  </si>
  <si>
    <t>ΔΗΜΗΤΡΟΥΛΑ</t>
  </si>
  <si>
    <t>ΚΑΛΑΡΧΑΚΗΣ</t>
  </si>
  <si>
    <t>ΒΟΡΙΖΑΝΑΚΗΣ</t>
  </si>
  <si>
    <t>ΤΖΑΝΟΥΔΑΚΗ</t>
  </si>
  <si>
    <t>ΤΣΑΚΜΑΚΙΔΟΥ</t>
  </si>
  <si>
    <t>ΜΠΟΛΙΑ</t>
  </si>
  <si>
    <t>ΜΙΧΑΗΛΙΔΟΥ</t>
  </si>
  <si>
    <t>ΔΑΣΕΝΑΚΗ</t>
  </si>
  <si>
    <t>ΜΑΡΙΑ-ΛΕΛΟΥΔΙΑ</t>
  </si>
  <si>
    <t>ΒΟΜΒΟΛΑΚΗ</t>
  </si>
  <si>
    <t>ΚΑΡΑΝΤΩΝΗ</t>
  </si>
  <si>
    <t>ΜΠΑΛΟΘΙΑΡΗ</t>
  </si>
  <si>
    <t>ΔΡΙΜΙΣΚΙΑΝΑΚΗ</t>
  </si>
  <si>
    <t>ΛΕΜΟΝΑΚΗ</t>
  </si>
  <si>
    <t>ΤΕΡΖΑΚΗ</t>
  </si>
  <si>
    <t>ΓΕΡΑΚΙΑΝΑΚΗ</t>
  </si>
  <si>
    <t>ΚΟΝΔΥΛΗΣ</t>
  </si>
  <si>
    <t>NANCEVA              ΝΑΝΤΣΕΒΑ</t>
  </si>
  <si>
    <t>DOBRINA       ΝΤΟΜΠΡΙΝΑ</t>
  </si>
  <si>
    <t>ANGEL          ΑΝΓΚΕΛ</t>
  </si>
  <si>
    <t>ΦΑΝΗ</t>
  </si>
  <si>
    <t>ΠΕΡΙΦ. Δ/ΝΣΗ ΕΚΠ/ΣΗΣ ΚΡΗΤΗΣ</t>
  </si>
  <si>
    <t>ΑΡΒΑΝΙΤΙΔΟΥ</t>
  </si>
  <si>
    <t>ΠΙΝΑΚΑΣ ΚΑΤΑΤΑΞΗΣ ΑΝΑΠΛΗΡΩΤΩΝ ΕΕΠ-ΠΕ21-26 ΘΕΡΑΠΕΥΤΩΝ ΛΟΓΟΥ ΓΙΑ ΤΟ ΣΧΟΛΙΚΟ ΕΤΟΣ 2017-18</t>
  </si>
  <si>
    <t>ΠΙΝΑΚΑΣ ΚΑΤΑΤΑΞΗΣ ΑΝΑΠΛΗΡΩΤΩΝ ΕΕΠ-ΠΕ21-26-ΘΕΡΑΠΕΥΤΩΝ ΛΟΓΟΥ ΓΙΑ ΤΟ ΣΧΟΛΙΚΟ ΕΤΟΣ 2017-18</t>
  </si>
  <si>
    <t>ΠΙΝΑΚΑΣ ΚΑΤΑΤΑΞΗΣ ΑΝΑΠΛΗΡΩΤΩΝ ΕΕΠ-ΠΕ22-ΕΠΑΓΓΕΛΜΑΤΙΚΩΝ ΣΥΜΒΟΥΛΩΝ ΓΙΑ ΤΟ ΣΧΟΛΙΚΟ ΕΤΟΣ 2017-18</t>
  </si>
  <si>
    <t>ΠΙΝΑΚΑΣ ΚΑΤΑΤΑΞΗΣ ΑΝΑΠΛΗΡΩΤΩΝ ΕΕΠ-ΠΕ23-ΨΥΧΟΛΟΓΩΝ ΓΙΑ ΤΟ ΣΧΟΛΙΚΟ ΕΤΟΣ 2017-18</t>
  </si>
  <si>
    <t>ΠΙΝΑΚΑΣ ΚΑΤΑΤΑΞΗΣ ΑΝΑΠΛΗΡΩΤΩΝ ΕEΠ-ΠΕ25-ΣΧΟΛΙΚΩΝ ΝΟΣΗΛΕΥΤΩΝ ΓΙΑ ΤΟ ΣΧΟΛΙΚΟ ΕΤΟΣ 2017-18</t>
  </si>
  <si>
    <t>ΠΙΝΑΚΑΣ ΚΑΤΑΤΑΞΗΣ ΑΝΑΠΛΗΡΩΤΩΝ ΕEΠ-ΠΕ28-ΦΥΣΙΚΟΘΕΡΑΠΕΥΤΩΝ ΓΙΑ ΤΟ ΣΧΟΛΙΚΟ ΕΤΟΣ 2017-18</t>
  </si>
  <si>
    <t>ΠΙΝΑΚΑΣ ΚΑΤΑΤΑΞΗΣ ΑΝΑΠΛΗΡΩΤΩΝ ΕEΠ-ΠΕ29-ΕΡΓΑΣΙΟΘΕΡΑΠΕΥΤΩΝ ΓΙΑ ΤΟ ΣΧΟΛΙΚΟ ΕΤΟΣ 2017-18</t>
  </si>
  <si>
    <t>ΠΙΝΑΚΑΣ ΚΑΤΑΤΑΞΗΣ ΑΝΑΠΛΗΡΩΤΩΝ ΕEΠ-ΠΕ30-ΚΟΙΝΩΝΙΚΩΝ ΛΕΙΤΟΥΡΓΩΝ ΓΙΑ ΤΟ ΣΧΟΛΙΚΟ ΕΤΟΣ 2017-18</t>
  </si>
  <si>
    <t>ΠΙΝΑΚΑΣ ΚΑΤΑΤΑΞΗΣ ΑΝΑΠΛΗΡΩΤΩΝ ΕEΠ-ΠΕ24-ΠΑΙΔΟΨΥΧΙΑΤΡΩΝ ΓΙΑ ΤΟ ΣΧΟΛΙΚΟ ΕΤΟΣ 2017-18</t>
  </si>
  <si>
    <t>ΛΟΓΟΣ ΑΠΟΡΡΙΨΗΣ</t>
  </si>
  <si>
    <t>ΑΝΥΦΑΝΤΑΚΗΣ</t>
  </si>
  <si>
    <t>ΠΕ23-ΨΥΧΟΛΟΓΩΝ</t>
  </si>
  <si>
    <t>ΕΚΠΡΟΘΕΣΜΗ ΥΠΟΒΟΛΗ ΑΔΕΙΑΣ ΑΣΚΗΣΗΣ ΕΠΑΓΓΕΛΜΑΤΟΣ</t>
  </si>
  <si>
    <t>ΑΠΟΚΑΤΑΝΙΔΟΥ</t>
  </si>
  <si>
    <t>ΠΕ30-ΚΟΙΝΩΝΙΚΩΝ ΛΕΙΤΟΥΡΓΩΝ</t>
  </si>
  <si>
    <t>ΕΛΛΕΙΨΗ ΠΙΣΤΟΠΟΙΗΤΙΚΟΥ ΕΛΛΗΝΟΜΑΘΕΙΑΣ</t>
  </si>
  <si>
    <t>ΚΑΡΑΚΩΝΣΤΑΝΤΑΚΗΣ</t>
  </si>
  <si>
    <t>ΠΕ25-ΣΧΟΛΙΚΩΝ ΝΟΣΗΛΕΥΤΩΝ</t>
  </si>
  <si>
    <t>ΕΚΠΡΟΘΕΣΜΗ ΠΡΟΣΚΟΜΙΣΗ ΔΙΚΑΙΟΛΟΓΗΤΙΚΩΝ (ΠΙΣΤΟΠΟΙΗΤΙΚΟ ΑΠΟΦΟΙΤΗΣΗΣ, ΑΔΕΙΑ ΑΣΚΗΣΗΣ ΕΠΑΓΓΕΛΜΑΤΟΣ ΝΟΣΗΛΕΥΤΗ, ΤΑΥΤΟΤΗΤΑ ΜΕΛΟΥΣ ΤΗΣ ΕΝΕ)</t>
  </si>
  <si>
    <t>ΚΑΡΑΝΔΙΝΟΥ</t>
  </si>
  <si>
    <t>ΚΑΤΡΙΒΕΣΗ</t>
  </si>
  <si>
    <t>ΕΚΠΡΟΘΕΣΜΗ ΑΙΤΗΣΗ (11/5/2017)</t>
  </si>
  <si>
    <t>ΚΡΑΣΑΝΑΚΗ</t>
  </si>
  <si>
    <t>ΤΗΛΕΜΑΧΟΣ</t>
  </si>
  <si>
    <t>ΕΚΠΡΟΘΕΣΜΗ ΑΙΤΗΣΗ (10/5/2017)</t>
  </si>
  <si>
    <t>ΚΤΙΣΤΑΚΗΣ</t>
  </si>
  <si>
    <t>ΕΒΠ</t>
  </si>
  <si>
    <t>ΜΠΑΡΚΑ</t>
  </si>
  <si>
    <t>ΠΕ28-ΦΥΣΙΚΟΘΕΡΑΠΕΥΤΩΝ</t>
  </si>
  <si>
    <t>ΑΙΤΗΣΗ ΣΕ ΠΕΡΙΣΣΟΤΕΡΕΣ ΑΠΟ ΜΙΑ ΠΕΡΙΦΕΡΕΙΑΚΕΣ Δ/ΝΣΕΙΣ ΕΚΠ/ΣΗΣ</t>
  </si>
  <si>
    <t>ΜΠΟΥΤΣΑΡΑΚΗΣ</t>
  </si>
  <si>
    <t>ΠΑΠΑΪΩΑΝΝΟΥ</t>
  </si>
  <si>
    <t>ΕΛΙΣΣΑΒΕΤ</t>
  </si>
  <si>
    <t>ΠΟΛΑΤΙΔΟΥ</t>
  </si>
  <si>
    <t>ΠΕ21-26-ΘΕΡΑΠΕΥΤΩΝ ΛΟΓΟΥ</t>
  </si>
  <si>
    <t>ΕΚΠΡΟΘΕΣΜΗ ΑΔΕΙΑ ΑΣΚΗΣΗΣ ΕΠΑΓΓΕΛΜΑΤΟΣ</t>
  </si>
  <si>
    <t>ΣΤΕΛΛΑ</t>
  </si>
  <si>
    <t>ΤΕΡΕΖΑΚΗΣ</t>
  </si>
  <si>
    <t>ΦΡΟΥΔΑΚΗ</t>
  </si>
  <si>
    <t>ΧΕΙΛΑΔΑΚΗ</t>
  </si>
  <si>
    <t>ΕΒΠ/ΕΕΠ</t>
  </si>
  <si>
    <t>ΚΛΑΔΟΣ ΑΙΤΗΣΗΣ</t>
  </si>
  <si>
    <t>ΠΡΟΣΩΡΙΝΟΣ ΠΙΝΑΚΑΣ ΑΠΟΡΡΙΠΤΕΩΝ ΑΝΑΠΛΗΡΩΤΩΝ ΕΒΠ ΚΑΙ ΕΕΠ  ΓΙΑ ΤΟ ΣΧΟΛΙΚΟ ΕΤΟΣ 2017-2018</t>
  </si>
  <si>
    <t>ΠΕ22 -ΕΠΑΓΓ. ΣΥΜΒΟΥΛΩΝ</t>
  </si>
  <si>
    <t>ΕΛΛΕΙΨΗ ΤΥΠΙΚΩΝ ΠΡΟΣΟΝΤΩΝ (ΠΤΥΧΙΟ ΕΙΔΙΚΟΤΗΤΑΣ ΒΟΗΘΩΝ ΙΑΤΡΙΚΩΝ-ΒΙΟΛΟΓΙΚΩΝ-ΑΚΤΙΝΟΛΟΓΙΚΩΝ ΕΡΓΑΣΤΗΡΙΩΝ ΦΑΡΜΑΚ./ΠΤΥΧΙΟ ΔΙΕΤΟΥΣ ΦΟΙΤΗΣΗΣ ΑΠΟ ΤΟ ΓΕΝΙΚΟ ΠΕΡΙΦΕΡΕΙΑΚΟ ΝΟΣΟΚΟΜΕΙΟ ΗΡΑΚΛΕΙΟΥ ¨ΒΕΝΙΖΕΛΕΙΟ-ΠΑΝΑΝΕΙΟ" ΚΑΙ ΑΔΕΙΑ ΑΣΚΗΣΗΣ ΕΠΑΓΓΕΛΜΑΤΟΣ ΒΟΗΘΟΥ ΝΟΣΗΛΕΥΤΗ-ΤΡΙΑΣ)</t>
  </si>
  <si>
    <t>ΕΛΛΕΙΨΗ ΤΥΠΙΚΩΝ ΠΡΟΣΟΝΤΩΝ (ΠΤΥΧΙΟ ΕΙΔΙΚΟΤΗΤΑΣ ΒΟΗΘΩΝ ΝΟΣΗΛΕΥΤΩΝ)</t>
  </si>
  <si>
    <t>ΕΛΛΕΙΨΗ ΤΥΠΙΚΩΝ ΠΡΟΣΟΝΤΩΝ (ΒΕΒΑΙΩΣΗ ΑΠΟ ΕΡΓΑΣΤΗΡΙΑ ΕΛΕΥΘΕΡΩΝ ΣΠΟΥΔΩΝ ΧΩΡΙΣ ΠΙΣΤΟΠΟΙΗΣΗ ΑΠΟ ΟΕΕΚ Ή ΕΟΠΠΕΠ)</t>
  </si>
  <si>
    <t>ΕΛΛΕΙΨΗ ΤΥΠΙΚΩΝ ΠΡΟΣΟΝΤΩΝ (ΠΤΥΧΙΟ ΘΕΟΛΟΓΙΑΣ)</t>
  </si>
  <si>
    <t>ΕΛΛΕΙΨΗ ΤΥΠΙΚΩΝ ΠΡΟΣΟΝΤΩΝ (Η ΤΑΥΤΟΤΗΤΑ ΜΕΛΟΥΣ ΤΗΣ ΕΝΕ ΔΕΝ ΕΙΝΑΙ ΣΕ ΙΣΧΥ)</t>
  </si>
  <si>
    <t>ΕΛΛΕΙΨΗ ΤΥΠΙΚΩΝ ΠΡΟΣΟΝΤΩΝ (ΔΕΝ ΚΑΤΑΤΕΘΗΚΕ ΑΔΕΙΑ ΑΣΚΗΣΗΣ ΕΠΑΓΓΕΛΜΑΤΟΣ ΝΟΣΗΛΕΥΤΡΙΑΣ/ΤΑΥΤΟΤΗΤΑ ΜΕΛΟΥΣ ΤΗΣ ΕΝΕ)</t>
  </si>
  <si>
    <t>ΕΛΛΕΙΨΗ ΤΥΠΙΚΩΝ ΠΡΟΣΟΝΤΩΝ (Η ΤΑΥΤΟΤΗΤΑ ΜΕΛΟΥΣ ΤΟΥ Π.Σ.Φ. ΔΕΝ ΕΙΝΑΙ ΣΕ ΙΣΧΥ)</t>
  </si>
  <si>
    <t>ΕΛΛΕΙΨΗ ΤΥΠΙΚΩΝ ΠΡΟΣΟΝΤΩΝ (ΔΕΝ ΚΑΤΑΤΕΘΗΚΕ ΜΕΤΑΠΤΥΧΙΑΚΟ ΔΙΠΛΩΜΑ ΕΙΔΙΚΕΥΣΗΣ ΣΤΗ ΣΥΜΒΟΥΛΕΥΤΙΚΗ ΚΑΙ ΤΟΝ ΕΠΑΓΓΕΛΜΑΤΙΚΟ ΠΡΟΣΑΝΑΤΟΛΙΣΜΟ)</t>
  </si>
  <si>
    <t>ΕΛΛΕΙΨΗ ΤΥΠΙΚΩΝ ΠΡΟΣΟΝΤΩΝ (ΠΤΥΧΙΟ ΤΟΥ ΤΜΗΜΑΤΟΣ ΑΝΑΚΑΙΝΙΣΗΣ ΚΑΙ ΑΠΟΚΑΤΑΣΤΑΣΗΣ ΚΤΗΡΙΩΝ ΤΟΥ ΤΕΙ ΠΑΤΡΩΝ)</t>
  </si>
</sst>
</file>

<file path=xl/styles.xml><?xml version="1.0" encoding="utf-8"?>
<styleSheet xmlns="http://schemas.openxmlformats.org/spreadsheetml/2006/main">
  <numFmts count="1">
    <numFmt numFmtId="164" formatCode="000000000"/>
  </numFmts>
  <fonts count="6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2" borderId="1" xfId="0" applyFill="1" applyBorder="1" applyAlignment="1">
      <alignment textRotation="90" wrapText="1"/>
    </xf>
    <xf numFmtId="0" fontId="0" fillId="3" borderId="2" xfId="0" applyFill="1" applyBorder="1" applyAlignment="1">
      <alignment textRotation="90" wrapText="1"/>
    </xf>
    <xf numFmtId="0" fontId="0" fillId="3" borderId="3" xfId="0" applyFill="1" applyBorder="1" applyAlignment="1">
      <alignment horizontal="center" textRotation="90"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9" fontId="0" fillId="0" borderId="0" xfId="0" applyNumberFormat="1" applyAlignment="1" applyProtection="1">
      <alignment wrapText="1"/>
      <protection locked="0"/>
    </xf>
    <xf numFmtId="9" fontId="0" fillId="0" borderId="0" xfId="0" applyNumberFormat="1" applyProtection="1">
      <protection locked="0"/>
    </xf>
    <xf numFmtId="0" fontId="0" fillId="0" borderId="0" xfId="0" applyAlignment="1" applyProtection="1">
      <protection locked="0"/>
    </xf>
    <xf numFmtId="0" fontId="0" fillId="3" borderId="7" xfId="0" applyFill="1" applyBorder="1" applyAlignment="1">
      <alignment textRotation="90" wrapText="1"/>
    </xf>
    <xf numFmtId="0" fontId="0" fillId="3" borderId="1" xfId="0" applyFill="1" applyBorder="1" applyAlignment="1">
      <alignment horizontal="center" textRotation="90" wrapText="1"/>
    </xf>
    <xf numFmtId="0" fontId="0" fillId="0" borderId="0" xfId="0" applyFill="1" applyBorder="1"/>
    <xf numFmtId="0" fontId="0" fillId="0" borderId="0" xfId="0" applyFill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0" xfId="0" applyFill="1" applyAlignment="1" applyProtection="1">
      <alignment wrapText="1"/>
      <protection locked="0"/>
    </xf>
    <xf numFmtId="9" fontId="0" fillId="0" borderId="0" xfId="0" applyNumberFormat="1" applyFill="1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14" fontId="0" fillId="0" borderId="0" xfId="0" applyNumberFormat="1" applyFill="1" applyBorder="1" applyAlignment="1" applyProtection="1">
      <alignment wrapText="1"/>
      <protection locked="0"/>
    </xf>
    <xf numFmtId="9" fontId="0" fillId="0" borderId="0" xfId="0" applyNumberFormat="1" applyFill="1" applyBorder="1" applyAlignment="1" applyProtection="1">
      <alignment wrapText="1"/>
      <protection locked="0"/>
    </xf>
    <xf numFmtId="2" fontId="0" fillId="0" borderId="0" xfId="0" applyNumberFormat="1" applyFill="1" applyBorder="1" applyAlignment="1">
      <alignment wrapText="1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9" fontId="0" fillId="0" borderId="0" xfId="0" applyNumberFormat="1" applyFill="1" applyProtection="1">
      <protection locked="0"/>
    </xf>
    <xf numFmtId="2" fontId="0" fillId="0" borderId="0" xfId="0" applyNumberFormat="1" applyFill="1" applyBorder="1"/>
    <xf numFmtId="0" fontId="0" fillId="0" borderId="0" xfId="0" applyFill="1" applyBorder="1" applyAlignment="1" applyProtection="1">
      <alignment wrapText="1"/>
    </xf>
    <xf numFmtId="0" fontId="0" fillId="0" borderId="8" xfId="0" applyBorder="1"/>
    <xf numFmtId="0" fontId="0" fillId="0" borderId="9" xfId="0" applyBorder="1"/>
    <xf numFmtId="0" fontId="0" fillId="5" borderId="1" xfId="0" applyFill="1" applyBorder="1" applyAlignment="1">
      <alignment textRotation="90" wrapText="1"/>
    </xf>
    <xf numFmtId="0" fontId="0" fillId="0" borderId="0" xfId="0" applyProtection="1"/>
    <xf numFmtId="164" fontId="0" fillId="0" borderId="0" xfId="0" applyNumberFormat="1" applyProtection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0" borderId="0" xfId="0" applyFont="1" applyProtection="1"/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vertical="center" wrapText="1"/>
    </xf>
    <xf numFmtId="0" fontId="0" fillId="2" borderId="11" xfId="0" applyFill="1" applyBorder="1" applyAlignment="1" applyProtection="1">
      <alignment vertical="center" wrapText="1"/>
    </xf>
    <xf numFmtId="0" fontId="0" fillId="7" borderId="11" xfId="0" applyFill="1" applyBorder="1" applyAlignment="1" applyProtection="1">
      <alignment vertical="center" wrapText="1"/>
    </xf>
    <xf numFmtId="0" fontId="0" fillId="7" borderId="11" xfId="0" applyFill="1" applyBorder="1" applyAlignment="1" applyProtection="1">
      <alignment vertical="center" textRotation="90" wrapText="1"/>
    </xf>
    <xf numFmtId="0" fontId="0" fillId="3" borderId="11" xfId="0" applyFill="1" applyBorder="1" applyAlignment="1" applyProtection="1">
      <alignment vertical="center" textRotation="90" wrapText="1"/>
    </xf>
    <xf numFmtId="0" fontId="0" fillId="5" borderId="11" xfId="0" applyFill="1" applyBorder="1" applyAlignment="1" applyProtection="1">
      <alignment vertical="center" textRotation="90" wrapText="1"/>
    </xf>
    <xf numFmtId="0" fontId="0" fillId="2" borderId="12" xfId="0" applyFill="1" applyBorder="1" applyAlignment="1">
      <alignment horizontal="center" textRotation="90" wrapText="1"/>
    </xf>
    <xf numFmtId="0" fontId="0" fillId="0" borderId="6" xfId="0" applyFill="1" applyBorder="1"/>
    <xf numFmtId="0" fontId="0" fillId="2" borderId="1" xfId="0" applyFill="1" applyBorder="1" applyAlignment="1">
      <alignment horizontal="center" textRotation="90" wrapText="1"/>
    </xf>
    <xf numFmtId="0" fontId="0" fillId="0" borderId="4" xfId="0" applyFill="1" applyBorder="1"/>
    <xf numFmtId="0" fontId="0" fillId="0" borderId="5" xfId="0" applyFill="1" applyBorder="1"/>
    <xf numFmtId="0" fontId="0" fillId="8" borderId="11" xfId="0" applyFill="1" applyBorder="1" applyAlignment="1" applyProtection="1">
      <alignment vertical="center" textRotation="90" wrapText="1"/>
    </xf>
    <xf numFmtId="2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 wrapText="1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Alignment="1" applyProtection="1">
      <alignment horizont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9" borderId="10" xfId="0" applyFill="1" applyBorder="1" applyAlignment="1" applyProtection="1">
      <alignment vertical="center" textRotation="90" wrapText="1"/>
    </xf>
    <xf numFmtId="0" fontId="0" fillId="10" borderId="11" xfId="0" applyFill="1" applyBorder="1" applyAlignment="1" applyProtection="1">
      <alignment vertical="center" textRotation="90" wrapText="1"/>
    </xf>
    <xf numFmtId="0" fontId="0" fillId="6" borderId="16" xfId="0" applyFill="1" applyBorder="1" applyAlignment="1" applyProtection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</xf>
    <xf numFmtId="0" fontId="0" fillId="7" borderId="16" xfId="0" applyFill="1" applyBorder="1" applyAlignment="1" applyProtection="1">
      <alignment horizontal="center" vertical="center" textRotation="90" wrapText="1"/>
    </xf>
    <xf numFmtId="0" fontId="0" fillId="7" borderId="16" xfId="0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textRotation="90" wrapText="1"/>
    </xf>
    <xf numFmtId="0" fontId="0" fillId="4" borderId="16" xfId="0" applyFill="1" applyBorder="1" applyAlignment="1" applyProtection="1">
      <alignment vertical="center" textRotation="90" wrapText="1"/>
    </xf>
    <xf numFmtId="0" fontId="0" fillId="8" borderId="16" xfId="0" applyFill="1" applyBorder="1" applyAlignment="1" applyProtection="1">
      <alignment vertical="center" textRotation="90" wrapText="1"/>
    </xf>
    <xf numFmtId="0" fontId="0" fillId="5" borderId="16" xfId="0" applyFill="1" applyBorder="1" applyAlignment="1" applyProtection="1">
      <alignment horizontal="center" vertical="center" textRotation="90" wrapText="1"/>
    </xf>
    <xf numFmtId="0" fontId="4" fillId="3" borderId="3" xfId="0" applyFont="1" applyFill="1" applyBorder="1" applyAlignment="1" applyProtection="1">
      <alignment horizontal="center" vertical="center"/>
    </xf>
    <xf numFmtId="0" fontId="0" fillId="10" borderId="16" xfId="0" applyFill="1" applyBorder="1" applyAlignment="1" applyProtection="1">
      <alignment vertical="center" textRotation="90" wrapText="1"/>
    </xf>
    <xf numFmtId="0" fontId="0" fillId="7" borderId="11" xfId="0" applyFill="1" applyBorder="1" applyAlignment="1" applyProtection="1">
      <alignment horizontal="center" vertical="center" wrapText="1"/>
    </xf>
    <xf numFmtId="0" fontId="0" fillId="5" borderId="11" xfId="0" applyFill="1" applyBorder="1" applyAlignment="1" applyProtection="1">
      <alignment horizontal="center" vertical="center" textRotation="90" wrapText="1"/>
    </xf>
    <xf numFmtId="0" fontId="0" fillId="2" borderId="17" xfId="0" applyFill="1" applyBorder="1" applyAlignment="1">
      <alignment textRotation="90" wrapText="1"/>
    </xf>
    <xf numFmtId="0" fontId="0" fillId="0" borderId="18" xfId="0" applyBorder="1"/>
    <xf numFmtId="0" fontId="0" fillId="2" borderId="18" xfId="0" applyFill="1" applyBorder="1" applyAlignment="1">
      <alignment textRotation="90" wrapTex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0" fillId="5" borderId="19" xfId="0" applyFill="1" applyBorder="1" applyAlignment="1" applyProtection="1">
      <alignment horizontal="center" vertical="center" textRotation="90" wrapText="1"/>
    </xf>
    <xf numFmtId="0" fontId="0" fillId="9" borderId="3" xfId="0" applyFill="1" applyBorder="1" applyAlignment="1" applyProtection="1">
      <alignment horizontal="center" vertical="center" textRotation="90" wrapText="1"/>
    </xf>
    <xf numFmtId="0" fontId="0" fillId="0" borderId="17" xfId="0" applyBorder="1"/>
    <xf numFmtId="0" fontId="0" fillId="0" borderId="20" xfId="0" applyBorder="1"/>
    <xf numFmtId="0" fontId="0" fillId="2" borderId="21" xfId="0" applyFill="1" applyBorder="1" applyAlignment="1">
      <alignment textRotation="90" wrapText="1"/>
    </xf>
    <xf numFmtId="0" fontId="0" fillId="2" borderId="22" xfId="0" applyFill="1" applyBorder="1" applyAlignment="1">
      <alignment textRotation="90" wrapText="1"/>
    </xf>
    <xf numFmtId="0" fontId="0" fillId="0" borderId="23" xfId="0" applyBorder="1"/>
    <xf numFmtId="0" fontId="0" fillId="0" borderId="24" xfId="0" applyBorder="1"/>
    <xf numFmtId="1" fontId="0" fillId="0" borderId="0" xfId="0" applyNumberFormat="1" applyAlignment="1" applyProtection="1">
      <alignment wrapText="1"/>
      <protection locked="0"/>
    </xf>
    <xf numFmtId="1" fontId="0" fillId="0" borderId="0" xfId="0" applyNumberFormat="1" applyFill="1" applyBorder="1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" fontId="0" fillId="0" borderId="0" xfId="0" applyNumberFormat="1" applyFill="1" applyAlignment="1" applyProtection="1">
      <alignment wrapText="1"/>
      <protection locked="0"/>
    </xf>
    <xf numFmtId="1" fontId="0" fillId="0" borderId="0" xfId="0" applyNumberFormat="1" applyFill="1" applyProtection="1">
      <protection locked="0"/>
    </xf>
    <xf numFmtId="14" fontId="0" fillId="0" borderId="0" xfId="0" applyNumberFormat="1" applyFill="1" applyAlignment="1" applyProtection="1">
      <protection locked="0"/>
    </xf>
    <xf numFmtId="0" fontId="0" fillId="5" borderId="0" xfId="0" applyFill="1" applyProtection="1">
      <protection locked="0"/>
    </xf>
    <xf numFmtId="14" fontId="0" fillId="0" borderId="0" xfId="0" applyNumberFormat="1" applyFill="1" applyProtection="1">
      <protection locked="0"/>
    </xf>
    <xf numFmtId="0" fontId="5" fillId="3" borderId="11" xfId="0" applyFont="1" applyFill="1" applyBorder="1" applyAlignment="1" applyProtection="1">
      <alignment vertical="center" textRotation="90" wrapText="1"/>
    </xf>
    <xf numFmtId="2" fontId="0" fillId="11" borderId="0" xfId="0" applyNumberFormat="1" applyFill="1" applyBorder="1"/>
    <xf numFmtId="0" fontId="0" fillId="11" borderId="0" xfId="0" applyFill="1" applyBorder="1" applyAlignment="1" applyProtection="1">
      <alignment wrapText="1"/>
    </xf>
    <xf numFmtId="0" fontId="0" fillId="11" borderId="0" xfId="0" applyFill="1" applyProtection="1">
      <protection locked="0"/>
    </xf>
    <xf numFmtId="14" fontId="0" fillId="11" borderId="0" xfId="0" applyNumberFormat="1" applyFill="1" applyProtection="1">
      <protection locked="0"/>
    </xf>
    <xf numFmtId="2" fontId="0" fillId="11" borderId="0" xfId="0" applyNumberFormat="1" applyFill="1" applyAlignment="1" applyProtection="1">
      <alignment horizontal="center"/>
      <protection locked="0"/>
    </xf>
    <xf numFmtId="0" fontId="0" fillId="11" borderId="0" xfId="0" applyFill="1" applyAlignment="1" applyProtection="1">
      <protection locked="0"/>
    </xf>
    <xf numFmtId="9" fontId="0" fillId="11" borderId="0" xfId="0" applyNumberFormat="1" applyFill="1" applyProtection="1">
      <protection locked="0"/>
    </xf>
    <xf numFmtId="1" fontId="0" fillId="11" borderId="0" xfId="0" applyNumberFormat="1" applyFill="1" applyProtection="1">
      <protection locked="0"/>
    </xf>
    <xf numFmtId="2" fontId="0" fillId="11" borderId="0" xfId="0" applyNumberFormat="1" applyFill="1" applyBorder="1" applyAlignment="1">
      <alignment wrapText="1"/>
    </xf>
    <xf numFmtId="0" fontId="0" fillId="11" borderId="0" xfId="0" applyFill="1" applyAlignment="1" applyProtection="1">
      <alignment wrapText="1"/>
      <protection locked="0"/>
    </xf>
    <xf numFmtId="9" fontId="0" fillId="11" borderId="0" xfId="0" applyNumberFormat="1" applyFill="1" applyAlignment="1" applyProtection="1">
      <alignment wrapText="1"/>
      <protection locked="0"/>
    </xf>
    <xf numFmtId="1" fontId="0" fillId="11" borderId="0" xfId="0" applyNumberFormat="1" applyFill="1" applyAlignment="1" applyProtection="1">
      <alignment wrapText="1"/>
      <protection locked="0"/>
    </xf>
    <xf numFmtId="0" fontId="0" fillId="11" borderId="0" xfId="0" applyFill="1" applyBorder="1" applyAlignment="1" applyProtection="1">
      <protection locked="0"/>
    </xf>
    <xf numFmtId="2" fontId="0" fillId="0" borderId="0" xfId="0" applyNumberFormat="1" applyFill="1" applyProtection="1">
      <protection locked="0"/>
    </xf>
    <xf numFmtId="0" fontId="1" fillId="0" borderId="0" xfId="0" applyFont="1" applyAlignment="1" applyProtection="1"/>
    <xf numFmtId="0" fontId="0" fillId="0" borderId="25" xfId="0" applyFill="1" applyBorder="1" applyAlignment="1" applyProtection="1">
      <alignment wrapText="1"/>
    </xf>
    <xf numFmtId="2" fontId="0" fillId="0" borderId="26" xfId="0" applyNumberFormat="1" applyFill="1" applyBorder="1" applyAlignment="1">
      <alignment wrapText="1"/>
    </xf>
    <xf numFmtId="2" fontId="0" fillId="0" borderId="26" xfId="0" applyNumberFormat="1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Fill="1" applyBorder="1" applyAlignment="1" applyProtection="1">
      <alignment wrapText="1"/>
    </xf>
    <xf numFmtId="0" fontId="0" fillId="11" borderId="33" xfId="0" applyFill="1" applyBorder="1" applyProtection="1">
      <protection locked="0"/>
    </xf>
    <xf numFmtId="14" fontId="0" fillId="11" borderId="33" xfId="0" applyNumberFormat="1" applyFill="1" applyBorder="1" applyProtection="1">
      <protection locked="0"/>
    </xf>
    <xf numFmtId="2" fontId="0" fillId="11" borderId="33" xfId="0" applyNumberFormat="1" applyFill="1" applyBorder="1" applyAlignment="1" applyProtection="1">
      <alignment horizontal="center"/>
      <protection locked="0"/>
    </xf>
    <xf numFmtId="0" fontId="0" fillId="11" borderId="33" xfId="0" applyFill="1" applyBorder="1" applyAlignment="1" applyProtection="1">
      <protection locked="0"/>
    </xf>
    <xf numFmtId="9" fontId="0" fillId="11" borderId="33" xfId="0" applyNumberFormat="1" applyFill="1" applyBorder="1" applyProtection="1">
      <protection locked="0"/>
    </xf>
    <xf numFmtId="1" fontId="0" fillId="11" borderId="33" xfId="0" applyNumberFormat="1" applyFill="1" applyBorder="1" applyProtection="1">
      <protection locked="0"/>
    </xf>
    <xf numFmtId="2" fontId="0" fillId="11" borderId="33" xfId="0" applyNumberFormat="1" applyFill="1" applyBorder="1" applyAlignment="1">
      <alignment wrapText="1"/>
    </xf>
    <xf numFmtId="2" fontId="0" fillId="11" borderId="33" xfId="0" applyNumberFormat="1" applyFill="1" applyBorder="1"/>
    <xf numFmtId="0" fontId="0" fillId="11" borderId="33" xfId="0" applyFill="1" applyBorder="1" applyAlignment="1" applyProtection="1">
      <alignment wrapText="1"/>
    </xf>
    <xf numFmtId="0" fontId="0" fillId="0" borderId="33" xfId="0" applyBorder="1" applyProtection="1">
      <protection locked="0"/>
    </xf>
    <xf numFmtId="14" fontId="0" fillId="0" borderId="33" xfId="0" applyNumberFormat="1" applyBorder="1" applyProtection="1">
      <protection locked="0"/>
    </xf>
    <xf numFmtId="2" fontId="0" fillId="0" borderId="33" xfId="0" applyNumberFormat="1" applyBorder="1" applyAlignment="1" applyProtection="1">
      <alignment horizontal="center"/>
      <protection locked="0"/>
    </xf>
    <xf numFmtId="0" fontId="0" fillId="0" borderId="33" xfId="0" applyBorder="1" applyAlignment="1" applyProtection="1">
      <protection locked="0"/>
    </xf>
    <xf numFmtId="9" fontId="0" fillId="0" borderId="33" xfId="0" applyNumberFormat="1" applyBorder="1" applyProtection="1">
      <protection locked="0"/>
    </xf>
    <xf numFmtId="1" fontId="0" fillId="0" borderId="33" xfId="0" applyNumberFormat="1" applyBorder="1" applyProtection="1">
      <protection locked="0"/>
    </xf>
    <xf numFmtId="2" fontId="0" fillId="0" borderId="33" xfId="0" applyNumberFormat="1" applyFill="1" applyBorder="1" applyAlignment="1">
      <alignment wrapText="1"/>
    </xf>
    <xf numFmtId="2" fontId="0" fillId="0" borderId="33" xfId="0" applyNumberFormat="1" applyFill="1" applyBorder="1"/>
    <xf numFmtId="0" fontId="0" fillId="0" borderId="33" xfId="0" applyBorder="1"/>
    <xf numFmtId="0" fontId="0" fillId="0" borderId="33" xfId="0" applyFill="1" applyBorder="1" applyProtection="1">
      <protection locked="0"/>
    </xf>
    <xf numFmtId="14" fontId="0" fillId="0" borderId="33" xfId="0" applyNumberFormat="1" applyFill="1" applyBorder="1" applyProtection="1">
      <protection locked="0"/>
    </xf>
    <xf numFmtId="2" fontId="0" fillId="0" borderId="33" xfId="0" applyNumberFormat="1" applyFill="1" applyBorder="1" applyAlignment="1" applyProtection="1">
      <alignment horizontal="center"/>
      <protection locked="0"/>
    </xf>
    <xf numFmtId="0" fontId="0" fillId="0" borderId="33" xfId="0" applyFill="1" applyBorder="1" applyAlignment="1" applyProtection="1">
      <protection locked="0"/>
    </xf>
    <xf numFmtId="9" fontId="0" fillId="0" borderId="33" xfId="0" applyNumberFormat="1" applyFill="1" applyBorder="1" applyProtection="1">
      <protection locked="0"/>
    </xf>
    <xf numFmtId="1" fontId="0" fillId="0" borderId="33" xfId="0" applyNumberFormat="1" applyFill="1" applyBorder="1" applyProtection="1">
      <protection locked="0"/>
    </xf>
    <xf numFmtId="0" fontId="0" fillId="11" borderId="33" xfId="0" applyFill="1" applyBorder="1" applyAlignment="1" applyProtection="1">
      <alignment wrapText="1"/>
      <protection locked="0"/>
    </xf>
    <xf numFmtId="9" fontId="0" fillId="11" borderId="33" xfId="0" applyNumberFormat="1" applyFill="1" applyBorder="1" applyAlignment="1" applyProtection="1">
      <alignment wrapText="1"/>
      <protection locked="0"/>
    </xf>
    <xf numFmtId="1" fontId="0" fillId="11" borderId="33" xfId="0" applyNumberFormat="1" applyFill="1" applyBorder="1" applyAlignment="1" applyProtection="1">
      <alignment wrapText="1"/>
      <protection locked="0"/>
    </xf>
    <xf numFmtId="0" fontId="0" fillId="0" borderId="33" xfId="0" applyBorder="1" applyAlignment="1" applyProtection="1">
      <alignment wrapText="1"/>
      <protection locked="0"/>
    </xf>
    <xf numFmtId="9" fontId="0" fillId="0" borderId="33" xfId="0" applyNumberFormat="1" applyBorder="1" applyAlignment="1" applyProtection="1">
      <alignment wrapText="1"/>
      <protection locked="0"/>
    </xf>
    <xf numFmtId="1" fontId="0" fillId="0" borderId="33" xfId="0" applyNumberFormat="1" applyBorder="1" applyAlignment="1" applyProtection="1">
      <alignment wrapText="1"/>
      <protection locked="0"/>
    </xf>
    <xf numFmtId="9" fontId="0" fillId="0" borderId="33" xfId="0" applyNumberFormat="1" applyFill="1" applyBorder="1" applyAlignment="1" applyProtection="1">
      <alignment wrapText="1"/>
      <protection locked="0"/>
    </xf>
    <xf numFmtId="1" fontId="0" fillId="0" borderId="33" xfId="0" applyNumberFormat="1" applyFill="1" applyBorder="1" applyAlignment="1" applyProtection="1">
      <alignment wrapText="1"/>
      <protection locked="0"/>
    </xf>
    <xf numFmtId="0" fontId="0" fillId="0" borderId="33" xfId="0" applyFill="1" applyBorder="1" applyAlignment="1" applyProtection="1">
      <alignment wrapText="1"/>
      <protection locked="0"/>
    </xf>
    <xf numFmtId="0" fontId="0" fillId="0" borderId="35" xfId="0" applyFill="1" applyBorder="1" applyAlignment="1" applyProtection="1">
      <alignment wrapText="1"/>
    </xf>
    <xf numFmtId="2" fontId="0" fillId="0" borderId="35" xfId="0" applyNumberFormat="1" applyFill="1" applyBorder="1" applyAlignment="1">
      <alignment wrapText="1"/>
    </xf>
    <xf numFmtId="2" fontId="0" fillId="0" borderId="35" xfId="0" applyNumberFormat="1" applyFill="1" applyBorder="1"/>
    <xf numFmtId="2" fontId="0" fillId="0" borderId="34" xfId="0" applyNumberFormat="1" applyFill="1" applyBorder="1" applyAlignment="1">
      <alignment wrapText="1"/>
    </xf>
    <xf numFmtId="2" fontId="0" fillId="0" borderId="34" xfId="0" applyNumberFormat="1" applyFill="1" applyBorder="1"/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164" fontId="2" fillId="0" borderId="0" xfId="0" applyNumberFormat="1" applyFont="1" applyAlignment="1" applyProtection="1">
      <alignment horizontal="center"/>
      <protection locked="0"/>
    </xf>
    <xf numFmtId="0" fontId="4" fillId="10" borderId="3" xfId="0" applyFont="1" applyFill="1" applyBorder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/>
    </xf>
    <xf numFmtId="0" fontId="0" fillId="0" borderId="27" xfId="0" applyFill="1" applyBorder="1" applyProtection="1">
      <protection locked="0"/>
    </xf>
    <xf numFmtId="0" fontId="0" fillId="0" borderId="26" xfId="0" applyFill="1" applyBorder="1" applyProtection="1">
      <protection locked="0"/>
    </xf>
    <xf numFmtId="14" fontId="0" fillId="0" borderId="26" xfId="0" applyNumberFormat="1" applyFill="1" applyBorder="1" applyProtection="1">
      <protection locked="0"/>
    </xf>
    <xf numFmtId="2" fontId="0" fillId="0" borderId="26" xfId="0" applyNumberFormat="1" applyFill="1" applyBorder="1" applyAlignment="1" applyProtection="1">
      <alignment horizontal="center"/>
      <protection locked="0"/>
    </xf>
    <xf numFmtId="0" fontId="0" fillId="0" borderId="26" xfId="0" applyFill="1" applyBorder="1" applyAlignment="1" applyProtection="1">
      <protection locked="0"/>
    </xf>
    <xf numFmtId="9" fontId="0" fillId="0" borderId="26" xfId="0" applyNumberFormat="1" applyFill="1" applyBorder="1" applyProtection="1">
      <protection locked="0"/>
    </xf>
    <xf numFmtId="1" fontId="0" fillId="0" borderId="26" xfId="0" applyNumberFormat="1" applyFill="1" applyBorder="1" applyProtection="1">
      <protection locked="0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/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distributed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2" fontId="1" fillId="0" borderId="0" xfId="0" applyNumberFormat="1" applyFont="1" applyFill="1" applyBorder="1"/>
    <xf numFmtId="0" fontId="0" fillId="7" borderId="36" xfId="0" applyFill="1" applyBorder="1" applyAlignment="1" applyProtection="1">
      <alignment vertical="center" wrapText="1"/>
    </xf>
    <xf numFmtId="0" fontId="0" fillId="3" borderId="37" xfId="0" applyFill="1" applyBorder="1" applyAlignment="1" applyProtection="1">
      <alignment vertical="center" textRotation="90" wrapText="1"/>
    </xf>
    <xf numFmtId="0" fontId="0" fillId="7" borderId="10" xfId="0" applyFill="1" applyBorder="1" applyAlignment="1" applyProtection="1">
      <alignment horizontal="center" vertical="center" wrapText="1"/>
    </xf>
    <xf numFmtId="0" fontId="1" fillId="9" borderId="11" xfId="0" applyFont="1" applyFill="1" applyBorder="1" applyAlignment="1" applyProtection="1">
      <alignment vertical="center" textRotation="90" wrapText="1"/>
    </xf>
    <xf numFmtId="0" fontId="1" fillId="9" borderId="10" xfId="0" applyFont="1" applyFill="1" applyBorder="1" applyAlignment="1" applyProtection="1">
      <alignment vertical="center" textRotation="90" wrapText="1"/>
    </xf>
    <xf numFmtId="2" fontId="1" fillId="0" borderId="33" xfId="0" applyNumberFormat="1" applyFont="1" applyFill="1" applyBorder="1"/>
    <xf numFmtId="2" fontId="1" fillId="11" borderId="33" xfId="0" applyNumberFormat="1" applyFont="1" applyFill="1" applyBorder="1"/>
    <xf numFmtId="2" fontId="1" fillId="11" borderId="0" xfId="0" applyNumberFormat="1" applyFont="1" applyFill="1" applyBorder="1"/>
    <xf numFmtId="0" fontId="0" fillId="0" borderId="34" xfId="0" applyFill="1" applyBorder="1" applyAlignment="1" applyProtection="1">
      <alignment wrapText="1"/>
    </xf>
    <xf numFmtId="0" fontId="0" fillId="0" borderId="34" xfId="0" applyFill="1" applyBorder="1" applyProtection="1">
      <protection locked="0"/>
    </xf>
    <xf numFmtId="14" fontId="0" fillId="0" borderId="34" xfId="0" applyNumberFormat="1" applyFill="1" applyBorder="1" applyProtection="1">
      <protection locked="0"/>
    </xf>
    <xf numFmtId="2" fontId="0" fillId="0" borderId="34" xfId="0" applyNumberFormat="1" applyFill="1" applyBorder="1" applyAlignment="1" applyProtection="1">
      <alignment horizontal="center"/>
      <protection locked="0"/>
    </xf>
    <xf numFmtId="0" fontId="0" fillId="0" borderId="34" xfId="0" applyFill="1" applyBorder="1" applyAlignment="1" applyProtection="1">
      <protection locked="0"/>
    </xf>
    <xf numFmtId="9" fontId="0" fillId="0" borderId="34" xfId="0" applyNumberFormat="1" applyFill="1" applyBorder="1" applyProtection="1">
      <protection locked="0"/>
    </xf>
    <xf numFmtId="1" fontId="0" fillId="0" borderId="34" xfId="0" applyNumberFormat="1" applyFill="1" applyBorder="1" applyProtection="1">
      <protection locked="0"/>
    </xf>
    <xf numFmtId="0" fontId="0" fillId="0" borderId="35" xfId="0" applyFill="1" applyBorder="1" applyProtection="1">
      <protection locked="0"/>
    </xf>
    <xf numFmtId="14" fontId="0" fillId="0" borderId="35" xfId="0" applyNumberFormat="1" applyFill="1" applyBorder="1" applyProtection="1">
      <protection locked="0"/>
    </xf>
    <xf numFmtId="2" fontId="0" fillId="0" borderId="35" xfId="0" applyNumberFormat="1" applyFill="1" applyBorder="1" applyAlignment="1" applyProtection="1">
      <alignment horizontal="center"/>
      <protection locked="0"/>
    </xf>
    <xf numFmtId="0" fontId="0" fillId="0" borderId="35" xfId="0" applyFill="1" applyBorder="1" applyAlignment="1" applyProtection="1">
      <protection locked="0"/>
    </xf>
    <xf numFmtId="9" fontId="0" fillId="0" borderId="35" xfId="0" applyNumberFormat="1" applyFill="1" applyBorder="1" applyProtection="1">
      <protection locked="0"/>
    </xf>
    <xf numFmtId="1" fontId="0" fillId="0" borderId="35" xfId="0" applyNumberFormat="1" applyFill="1" applyBorder="1" applyProtection="1">
      <protection locked="0"/>
    </xf>
    <xf numFmtId="2" fontId="1" fillId="0" borderId="34" xfId="0" applyNumberFormat="1" applyFont="1" applyFill="1" applyBorder="1"/>
    <xf numFmtId="2" fontId="1" fillId="0" borderId="35" xfId="0" applyNumberFormat="1" applyFont="1" applyFill="1" applyBorder="1"/>
    <xf numFmtId="2" fontId="1" fillId="0" borderId="27" xfId="0" applyNumberFormat="1" applyFont="1" applyFill="1" applyBorder="1"/>
    <xf numFmtId="0" fontId="1" fillId="9" borderId="3" xfId="0" applyFont="1" applyFill="1" applyBorder="1" applyAlignment="1" applyProtection="1">
      <alignment horizontal="center" vertical="center" textRotation="90" wrapText="1"/>
    </xf>
    <xf numFmtId="0" fontId="4" fillId="5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</xf>
    <xf numFmtId="164" fontId="3" fillId="0" borderId="0" xfId="0" applyNumberFormat="1" applyFont="1" applyAlignment="1" applyProtection="1">
      <alignment horizontal="left"/>
    </xf>
    <xf numFmtId="164" fontId="2" fillId="0" borderId="0" xfId="0" applyNumberFormat="1" applyFont="1" applyAlignment="1" applyProtection="1">
      <alignment horizontal="left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 applyProtection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 applyProtection="1">
      <alignment horizontal="center" vertical="center"/>
      <protection locked="0"/>
    </xf>
    <xf numFmtId="164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center" vertical="center"/>
    </xf>
    <xf numFmtId="0" fontId="4" fillId="7" borderId="14" xfId="0" applyFont="1" applyFill="1" applyBorder="1" applyAlignment="1" applyProtection="1">
      <alignment horizontal="center" vertical="center"/>
    </xf>
    <xf numFmtId="0" fontId="4" fillId="7" borderId="38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  <xf numFmtId="0" fontId="4" fillId="7" borderId="15" xfId="0" applyFont="1" applyFill="1" applyBorder="1" applyAlignment="1" applyProtection="1">
      <alignment horizontal="center" vertical="center"/>
    </xf>
    <xf numFmtId="0" fontId="0" fillId="0" borderId="13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13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</cellXfs>
  <cellStyles count="1">
    <cellStyle name="Κανονικό" xfId="0" builtinId="0"/>
  </cellStyles>
  <dxfs count="19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102393</xdr:rowOff>
    </xdr:from>
    <xdr:to>
      <xdr:col>1</xdr:col>
      <xdr:colOff>607218</xdr:colOff>
      <xdr:row>2</xdr:row>
      <xdr:rowOff>188118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102393"/>
          <a:ext cx="578643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332653</xdr:colOff>
      <xdr:row>0</xdr:row>
      <xdr:rowOff>69477</xdr:rowOff>
    </xdr:from>
    <xdr:to>
      <xdr:col>1</xdr:col>
      <xdr:colOff>941295</xdr:colOff>
      <xdr:row>2</xdr:row>
      <xdr:rowOff>155202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447" y="69477"/>
          <a:ext cx="608642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209387</xdr:colOff>
      <xdr:row>0</xdr:row>
      <xdr:rowOff>80682</xdr:rowOff>
    </xdr:from>
    <xdr:to>
      <xdr:col>1</xdr:col>
      <xdr:colOff>861008</xdr:colOff>
      <xdr:row>2</xdr:row>
      <xdr:rowOff>166407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9181" y="80682"/>
          <a:ext cx="651621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164564</xdr:colOff>
      <xdr:row>0</xdr:row>
      <xdr:rowOff>103095</xdr:rowOff>
    </xdr:from>
    <xdr:to>
      <xdr:col>1</xdr:col>
      <xdr:colOff>760157</xdr:colOff>
      <xdr:row>2</xdr:row>
      <xdr:rowOff>188820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917" y="103095"/>
          <a:ext cx="595593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164563</xdr:colOff>
      <xdr:row>0</xdr:row>
      <xdr:rowOff>103094</xdr:rowOff>
    </xdr:from>
    <xdr:to>
      <xdr:col>1</xdr:col>
      <xdr:colOff>838597</xdr:colOff>
      <xdr:row>2</xdr:row>
      <xdr:rowOff>188819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151" y="103094"/>
          <a:ext cx="674034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164563</xdr:colOff>
      <xdr:row>0</xdr:row>
      <xdr:rowOff>47064</xdr:rowOff>
    </xdr:from>
    <xdr:to>
      <xdr:col>1</xdr:col>
      <xdr:colOff>861007</xdr:colOff>
      <xdr:row>2</xdr:row>
      <xdr:rowOff>132789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75" y="47064"/>
          <a:ext cx="696444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299034</xdr:colOff>
      <xdr:row>0</xdr:row>
      <xdr:rowOff>58271</xdr:rowOff>
    </xdr:from>
    <xdr:to>
      <xdr:col>1</xdr:col>
      <xdr:colOff>872215</xdr:colOff>
      <xdr:row>2</xdr:row>
      <xdr:rowOff>143996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210" y="58271"/>
          <a:ext cx="573181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0</xdr:row>
      <xdr:rowOff>180975</xdr:rowOff>
    </xdr:from>
    <xdr:to>
      <xdr:col>1</xdr:col>
      <xdr:colOff>1133475</xdr:colOff>
      <xdr:row>3</xdr:row>
      <xdr:rowOff>76200</xdr:rowOff>
    </xdr:to>
    <xdr:pic>
      <xdr:nvPicPr>
        <xdr:cNvPr id="5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180975"/>
          <a:ext cx="5715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107835</xdr:colOff>
      <xdr:row>0</xdr:row>
      <xdr:rowOff>90487</xdr:rowOff>
    </xdr:from>
    <xdr:to>
      <xdr:col>1</xdr:col>
      <xdr:colOff>654845</xdr:colOff>
      <xdr:row>2</xdr:row>
      <xdr:rowOff>176212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3116" y="90487"/>
          <a:ext cx="54701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108534</xdr:colOff>
      <xdr:row>0</xdr:row>
      <xdr:rowOff>91888</xdr:rowOff>
    </xdr:from>
    <xdr:to>
      <xdr:col>1</xdr:col>
      <xdr:colOff>726538</xdr:colOff>
      <xdr:row>2</xdr:row>
      <xdr:rowOff>177613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2299" y="91888"/>
          <a:ext cx="618004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97327</xdr:colOff>
      <xdr:row>0</xdr:row>
      <xdr:rowOff>61072</xdr:rowOff>
    </xdr:from>
    <xdr:to>
      <xdr:col>3</xdr:col>
      <xdr:colOff>22411</xdr:colOff>
      <xdr:row>2</xdr:row>
      <xdr:rowOff>99172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1033" y="61072"/>
          <a:ext cx="530202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238802</xdr:colOff>
      <xdr:row>0</xdr:row>
      <xdr:rowOff>90487</xdr:rowOff>
    </xdr:from>
    <xdr:to>
      <xdr:col>1</xdr:col>
      <xdr:colOff>800777</xdr:colOff>
      <xdr:row>2</xdr:row>
      <xdr:rowOff>176212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7896" y="90487"/>
          <a:ext cx="5619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108535</xdr:colOff>
      <xdr:row>0</xdr:row>
      <xdr:rowOff>69476</xdr:rowOff>
    </xdr:from>
    <xdr:to>
      <xdr:col>1</xdr:col>
      <xdr:colOff>704128</xdr:colOff>
      <xdr:row>2</xdr:row>
      <xdr:rowOff>155201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35" y="69476"/>
          <a:ext cx="595593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560294</xdr:colOff>
      <xdr:row>0</xdr:row>
      <xdr:rowOff>89647</xdr:rowOff>
    </xdr:from>
    <xdr:to>
      <xdr:col>1</xdr:col>
      <xdr:colOff>1155887</xdr:colOff>
      <xdr:row>2</xdr:row>
      <xdr:rowOff>175372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2853" y="89647"/>
          <a:ext cx="595593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250708</xdr:colOff>
      <xdr:row>0</xdr:row>
      <xdr:rowOff>66676</xdr:rowOff>
    </xdr:from>
    <xdr:to>
      <xdr:col>1</xdr:col>
      <xdr:colOff>881062</xdr:colOff>
      <xdr:row>2</xdr:row>
      <xdr:rowOff>152401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802" y="66676"/>
          <a:ext cx="630354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119740</xdr:colOff>
      <xdr:row>0</xdr:row>
      <xdr:rowOff>54768</xdr:rowOff>
    </xdr:from>
    <xdr:to>
      <xdr:col>1</xdr:col>
      <xdr:colOff>750094</xdr:colOff>
      <xdr:row>2</xdr:row>
      <xdr:rowOff>140493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3115" y="54768"/>
          <a:ext cx="630354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tziatzoulis/Local%20Settings/Temporary%20Internet%20files/Content.Outlook/D6FIJPTU/&#923;&#951;&#966;&#952;&#941;&#957;&#964;&#945;%20&#945;&#961;&#967;&#949;&#943;&#945;/&#928;&#921;&#925;&#913;&#922;&#913;&#931;%20&#913;&#925;&#913;&#928;&#923;&#919;&#929;&#937;&#932;&#937;&#925;%20&#917;&#917;&#928;%20(Andreas)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ΕΕΠ"/>
      <sheetName val="ΕΒΠ"/>
      <sheetName val="ΕΒΠ (Αρχικό)"/>
      <sheetName val="Τιμές"/>
      <sheetName val="Φύλλο1"/>
    </sheetNames>
    <sheetDataSet>
      <sheetData sheetId="0"/>
      <sheetData sheetId="1"/>
      <sheetData sheetId="2"/>
      <sheetData sheetId="3">
        <row r="2">
          <cell r="A2" t="str">
            <v>ΠΕ01</v>
          </cell>
          <cell r="D2" t="str">
            <v>ΝΑΙ</v>
          </cell>
        </row>
        <row r="3">
          <cell r="A3" t="str">
            <v>ΠΕ02</v>
          </cell>
          <cell r="D3" t="str">
            <v>ΌΧΙ</v>
          </cell>
        </row>
        <row r="4">
          <cell r="A4" t="str">
            <v>ΠΕ03</v>
          </cell>
        </row>
        <row r="5">
          <cell r="A5" t="str">
            <v>ΠΕ04</v>
          </cell>
        </row>
        <row r="6">
          <cell r="A6" t="str">
            <v>ΠΕ05</v>
          </cell>
        </row>
        <row r="7">
          <cell r="A7" t="str">
            <v>ΠΕ06</v>
          </cell>
        </row>
        <row r="8">
          <cell r="A8" t="str">
            <v>ΠΕ07</v>
          </cell>
        </row>
        <row r="9">
          <cell r="A9" t="str">
            <v>ΠΕ08</v>
          </cell>
        </row>
        <row r="10">
          <cell r="A10" t="str">
            <v>ΠΕ09</v>
          </cell>
        </row>
        <row r="11">
          <cell r="A11" t="str">
            <v>ΠΕ10</v>
          </cell>
        </row>
        <row r="12">
          <cell r="A12" t="str">
            <v>ΠΕ11</v>
          </cell>
        </row>
        <row r="13">
          <cell r="A13" t="str">
            <v>ΠΕ12</v>
          </cell>
        </row>
        <row r="14">
          <cell r="A14" t="str">
            <v>ΠΕ13</v>
          </cell>
        </row>
        <row r="15">
          <cell r="A15" t="str">
            <v>ΠΕ14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12"/>
  <sheetViews>
    <sheetView workbookViewId="0">
      <selection activeCell="E7" sqref="E7"/>
    </sheetView>
  </sheetViews>
  <sheetFormatPr defaultRowHeight="15"/>
  <cols>
    <col min="2" max="2" width="11.85546875" bestFit="1" customWidth="1"/>
    <col min="3" max="3" width="10.28515625" bestFit="1" customWidth="1"/>
    <col min="4" max="4" width="15" bestFit="1" customWidth="1"/>
    <col min="5" max="5" width="3.85546875" bestFit="1" customWidth="1"/>
    <col min="6" max="6" width="8.28515625" customWidth="1"/>
    <col min="7" max="7" width="21" bestFit="1" customWidth="1"/>
    <col min="8" max="8" width="15" bestFit="1" customWidth="1"/>
    <col min="9" max="9" width="3.7109375" bestFit="1" customWidth="1"/>
    <col min="10" max="10" width="15" bestFit="1" customWidth="1"/>
    <col min="11" max="11" width="18.140625" bestFit="1" customWidth="1"/>
    <col min="12" max="12" width="4.28515625" bestFit="1" customWidth="1"/>
    <col min="13" max="15" width="6.5703125" bestFit="1" customWidth="1"/>
    <col min="16" max="18" width="3.7109375" bestFit="1" customWidth="1"/>
    <col min="19" max="19" width="13.140625" bestFit="1" customWidth="1"/>
    <col min="20" max="20" width="14" customWidth="1"/>
  </cols>
  <sheetData>
    <row r="1" spans="2:20" ht="289.5" thickBot="1">
      <c r="B1" s="1" t="s">
        <v>49</v>
      </c>
      <c r="C1" s="1" t="s">
        <v>35</v>
      </c>
      <c r="D1" s="72" t="s">
        <v>62</v>
      </c>
      <c r="E1" s="72" t="s">
        <v>86</v>
      </c>
      <c r="F1" s="1" t="s">
        <v>36</v>
      </c>
      <c r="G1" s="70" t="s">
        <v>0</v>
      </c>
      <c r="H1" s="79" t="s">
        <v>1</v>
      </c>
      <c r="I1" s="80" t="s">
        <v>2</v>
      </c>
      <c r="J1" s="45" t="s">
        <v>55</v>
      </c>
      <c r="K1" s="47" t="s">
        <v>33</v>
      </c>
      <c r="L1" s="2" t="s">
        <v>3</v>
      </c>
      <c r="M1" s="2" t="s">
        <v>4</v>
      </c>
      <c r="N1" s="2" t="s">
        <v>5</v>
      </c>
      <c r="O1" s="2" t="s">
        <v>6</v>
      </c>
      <c r="P1" s="3" t="s">
        <v>8</v>
      </c>
      <c r="Q1" s="2" t="s">
        <v>9</v>
      </c>
      <c r="R1" s="13" t="s">
        <v>10</v>
      </c>
      <c r="S1" s="14" t="s">
        <v>7</v>
      </c>
      <c r="T1" s="31" t="s">
        <v>58</v>
      </c>
    </row>
    <row r="2" spans="2:20" ht="15.75" thickBot="1">
      <c r="B2" s="4" t="s">
        <v>50</v>
      </c>
      <c r="C2" s="4" t="s">
        <v>37</v>
      </c>
      <c r="D2" s="71" t="s">
        <v>61</v>
      </c>
      <c r="E2" s="71" t="s">
        <v>87</v>
      </c>
      <c r="F2" s="30" t="s">
        <v>45</v>
      </c>
      <c r="G2" s="77" t="s">
        <v>11</v>
      </c>
      <c r="H2" s="77" t="s">
        <v>12</v>
      </c>
      <c r="I2" s="81"/>
      <c r="J2" s="15" t="s">
        <v>56</v>
      </c>
      <c r="K2" s="48" t="s">
        <v>69</v>
      </c>
      <c r="L2" s="5" t="s">
        <v>12</v>
      </c>
      <c r="M2" s="5"/>
      <c r="N2" s="5"/>
      <c r="O2" s="5"/>
      <c r="P2" s="5"/>
      <c r="Q2" s="5"/>
      <c r="R2" s="5"/>
      <c r="S2" s="4" t="s">
        <v>30</v>
      </c>
      <c r="T2" s="4"/>
    </row>
    <row r="3" spans="2:20" ht="15.75" thickBot="1">
      <c r="B3" s="6" t="s">
        <v>51</v>
      </c>
      <c r="C3" s="4" t="s">
        <v>38</v>
      </c>
      <c r="D3" s="6" t="s">
        <v>15</v>
      </c>
      <c r="E3" s="6" t="s">
        <v>88</v>
      </c>
      <c r="G3" s="78" t="s">
        <v>13</v>
      </c>
      <c r="H3" s="82" t="s">
        <v>14</v>
      </c>
      <c r="I3" s="29"/>
      <c r="J3" s="46" t="s">
        <v>57</v>
      </c>
      <c r="K3" s="49" t="s">
        <v>74</v>
      </c>
      <c r="L3" s="7" t="s">
        <v>14</v>
      </c>
      <c r="M3" s="7"/>
      <c r="N3" s="7"/>
      <c r="O3" s="7"/>
      <c r="P3" s="7"/>
      <c r="Q3" s="7"/>
      <c r="R3" s="7"/>
      <c r="S3" s="4" t="s">
        <v>31</v>
      </c>
    </row>
    <row r="4" spans="2:20" ht="15.75" thickBot="1">
      <c r="C4" s="4" t="s">
        <v>39</v>
      </c>
      <c r="H4" s="78" t="s">
        <v>15</v>
      </c>
      <c r="I4" s="30"/>
      <c r="J4" s="5"/>
      <c r="K4" s="5"/>
      <c r="S4" s="6" t="s">
        <v>32</v>
      </c>
    </row>
    <row r="5" spans="2:20">
      <c r="C5" s="4" t="s">
        <v>40</v>
      </c>
      <c r="K5" s="15"/>
    </row>
    <row r="6" spans="2:20">
      <c r="C6" s="4" t="s">
        <v>41</v>
      </c>
    </row>
    <row r="7" spans="2:20">
      <c r="C7" s="4" t="s">
        <v>42</v>
      </c>
    </row>
    <row r="8" spans="2:20">
      <c r="C8" s="4" t="s">
        <v>43</v>
      </c>
    </row>
    <row r="9" spans="2:20">
      <c r="C9" s="4" t="s">
        <v>44</v>
      </c>
    </row>
    <row r="10" spans="2:20">
      <c r="C10" s="4" t="s">
        <v>46</v>
      </c>
    </row>
    <row r="11" spans="2:20">
      <c r="C11" s="4" t="s">
        <v>47</v>
      </c>
    </row>
    <row r="12" spans="2:20" ht="15.75" thickBot="1">
      <c r="C12" s="6" t="s">
        <v>48</v>
      </c>
    </row>
  </sheetData>
  <dataValidations count="2">
    <dataValidation type="list" allowBlank="1" showInputMessage="1" showErrorMessage="1" sqref="S9 O9:P9">
      <formula1>"ΚΑΤΗΓΟΡΙΑ_ΠΙΝΑΚΑ1"</formula1>
    </dataValidation>
    <dataValidation type="list" showDropDown="1" showInputMessage="1" showErrorMessage="1" sqref="G2:G3">
      <formula1>"ΚΑΤΗΓΟΡΙΑ_ΠΙΝΑΚΑ"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K49"/>
  <sheetViews>
    <sheetView view="pageBreakPreview" topLeftCell="A41" zoomScale="60" zoomScaleNormal="80" workbookViewId="0">
      <selection activeCell="A11" sqref="A11"/>
    </sheetView>
  </sheetViews>
  <sheetFormatPr defaultRowHeight="15"/>
  <cols>
    <col min="1" max="1" width="5" customWidth="1"/>
    <col min="2" max="2" width="19.85546875" bestFit="1" customWidth="1"/>
    <col min="3" max="3" width="16" customWidth="1"/>
    <col min="4" max="4" width="17" customWidth="1"/>
    <col min="7" max="7" width="14.5703125" customWidth="1"/>
    <col min="9" max="9" width="13.5703125" customWidth="1"/>
    <col min="10" max="10" width="13.42578125" customWidth="1"/>
    <col min="11" max="11" width="6.5703125" customWidth="1"/>
    <col min="14" max="14" width="6.7109375" bestFit="1" customWidth="1"/>
    <col min="15" max="15" width="8" customWidth="1"/>
    <col min="19" max="21" width="6.7109375" bestFit="1" customWidth="1"/>
    <col min="23" max="23" width="6.7109375" bestFit="1" customWidth="1"/>
    <col min="24" max="24" width="13.42578125" bestFit="1" customWidth="1"/>
    <col min="25" max="25" width="6.5703125" customWidth="1"/>
    <col min="26" max="27" width="7" customWidth="1"/>
    <col min="33" max="33" width="6.7109375" bestFit="1" customWidth="1"/>
    <col min="35" max="36" width="6.7109375" bestFit="1" customWidth="1"/>
  </cols>
  <sheetData>
    <row r="1" spans="1:37" s="8" customFormat="1">
      <c r="A1" s="32"/>
      <c r="B1" s="32"/>
      <c r="C1" s="32"/>
      <c r="D1" s="32"/>
      <c r="E1" s="32"/>
      <c r="F1" s="32"/>
      <c r="G1" s="32"/>
      <c r="H1" s="32"/>
      <c r="I1" s="32"/>
      <c r="J1" s="32"/>
      <c r="K1" s="35"/>
      <c r="L1" s="34"/>
      <c r="M1" s="34"/>
      <c r="N1" s="34"/>
      <c r="O1" s="34"/>
      <c r="P1" s="32"/>
      <c r="Q1" s="32"/>
      <c r="R1" s="32"/>
      <c r="S1" s="32"/>
      <c r="T1" s="32"/>
      <c r="U1" s="32"/>
      <c r="V1" s="32"/>
      <c r="W1" s="32"/>
      <c r="X1" s="34"/>
      <c r="Y1" s="34"/>
      <c r="Z1" s="34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</row>
    <row r="2" spans="1:37" s="8" customFormat="1">
      <c r="A2" s="32"/>
      <c r="B2" s="32"/>
      <c r="C2" s="106" t="s">
        <v>819</v>
      </c>
      <c r="D2" s="106"/>
      <c r="E2" s="106"/>
      <c r="F2" s="106"/>
      <c r="G2" s="106"/>
      <c r="H2" s="106"/>
      <c r="I2" s="106"/>
      <c r="J2" s="32"/>
      <c r="K2" s="35"/>
      <c r="L2" s="34"/>
      <c r="M2" s="34"/>
      <c r="N2" s="34"/>
      <c r="O2" s="34"/>
      <c r="P2" s="32"/>
      <c r="Q2" s="32"/>
      <c r="R2" s="32"/>
      <c r="S2" s="32"/>
      <c r="T2" s="32"/>
      <c r="U2" s="32"/>
      <c r="V2" s="32"/>
      <c r="W2" s="32"/>
      <c r="X2" s="34"/>
      <c r="Y2" s="34"/>
      <c r="Z2" s="34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s="8" customFormat="1">
      <c r="A3" s="32"/>
      <c r="B3" s="32"/>
      <c r="C3" s="36"/>
      <c r="D3" s="32"/>
      <c r="E3" s="32"/>
      <c r="F3" s="32"/>
      <c r="G3" s="32"/>
      <c r="H3" s="32"/>
      <c r="I3" s="32"/>
      <c r="J3" s="32"/>
      <c r="K3" s="35"/>
      <c r="L3" s="34"/>
      <c r="M3" s="34"/>
      <c r="N3" s="34"/>
      <c r="O3" s="34"/>
      <c r="P3" s="32"/>
      <c r="Q3" s="32"/>
      <c r="R3" s="32"/>
      <c r="S3" s="32"/>
      <c r="T3" s="32"/>
      <c r="U3" s="32"/>
      <c r="V3" s="32"/>
      <c r="W3" s="32"/>
      <c r="X3" s="34"/>
      <c r="Y3" s="34"/>
      <c r="Z3" s="34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s="8" customFormat="1">
      <c r="B4" s="209" t="s">
        <v>52</v>
      </c>
      <c r="C4" s="209"/>
      <c r="D4" s="209"/>
      <c r="E4" s="32"/>
      <c r="F4" s="32"/>
      <c r="G4" s="32"/>
      <c r="H4" s="32"/>
      <c r="I4" s="32"/>
      <c r="J4" s="32"/>
      <c r="K4" s="35"/>
      <c r="L4" s="34"/>
      <c r="M4" s="34"/>
      <c r="N4" s="34"/>
      <c r="O4" s="34"/>
      <c r="P4" s="32"/>
      <c r="Q4" s="32"/>
      <c r="R4" s="32"/>
      <c r="S4" s="32"/>
      <c r="T4" s="32"/>
      <c r="U4" s="32"/>
      <c r="V4" s="32"/>
      <c r="W4" s="32"/>
      <c r="X4" s="34"/>
      <c r="Y4" s="34"/>
      <c r="Z4" s="34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s="8" customFormat="1">
      <c r="B5" s="210" t="s">
        <v>53</v>
      </c>
      <c r="C5" s="210"/>
      <c r="D5" s="210"/>
      <c r="E5" s="32"/>
      <c r="F5" s="32"/>
      <c r="G5" s="32"/>
      <c r="H5" s="32"/>
      <c r="I5" s="32"/>
      <c r="J5" s="32"/>
      <c r="K5" s="35"/>
      <c r="L5" s="34"/>
      <c r="M5" s="34"/>
      <c r="N5" s="34"/>
      <c r="O5" s="34"/>
      <c r="P5" s="32"/>
      <c r="Q5" s="32"/>
      <c r="R5" s="32"/>
      <c r="S5" s="32"/>
      <c r="T5" s="32"/>
      <c r="U5" s="32"/>
      <c r="V5" s="32"/>
      <c r="W5" s="32"/>
      <c r="X5" s="34"/>
      <c r="Y5" s="34"/>
      <c r="Z5" s="34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s="8" customFormat="1">
      <c r="B6" s="210" t="s">
        <v>54</v>
      </c>
      <c r="C6" s="210"/>
      <c r="D6" s="210"/>
      <c r="E6" s="32"/>
      <c r="F6" s="32"/>
      <c r="G6" s="32"/>
      <c r="H6" s="32"/>
      <c r="I6" s="32"/>
      <c r="J6" s="32"/>
      <c r="K6" s="35"/>
      <c r="L6" s="34"/>
      <c r="M6" s="34"/>
      <c r="N6" s="34"/>
      <c r="O6" s="34"/>
      <c r="P6" s="32"/>
      <c r="Q6" s="32"/>
      <c r="R6" s="32"/>
      <c r="S6" s="32"/>
      <c r="T6" s="32"/>
      <c r="U6" s="32"/>
      <c r="V6" s="32"/>
      <c r="W6" s="32"/>
      <c r="X6" s="34"/>
      <c r="Y6" s="34"/>
      <c r="Z6" s="34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s="8" customFormat="1">
      <c r="B7" s="210" t="s">
        <v>813</v>
      </c>
      <c r="C7" s="210"/>
      <c r="D7" s="210"/>
      <c r="E7" s="32"/>
      <c r="F7" s="32"/>
      <c r="G7" s="32"/>
      <c r="H7" s="32"/>
      <c r="I7" s="32"/>
      <c r="J7" s="32"/>
      <c r="K7" s="35"/>
      <c r="L7" s="34"/>
      <c r="M7" s="34"/>
      <c r="N7" s="34"/>
      <c r="O7" s="34"/>
      <c r="P7" s="32"/>
      <c r="Q7" s="32"/>
      <c r="R7" s="32"/>
      <c r="S7" s="32"/>
      <c r="T7" s="32"/>
      <c r="U7" s="32"/>
      <c r="V7" s="32"/>
      <c r="W7" s="32"/>
      <c r="X7" s="34"/>
      <c r="Y7" s="34"/>
      <c r="Z7" s="34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s="8" customFormat="1">
      <c r="A8" s="156"/>
      <c r="B8" s="32"/>
      <c r="C8" s="32"/>
      <c r="D8" s="32"/>
      <c r="E8" s="32"/>
      <c r="F8" s="32"/>
      <c r="G8" s="32"/>
      <c r="H8" s="32"/>
      <c r="I8" s="32"/>
      <c r="J8" s="32"/>
      <c r="K8" s="35"/>
      <c r="L8" s="34"/>
      <c r="M8" s="34"/>
      <c r="N8" s="34"/>
      <c r="O8" s="34"/>
      <c r="P8" s="32"/>
      <c r="Q8" s="32"/>
      <c r="R8" s="32"/>
      <c r="S8" s="32"/>
      <c r="T8" s="32"/>
      <c r="U8" s="32"/>
      <c r="V8" s="32"/>
      <c r="W8" s="32"/>
      <c r="X8" s="34"/>
      <c r="Y8" s="34"/>
      <c r="Z8" s="34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s="55" customFormat="1" ht="29.25" customHeight="1">
      <c r="A9" s="39"/>
      <c r="B9" s="216"/>
      <c r="C9" s="216"/>
      <c r="D9" s="217"/>
      <c r="E9" s="218" t="s">
        <v>76</v>
      </c>
      <c r="F9" s="219"/>
      <c r="G9" s="219"/>
      <c r="H9" s="219"/>
      <c r="I9" s="219"/>
      <c r="J9" s="228"/>
      <c r="K9" s="221" t="s">
        <v>77</v>
      </c>
      <c r="L9" s="222"/>
      <c r="M9" s="222"/>
      <c r="N9" s="222"/>
      <c r="O9" s="223"/>
      <c r="P9" s="214" t="s">
        <v>78</v>
      </c>
      <c r="Q9" s="214"/>
      <c r="R9" s="214"/>
      <c r="S9" s="214"/>
      <c r="T9" s="214"/>
      <c r="U9" s="214"/>
      <c r="V9" s="204" t="s">
        <v>79</v>
      </c>
      <c r="W9" s="224"/>
      <c r="X9" s="224"/>
      <c r="Y9" s="225" t="s">
        <v>80</v>
      </c>
      <c r="Z9" s="225"/>
      <c r="AA9" s="205" t="s">
        <v>81</v>
      </c>
      <c r="AB9" s="205"/>
      <c r="AC9" s="205"/>
      <c r="AD9" s="205"/>
      <c r="AE9" s="205"/>
      <c r="AF9" s="205"/>
      <c r="AG9" s="205"/>
      <c r="AH9" s="205"/>
      <c r="AI9" s="205"/>
      <c r="AJ9" s="205"/>
      <c r="AK9" s="183"/>
    </row>
    <row r="10" spans="1:37" s="38" customFormat="1" ht="134.25" customHeight="1">
      <c r="A10" s="39" t="s">
        <v>85</v>
      </c>
      <c r="B10" s="40" t="s">
        <v>16</v>
      </c>
      <c r="C10" s="40" t="s">
        <v>17</v>
      </c>
      <c r="D10" s="40" t="s">
        <v>18</v>
      </c>
      <c r="E10" s="68" t="s">
        <v>59</v>
      </c>
      <c r="F10" s="68" t="s">
        <v>89</v>
      </c>
      <c r="G10" s="68" t="s">
        <v>60</v>
      </c>
      <c r="H10" s="42" t="s">
        <v>67</v>
      </c>
      <c r="I10" s="41" t="s">
        <v>0</v>
      </c>
      <c r="J10" s="68" t="s">
        <v>68</v>
      </c>
      <c r="K10" s="43" t="s">
        <v>19</v>
      </c>
      <c r="L10" s="91" t="s">
        <v>66</v>
      </c>
      <c r="M10" s="91" t="s">
        <v>672</v>
      </c>
      <c r="N10" s="43" t="s">
        <v>4</v>
      </c>
      <c r="O10" s="43" t="s">
        <v>6</v>
      </c>
      <c r="P10" s="50" t="s">
        <v>20</v>
      </c>
      <c r="Q10" s="50" t="s">
        <v>21</v>
      </c>
      <c r="R10" s="50" t="s">
        <v>22</v>
      </c>
      <c r="S10" s="50" t="s">
        <v>23</v>
      </c>
      <c r="T10" s="50" t="s">
        <v>24</v>
      </c>
      <c r="U10" s="50" t="s">
        <v>25</v>
      </c>
      <c r="V10" s="69" t="s">
        <v>91</v>
      </c>
      <c r="W10" s="69" t="s">
        <v>90</v>
      </c>
      <c r="X10" s="69" t="s">
        <v>29</v>
      </c>
      <c r="Y10" s="57" t="s">
        <v>9</v>
      </c>
      <c r="Z10" s="57" t="s">
        <v>10</v>
      </c>
      <c r="AA10" s="43" t="s">
        <v>26</v>
      </c>
      <c r="AB10" s="43" t="s">
        <v>64</v>
      </c>
      <c r="AC10" s="43" t="s">
        <v>65</v>
      </c>
      <c r="AD10" s="43" t="s">
        <v>63</v>
      </c>
      <c r="AE10" s="50" t="s">
        <v>27</v>
      </c>
      <c r="AF10" s="50" t="s">
        <v>28</v>
      </c>
      <c r="AG10" s="44" t="s">
        <v>70</v>
      </c>
      <c r="AH10" s="44" t="s">
        <v>71</v>
      </c>
      <c r="AI10" s="44" t="s">
        <v>73</v>
      </c>
      <c r="AJ10" s="44" t="s">
        <v>72</v>
      </c>
      <c r="AK10" s="182" t="s">
        <v>34</v>
      </c>
    </row>
    <row r="11" spans="1:37" s="134" customFormat="1" ht="17.25" customHeight="1">
      <c r="A11" s="115">
        <f>IF(ISBLANK(#REF!),"",IF(ISNUMBER(A10),A10+1,1))</f>
        <v>1</v>
      </c>
      <c r="B11" s="134" t="s">
        <v>438</v>
      </c>
      <c r="C11" s="134" t="s">
        <v>157</v>
      </c>
      <c r="D11" s="134" t="s">
        <v>129</v>
      </c>
      <c r="E11" s="134" t="s">
        <v>41</v>
      </c>
      <c r="F11" s="134" t="s">
        <v>88</v>
      </c>
      <c r="G11" s="134" t="s">
        <v>61</v>
      </c>
      <c r="H11" s="134" t="s">
        <v>14</v>
      </c>
      <c r="I11" s="134" t="s">
        <v>13</v>
      </c>
      <c r="J11" s="135">
        <v>39139</v>
      </c>
      <c r="K11" s="136">
        <v>6.46</v>
      </c>
      <c r="L11" s="137"/>
      <c r="M11" s="137"/>
      <c r="N11" s="137"/>
      <c r="O11" s="137"/>
      <c r="P11" s="134">
        <v>3</v>
      </c>
      <c r="Q11" s="134">
        <v>2</v>
      </c>
      <c r="R11" s="134">
        <v>1</v>
      </c>
      <c r="S11" s="134">
        <v>3</v>
      </c>
      <c r="T11" s="134">
        <v>0</v>
      </c>
      <c r="U11" s="134">
        <v>10</v>
      </c>
      <c r="V11" s="138"/>
      <c r="W11" s="139"/>
      <c r="X11" s="137"/>
      <c r="Y11" s="137" t="s">
        <v>14</v>
      </c>
      <c r="Z11" s="137" t="s">
        <v>14</v>
      </c>
      <c r="AA11" s="131">
        <f>IF(ISBLANK(#REF!),"",IF(K11&gt;5,ROUND(0.5*(K11-5),2),0))</f>
        <v>0.73</v>
      </c>
      <c r="AB11" s="131">
        <f>IF(ISBLANK(#REF!),"",IF(L11="ΝΑΙ",6,(IF(M11="ΝΑΙ",4,0))))</f>
        <v>0</v>
      </c>
      <c r="AC11" s="131">
        <f>IF(ISBLANK(#REF!),"",IF(E11="ΠΕ23",IF(N11="ΝΑΙ",3,(IF(O11="ΝΑΙ",2,0))),IF(N11="ΝΑΙ",3,(IF(O11="ΝΑΙ",2,0)))))</f>
        <v>0</v>
      </c>
      <c r="AD11" s="131">
        <f>IF(ISBLANK(#REF!),"",MAX(AB11:AC11))</f>
        <v>0</v>
      </c>
      <c r="AE11" s="131">
        <f>IF(ISBLANK(#REF!),"",MIN(3,0.5*INT((P11*12+Q11+ROUND(R11/30,0))/6)))</f>
        <v>3</v>
      </c>
      <c r="AF11" s="131">
        <f>IF(ISBLANK(#REF!),"",0.25*(S11*12+T11+ROUND(U11/30,0)))</f>
        <v>9</v>
      </c>
      <c r="AG11" s="132">
        <f>IF(ISBLANK(#REF!),"",IF(V11&gt;=67%,7,0))</f>
        <v>0</v>
      </c>
      <c r="AH11" s="132">
        <f>IF(ISBLANK(#REF!),"",IF(W11&gt;=1,7,0))</f>
        <v>0</v>
      </c>
      <c r="AI11" s="132">
        <f>IF(ISBLANK(#REF!),"",IF(X11="ΠΟΛΥΤΕΚΝΟΣ",7,IF(X11="ΤΡΙΤΕΚΝΟΣ",3,0)))</f>
        <v>0</v>
      </c>
      <c r="AJ11" s="132">
        <f>IF(ISBLANK(#REF!),"",MAX(AG11:AI11))</f>
        <v>0</v>
      </c>
      <c r="AK11" s="184">
        <f>IF(ISBLANK(#REF!),"",AA11+SUM(AD11:AF11,AJ11))</f>
        <v>12.73</v>
      </c>
    </row>
    <row r="12" spans="1:37" s="134" customFormat="1">
      <c r="A12" s="115">
        <f>IF(ISBLANK(#REF!),"",IF(ISNUMBER(A11),A11+1,1))</f>
        <v>2</v>
      </c>
      <c r="B12" s="125" t="s">
        <v>371</v>
      </c>
      <c r="C12" s="125" t="s">
        <v>108</v>
      </c>
      <c r="D12" s="125" t="s">
        <v>166</v>
      </c>
      <c r="E12" s="125" t="s">
        <v>41</v>
      </c>
      <c r="F12" s="125" t="s">
        <v>88</v>
      </c>
      <c r="G12" s="125" t="s">
        <v>61</v>
      </c>
      <c r="H12" s="125" t="s">
        <v>14</v>
      </c>
      <c r="I12" s="125" t="s">
        <v>13</v>
      </c>
      <c r="J12" s="126">
        <v>40092</v>
      </c>
      <c r="K12" s="127">
        <v>7.14</v>
      </c>
      <c r="L12" s="128"/>
      <c r="M12" s="128"/>
      <c r="N12" s="128"/>
      <c r="O12" s="128"/>
      <c r="P12" s="125">
        <v>2</v>
      </c>
      <c r="Q12" s="125">
        <v>9</v>
      </c>
      <c r="R12" s="125">
        <v>25</v>
      </c>
      <c r="S12" s="125">
        <v>0</v>
      </c>
      <c r="T12" s="125">
        <v>0</v>
      </c>
      <c r="U12" s="125">
        <v>0</v>
      </c>
      <c r="V12" s="129"/>
      <c r="W12" s="130"/>
      <c r="X12" s="128" t="s">
        <v>30</v>
      </c>
      <c r="Y12" s="128" t="s">
        <v>14</v>
      </c>
      <c r="Z12" s="128" t="s">
        <v>14</v>
      </c>
      <c r="AA12" s="131">
        <f>IF(ISBLANK(#REF!),"",IF(K12&gt;5,ROUND(0.5*(K12-5),2),0))</f>
        <v>1.07</v>
      </c>
      <c r="AB12" s="131">
        <f>IF(ISBLANK(#REF!),"",IF(L12="ΝΑΙ",6,(IF(M12="ΝΑΙ",4,0))))</f>
        <v>0</v>
      </c>
      <c r="AC12" s="131">
        <f>IF(ISBLANK(#REF!),"",IF(E12="ΠΕ23",IF(N12="ΝΑΙ",3,(IF(O12="ΝΑΙ",2,0))),IF(N12="ΝΑΙ",3,(IF(O12="ΝΑΙ",2,0)))))</f>
        <v>0</v>
      </c>
      <c r="AD12" s="131">
        <f>IF(ISBLANK(#REF!),"",MAX(AB12:AC12))</f>
        <v>0</v>
      </c>
      <c r="AE12" s="131">
        <f>IF(ISBLANK(#REF!),"",MIN(3,0.5*INT((P12*12+Q12+ROUND(R12/30,0))/6)))</f>
        <v>2.5</v>
      </c>
      <c r="AF12" s="131">
        <f>IF(ISBLANK(#REF!),"",0.25*(S12*12+T12+ROUND(U12/30,0)))</f>
        <v>0</v>
      </c>
      <c r="AG12" s="132">
        <f>IF(ISBLANK(#REF!),"",IF(V12&gt;=67%,7,0))</f>
        <v>0</v>
      </c>
      <c r="AH12" s="132">
        <f>IF(ISBLANK(#REF!),"",IF(W12&gt;=1,7,0))</f>
        <v>0</v>
      </c>
      <c r="AI12" s="132">
        <f>IF(ISBLANK(#REF!),"",IF(X12="ΠΟΛΥΤΕΚΝΟΣ",7,IF(X12="ΤΡΙΤΕΚΝΟΣ",3,0)))</f>
        <v>7</v>
      </c>
      <c r="AJ12" s="132">
        <f>IF(ISBLANK(#REF!),"",MAX(AG12:AI12))</f>
        <v>7</v>
      </c>
      <c r="AK12" s="184">
        <f>IF(ISBLANK(#REF!),"",AA12+SUM(AD12:AF12,AJ12))</f>
        <v>10.57</v>
      </c>
    </row>
    <row r="13" spans="1:37" s="134" customFormat="1">
      <c r="A13" s="115">
        <f>IF(ISBLANK(#REF!),"",IF(ISNUMBER(A12),A12+1,1))</f>
        <v>3</v>
      </c>
      <c r="B13" s="116" t="s">
        <v>344</v>
      </c>
      <c r="C13" s="116" t="s">
        <v>131</v>
      </c>
      <c r="D13" s="116" t="s">
        <v>327</v>
      </c>
      <c r="E13" s="116" t="s">
        <v>41</v>
      </c>
      <c r="F13" s="116" t="s">
        <v>88</v>
      </c>
      <c r="G13" s="116" t="s">
        <v>61</v>
      </c>
      <c r="H13" s="116" t="s">
        <v>14</v>
      </c>
      <c r="I13" s="116" t="s">
        <v>13</v>
      </c>
      <c r="J13" s="117">
        <v>39331</v>
      </c>
      <c r="K13" s="118">
        <v>7.36</v>
      </c>
      <c r="L13" s="119"/>
      <c r="M13" s="119" t="s">
        <v>12</v>
      </c>
      <c r="N13" s="119"/>
      <c r="O13" s="119"/>
      <c r="P13" s="140">
        <v>6</v>
      </c>
      <c r="Q13" s="140">
        <v>1</v>
      </c>
      <c r="R13" s="140">
        <v>27</v>
      </c>
      <c r="S13" s="140">
        <v>0</v>
      </c>
      <c r="T13" s="140">
        <v>6</v>
      </c>
      <c r="U13" s="140">
        <v>2</v>
      </c>
      <c r="V13" s="141"/>
      <c r="W13" s="142"/>
      <c r="X13" s="119"/>
      <c r="Y13" s="119" t="s">
        <v>12</v>
      </c>
      <c r="Z13" s="119" t="s">
        <v>14</v>
      </c>
      <c r="AA13" s="122">
        <f>IF(ISBLANK(#REF!),"",IF(K13&gt;5,ROUND(0.5*(K13-5),2),0))</f>
        <v>1.18</v>
      </c>
      <c r="AB13" s="122">
        <f>IF(ISBLANK(#REF!),"",IF(L13="ΝΑΙ",6,(IF(M13="ΝΑΙ",4,0))))</f>
        <v>4</v>
      </c>
      <c r="AC13" s="122">
        <f>IF(ISBLANK(#REF!),"",IF(E13="ΠΕ23",IF(N13="ΝΑΙ",3,(IF(O13="ΝΑΙ",2,0))),IF(N13="ΝΑΙ",3,(IF(O13="ΝΑΙ",2,0)))))</f>
        <v>0</v>
      </c>
      <c r="AD13" s="122">
        <f>IF(ISBLANK(#REF!),"",MAX(AB13:AC13))</f>
        <v>4</v>
      </c>
      <c r="AE13" s="122">
        <f>IF(ISBLANK(#REF!),"",MIN(3,0.5*INT((P13*12+Q13+ROUND(R13/30,0))/6)))</f>
        <v>3</v>
      </c>
      <c r="AF13" s="122">
        <f>IF(ISBLANK(#REF!),"",0.25*(S13*12+T13+ROUND(U13/30,0)))</f>
        <v>1.5</v>
      </c>
      <c r="AG13" s="123">
        <f>IF(ISBLANK(#REF!),"",IF(V13&gt;=67%,7,0))</f>
        <v>0</v>
      </c>
      <c r="AH13" s="123">
        <f>IF(ISBLANK(#REF!),"",IF(W13&gt;=1,7,0))</f>
        <v>0</v>
      </c>
      <c r="AI13" s="123">
        <f>IF(ISBLANK(#REF!),"",IF(X13="ΠΟΛΥΤΕΚΝΟΣ",7,IF(X13="ΤΡΙΤΕΚΝΟΣ",3,0)))</f>
        <v>0</v>
      </c>
      <c r="AJ13" s="123">
        <f>IF(ISBLANK(#REF!),"",MAX(AG13:AI13))</f>
        <v>0</v>
      </c>
      <c r="AK13" s="185">
        <f>IF(ISBLANK(#REF!),"",AA13+SUM(AD13:AF13,AJ13))</f>
        <v>9.68</v>
      </c>
    </row>
    <row r="14" spans="1:37" s="116" customFormat="1">
      <c r="A14" s="124">
        <f>IF(ISBLANK(#REF!),"",IF(ISNUMBER(A13),A13+1,1))</f>
        <v>4</v>
      </c>
      <c r="B14" s="134" t="s">
        <v>431</v>
      </c>
      <c r="C14" s="134" t="s">
        <v>219</v>
      </c>
      <c r="D14" s="134" t="s">
        <v>432</v>
      </c>
      <c r="E14" s="134" t="s">
        <v>41</v>
      </c>
      <c r="F14" s="134" t="s">
        <v>88</v>
      </c>
      <c r="G14" s="134" t="s">
        <v>61</v>
      </c>
      <c r="H14" s="134" t="s">
        <v>14</v>
      </c>
      <c r="I14" s="134" t="s">
        <v>13</v>
      </c>
      <c r="J14" s="135">
        <v>40737</v>
      </c>
      <c r="K14" s="136">
        <v>7.74</v>
      </c>
      <c r="L14" s="137"/>
      <c r="M14" s="137"/>
      <c r="N14" s="137"/>
      <c r="O14" s="137"/>
      <c r="P14" s="134">
        <v>4</v>
      </c>
      <c r="Q14" s="134">
        <v>11</v>
      </c>
      <c r="R14" s="134">
        <v>8</v>
      </c>
      <c r="S14" s="134">
        <v>0</v>
      </c>
      <c r="T14" s="134">
        <v>6</v>
      </c>
      <c r="U14" s="134">
        <v>5</v>
      </c>
      <c r="V14" s="138"/>
      <c r="W14" s="139"/>
      <c r="X14" s="137"/>
      <c r="Y14" s="137" t="s">
        <v>14</v>
      </c>
      <c r="Z14" s="137" t="s">
        <v>14</v>
      </c>
      <c r="AA14" s="131">
        <f>IF(ISBLANK(#REF!),"",IF(K14&gt;5,ROUND(0.5*(K14-5),2),0))</f>
        <v>1.37</v>
      </c>
      <c r="AB14" s="131">
        <f>IF(ISBLANK(#REF!),"",IF(L14="ΝΑΙ",6,(IF(M14="ΝΑΙ",4,0))))</f>
        <v>0</v>
      </c>
      <c r="AC14" s="131">
        <f>IF(ISBLANK(#REF!),"",IF(E14="ΠΕ23",IF(N14="ΝΑΙ",3,(IF(O14="ΝΑΙ",2,0))),IF(N14="ΝΑΙ",3,(IF(O14="ΝΑΙ",2,0)))))</f>
        <v>0</v>
      </c>
      <c r="AD14" s="131">
        <f>IF(ISBLANK(#REF!),"",MAX(AB14:AC14))</f>
        <v>0</v>
      </c>
      <c r="AE14" s="131">
        <f>IF(ISBLANK(#REF!),"",MIN(3,0.5*INT((P14*12+Q14+ROUND(R14/30,0))/6)))</f>
        <v>3</v>
      </c>
      <c r="AF14" s="131">
        <f>IF(ISBLANK(#REF!),"",0.25*(S14*12+T14+ROUND(U14/30,0)))</f>
        <v>1.5</v>
      </c>
      <c r="AG14" s="132">
        <f>IF(ISBLANK(#REF!),"",IF(V14&gt;=67%,7,0))</f>
        <v>0</v>
      </c>
      <c r="AH14" s="132">
        <f>IF(ISBLANK(#REF!),"",IF(W14&gt;=1,7,0))</f>
        <v>0</v>
      </c>
      <c r="AI14" s="132">
        <f>IF(ISBLANK(#REF!),"",IF(X14="ΠΟΛΥΤΕΚΝΟΣ",7,IF(X14="ΤΡΙΤΕΚΝΟΣ",3,0)))</f>
        <v>0</v>
      </c>
      <c r="AJ14" s="132">
        <f>IF(ISBLANK(#REF!),"",MAX(AG14:AI14))</f>
        <v>0</v>
      </c>
      <c r="AK14" s="184">
        <f>IF(ISBLANK(#REF!),"",AA14+SUM(AD14:AF14,AJ14))</f>
        <v>5.87</v>
      </c>
    </row>
    <row r="15" spans="1:37" s="134" customFormat="1">
      <c r="A15" s="115">
        <f>IF(ISBLANK(#REF!),"",IF(ISNUMBER(A14),A14+1,1))</f>
        <v>5</v>
      </c>
      <c r="B15" s="134" t="s">
        <v>425</v>
      </c>
      <c r="C15" s="134" t="s">
        <v>426</v>
      </c>
      <c r="D15" s="134" t="s">
        <v>129</v>
      </c>
      <c r="E15" s="134" t="s">
        <v>41</v>
      </c>
      <c r="F15" s="134" t="s">
        <v>88</v>
      </c>
      <c r="G15" s="134" t="s">
        <v>61</v>
      </c>
      <c r="H15" s="134" t="s">
        <v>14</v>
      </c>
      <c r="I15" s="134" t="s">
        <v>13</v>
      </c>
      <c r="J15" s="135">
        <v>39555</v>
      </c>
      <c r="K15" s="136">
        <v>6.92</v>
      </c>
      <c r="L15" s="137"/>
      <c r="M15" s="137"/>
      <c r="N15" s="137"/>
      <c r="O15" s="137"/>
      <c r="P15" s="134">
        <v>2</v>
      </c>
      <c r="Q15" s="134">
        <v>6</v>
      </c>
      <c r="R15" s="134">
        <v>1</v>
      </c>
      <c r="S15" s="134">
        <v>0</v>
      </c>
      <c r="T15" s="134">
        <v>8</v>
      </c>
      <c r="U15" s="134">
        <v>5</v>
      </c>
      <c r="V15" s="138"/>
      <c r="W15" s="139"/>
      <c r="X15" s="137"/>
      <c r="Y15" s="137" t="s">
        <v>14</v>
      </c>
      <c r="Z15" s="137" t="s">
        <v>14</v>
      </c>
      <c r="AA15" s="131">
        <f>IF(ISBLANK(#REF!),"",IF(K15&gt;5,ROUND(0.5*(K15-5),2),0))</f>
        <v>0.96</v>
      </c>
      <c r="AB15" s="131">
        <f>IF(ISBLANK(#REF!),"",IF(L15="ΝΑΙ",6,(IF(M15="ΝΑΙ",4,0))))</f>
        <v>0</v>
      </c>
      <c r="AC15" s="131">
        <f>IF(ISBLANK(#REF!),"",IF(E15="ΠΕ23",IF(N15="ΝΑΙ",3,(IF(O15="ΝΑΙ",2,0))),IF(N15="ΝΑΙ",3,(IF(O15="ΝΑΙ",2,0)))))</f>
        <v>0</v>
      </c>
      <c r="AD15" s="131">
        <f>IF(ISBLANK(#REF!),"",MAX(AB15:AC15))</f>
        <v>0</v>
      </c>
      <c r="AE15" s="131">
        <f>IF(ISBLANK(#REF!),"",MIN(3,0.5*INT((P15*12+Q15+ROUND(R15/30,0))/6)))</f>
        <v>2.5</v>
      </c>
      <c r="AF15" s="131">
        <f>IF(ISBLANK(#REF!),"",0.25*(S15*12+T15+ROUND(U15/30,0)))</f>
        <v>2</v>
      </c>
      <c r="AG15" s="132">
        <f>IF(ISBLANK(#REF!),"",IF(V15&gt;=67%,7,0))</f>
        <v>0</v>
      </c>
      <c r="AH15" s="132">
        <f>IF(ISBLANK(#REF!),"",IF(W15&gt;=1,7,0))</f>
        <v>0</v>
      </c>
      <c r="AI15" s="132">
        <f>IF(ISBLANK(#REF!),"",IF(X15="ΠΟΛΥΤΕΚΝΟΣ",7,IF(X15="ΤΡΙΤΕΚΝΟΣ",3,0)))</f>
        <v>0</v>
      </c>
      <c r="AJ15" s="132">
        <f>IF(ISBLANK(#REF!),"",MAX(AG15:AI15))</f>
        <v>0</v>
      </c>
      <c r="AK15" s="184">
        <f>IF(ISBLANK(#REF!),"",AA15+SUM(AD15:AF15,AJ15))</f>
        <v>5.46</v>
      </c>
    </row>
    <row r="16" spans="1:37" s="134" customFormat="1">
      <c r="A16" s="115">
        <f>IF(ISBLANK(#REF!),"",IF(ISNUMBER(A15),A15+1,1))</f>
        <v>6</v>
      </c>
      <c r="B16" s="134" t="s">
        <v>415</v>
      </c>
      <c r="C16" s="134" t="s">
        <v>137</v>
      </c>
      <c r="D16" s="134" t="s">
        <v>312</v>
      </c>
      <c r="E16" s="134" t="s">
        <v>41</v>
      </c>
      <c r="F16" s="134" t="s">
        <v>88</v>
      </c>
      <c r="G16" s="134" t="s">
        <v>61</v>
      </c>
      <c r="H16" s="134" t="s">
        <v>14</v>
      </c>
      <c r="I16" s="134" t="s">
        <v>13</v>
      </c>
      <c r="J16" s="135">
        <v>39008</v>
      </c>
      <c r="K16" s="136">
        <v>7.52</v>
      </c>
      <c r="L16" s="137"/>
      <c r="M16" s="137"/>
      <c r="N16" s="137"/>
      <c r="O16" s="137"/>
      <c r="P16" s="134">
        <v>6</v>
      </c>
      <c r="Q16" s="134">
        <v>8</v>
      </c>
      <c r="R16" s="134">
        <v>4</v>
      </c>
      <c r="S16" s="134">
        <v>0</v>
      </c>
      <c r="T16" s="134">
        <v>0</v>
      </c>
      <c r="U16" s="134">
        <v>0</v>
      </c>
      <c r="V16" s="138"/>
      <c r="W16" s="139"/>
      <c r="X16" s="137"/>
      <c r="Y16" s="137" t="s">
        <v>14</v>
      </c>
      <c r="Z16" s="137" t="s">
        <v>14</v>
      </c>
      <c r="AA16" s="131">
        <f>IF(ISBLANK(#REF!),"",IF(K16&gt;5,ROUND(0.5*(K16-5),2),0))</f>
        <v>1.26</v>
      </c>
      <c r="AB16" s="131">
        <f>IF(ISBLANK(#REF!),"",IF(L16="ΝΑΙ",6,(IF(M16="ΝΑΙ",4,0))))</f>
        <v>0</v>
      </c>
      <c r="AC16" s="131">
        <f>IF(ISBLANK(#REF!),"",IF(E16="ΠΕ23",IF(N16="ΝΑΙ",3,(IF(O16="ΝΑΙ",2,0))),IF(N16="ΝΑΙ",3,(IF(O16="ΝΑΙ",2,0)))))</f>
        <v>0</v>
      </c>
      <c r="AD16" s="131">
        <f>IF(ISBLANK(#REF!),"",MAX(AB16:AC16))</f>
        <v>0</v>
      </c>
      <c r="AE16" s="131">
        <f>IF(ISBLANK(#REF!),"",MIN(3,0.5*INT((P16*12+Q16+ROUND(R16/30,0))/6)))</f>
        <v>3</v>
      </c>
      <c r="AF16" s="131">
        <f>IF(ISBLANK(#REF!),"",0.25*(S16*12+T16+ROUND(U16/30,0)))</f>
        <v>0</v>
      </c>
      <c r="AG16" s="132">
        <f>IF(ISBLANK(#REF!),"",IF(V16&gt;=67%,7,0))</f>
        <v>0</v>
      </c>
      <c r="AH16" s="132">
        <f>IF(ISBLANK(#REF!),"",IF(W16&gt;=1,7,0))</f>
        <v>0</v>
      </c>
      <c r="AI16" s="132">
        <f>IF(ISBLANK(#REF!),"",IF(X16="ΠΟΛΥΤΕΚΝΟΣ",7,IF(X16="ΤΡΙΤΕΚΝΟΣ",3,0)))</f>
        <v>0</v>
      </c>
      <c r="AJ16" s="132">
        <f>IF(ISBLANK(#REF!),"",MAX(AG16:AI16))</f>
        <v>0</v>
      </c>
      <c r="AK16" s="184">
        <f>IF(ISBLANK(#REF!),"",AA16+SUM(AD16:AF16,AJ16))</f>
        <v>4.26</v>
      </c>
    </row>
    <row r="17" spans="1:37" s="134" customFormat="1">
      <c r="A17" s="115">
        <f>IF(ISBLANK(#REF!),"",IF(ISNUMBER(A16),A16+1,1))</f>
        <v>7</v>
      </c>
      <c r="B17" s="125" t="s">
        <v>351</v>
      </c>
      <c r="C17" s="125" t="s">
        <v>97</v>
      </c>
      <c r="D17" s="125" t="s">
        <v>183</v>
      </c>
      <c r="E17" s="125" t="s">
        <v>41</v>
      </c>
      <c r="F17" s="125" t="s">
        <v>88</v>
      </c>
      <c r="G17" s="125" t="s">
        <v>61</v>
      </c>
      <c r="H17" s="125" t="s">
        <v>14</v>
      </c>
      <c r="I17" s="125" t="s">
        <v>13</v>
      </c>
      <c r="J17" s="126">
        <v>40947</v>
      </c>
      <c r="K17" s="127">
        <v>6.47</v>
      </c>
      <c r="L17" s="128"/>
      <c r="M17" s="128"/>
      <c r="N17" s="128"/>
      <c r="O17" s="128"/>
      <c r="P17" s="143">
        <v>0</v>
      </c>
      <c r="Q17" s="143">
        <v>10</v>
      </c>
      <c r="R17" s="143">
        <v>9</v>
      </c>
      <c r="S17" s="143">
        <v>0</v>
      </c>
      <c r="T17" s="143">
        <v>0</v>
      </c>
      <c r="U17" s="143">
        <v>0</v>
      </c>
      <c r="V17" s="144"/>
      <c r="W17" s="145"/>
      <c r="X17" s="128" t="s">
        <v>31</v>
      </c>
      <c r="Y17" s="128" t="s">
        <v>14</v>
      </c>
      <c r="Z17" s="128" t="s">
        <v>14</v>
      </c>
      <c r="AA17" s="131">
        <f>IF(ISBLANK(#REF!),"",IF(K17&gt;5,ROUND(0.5*(K17-5),2),0))</f>
        <v>0.74</v>
      </c>
      <c r="AB17" s="131">
        <f>IF(ISBLANK(#REF!),"",IF(L17="ΝΑΙ",6,(IF(M17="ΝΑΙ",4,0))))</f>
        <v>0</v>
      </c>
      <c r="AC17" s="131">
        <f>IF(ISBLANK(#REF!),"",IF(E17="ΠΕ23",IF(N17="ΝΑΙ",3,(IF(O17="ΝΑΙ",2,0))),IF(N17="ΝΑΙ",3,(IF(O17="ΝΑΙ",2,0)))))</f>
        <v>0</v>
      </c>
      <c r="AD17" s="131">
        <f>IF(ISBLANK(#REF!),"",MAX(AB17:AC17))</f>
        <v>0</v>
      </c>
      <c r="AE17" s="131">
        <f>IF(ISBLANK(#REF!),"",MIN(3,0.5*INT((P17*12+Q17+ROUND(R17/30,0))/6)))</f>
        <v>0.5</v>
      </c>
      <c r="AF17" s="131">
        <f>IF(ISBLANK(#REF!),"",0.25*(S17*12+T17+ROUND(U17/30,0)))</f>
        <v>0</v>
      </c>
      <c r="AG17" s="132">
        <f>IF(ISBLANK(#REF!),"",IF(V17&gt;=67%,7,0))</f>
        <v>0</v>
      </c>
      <c r="AH17" s="132">
        <f>IF(ISBLANK(#REF!),"",IF(W17&gt;=1,7,0))</f>
        <v>0</v>
      </c>
      <c r="AI17" s="132">
        <f>IF(ISBLANK(#REF!),"",IF(X17="ΠΟΛΥΤΕΚΝΟΣ",7,IF(X17="ΤΡΙΤΕΚΝΟΣ",3,0)))</f>
        <v>3</v>
      </c>
      <c r="AJ17" s="132">
        <f>IF(ISBLANK(#REF!),"",MAX(AG17:AI17))</f>
        <v>3</v>
      </c>
      <c r="AK17" s="184">
        <f>IF(ISBLANK(#REF!),"",AA17+SUM(AD17:AF17,AJ17))</f>
        <v>4.24</v>
      </c>
    </row>
    <row r="18" spans="1:37" s="134" customFormat="1">
      <c r="A18" s="115">
        <f>IF(ISBLANK(#REF!),"",IF(ISNUMBER(A17),A17+1,1))</f>
        <v>8</v>
      </c>
      <c r="B18" s="134" t="s">
        <v>427</v>
      </c>
      <c r="C18" s="134" t="s">
        <v>97</v>
      </c>
      <c r="D18" s="134" t="s">
        <v>111</v>
      </c>
      <c r="E18" s="134" t="s">
        <v>41</v>
      </c>
      <c r="F18" s="134" t="s">
        <v>88</v>
      </c>
      <c r="G18" s="134" t="s">
        <v>61</v>
      </c>
      <c r="H18" s="134" t="s">
        <v>14</v>
      </c>
      <c r="I18" s="134" t="s">
        <v>13</v>
      </c>
      <c r="J18" s="135">
        <v>40492</v>
      </c>
      <c r="K18" s="136">
        <v>7.18</v>
      </c>
      <c r="L18" s="137"/>
      <c r="M18" s="137"/>
      <c r="N18" s="137"/>
      <c r="O18" s="137"/>
      <c r="P18" s="134">
        <v>5</v>
      </c>
      <c r="Q18" s="134">
        <v>9</v>
      </c>
      <c r="R18" s="134">
        <v>3</v>
      </c>
      <c r="S18" s="134">
        <v>0</v>
      </c>
      <c r="T18" s="134">
        <v>0</v>
      </c>
      <c r="U18" s="134">
        <v>0</v>
      </c>
      <c r="V18" s="138"/>
      <c r="W18" s="139"/>
      <c r="X18" s="137"/>
      <c r="Y18" s="137" t="s">
        <v>14</v>
      </c>
      <c r="Z18" s="137" t="s">
        <v>14</v>
      </c>
      <c r="AA18" s="131">
        <f>IF(ISBLANK(#REF!),"",IF(K18&gt;5,ROUND(0.5*(K18-5),2),0))</f>
        <v>1.0900000000000001</v>
      </c>
      <c r="AB18" s="131">
        <f>IF(ISBLANK(#REF!),"",IF(L18="ΝΑΙ",6,(IF(M18="ΝΑΙ",4,0))))</f>
        <v>0</v>
      </c>
      <c r="AC18" s="131">
        <f>IF(ISBLANK(#REF!),"",IF(E18="ΠΕ23",IF(N18="ΝΑΙ",3,(IF(O18="ΝΑΙ",2,0))),IF(N18="ΝΑΙ",3,(IF(O18="ΝΑΙ",2,0)))))</f>
        <v>0</v>
      </c>
      <c r="AD18" s="131">
        <f>IF(ISBLANK(#REF!),"",MAX(AB18:AC18))</f>
        <v>0</v>
      </c>
      <c r="AE18" s="131">
        <f>IF(ISBLANK(#REF!),"",MIN(3,0.5*INT((P18*12+Q18+ROUND(R18/30,0))/6)))</f>
        <v>3</v>
      </c>
      <c r="AF18" s="131">
        <f>IF(ISBLANK(#REF!),"",0.25*(S18*12+T18+ROUND(U18/30,0)))</f>
        <v>0</v>
      </c>
      <c r="AG18" s="132">
        <f>IF(ISBLANK(#REF!),"",IF(V18&gt;=67%,7,0))</f>
        <v>0</v>
      </c>
      <c r="AH18" s="132">
        <f>IF(ISBLANK(#REF!),"",IF(W18&gt;=1,7,0))</f>
        <v>0</v>
      </c>
      <c r="AI18" s="132">
        <f>IF(ISBLANK(#REF!),"",IF(X18="ΠΟΛΥΤΕΚΝΟΣ",7,IF(X18="ΤΡΙΤΕΚΝΟΣ",3,0)))</f>
        <v>0</v>
      </c>
      <c r="AJ18" s="132">
        <f>IF(ISBLANK(#REF!),"",MAX(AG18:AI18))</f>
        <v>0</v>
      </c>
      <c r="AK18" s="184">
        <f>IF(ISBLANK(#REF!),"",AA18+SUM(AD18:AF18,AJ18))</f>
        <v>4.09</v>
      </c>
    </row>
    <row r="19" spans="1:37" s="134" customFormat="1">
      <c r="A19" s="115">
        <f>IF(ISBLANK(#REF!),"",IF(ISNUMBER(A18),A18+1,1))</f>
        <v>9</v>
      </c>
      <c r="B19" s="125" t="s">
        <v>352</v>
      </c>
      <c r="C19" s="125" t="s">
        <v>97</v>
      </c>
      <c r="D19" s="125" t="s">
        <v>106</v>
      </c>
      <c r="E19" s="125" t="s">
        <v>41</v>
      </c>
      <c r="F19" s="125" t="s">
        <v>88</v>
      </c>
      <c r="G19" s="125" t="s">
        <v>61</v>
      </c>
      <c r="H19" s="125" t="s">
        <v>14</v>
      </c>
      <c r="I19" s="125" t="s">
        <v>13</v>
      </c>
      <c r="J19" s="126">
        <v>39609</v>
      </c>
      <c r="K19" s="127">
        <v>6.81</v>
      </c>
      <c r="L19" s="128"/>
      <c r="M19" s="128"/>
      <c r="N19" s="128"/>
      <c r="O19" s="128"/>
      <c r="P19" s="143">
        <v>3</v>
      </c>
      <c r="Q19" s="143">
        <v>8</v>
      </c>
      <c r="R19" s="143">
        <v>3</v>
      </c>
      <c r="S19" s="143">
        <v>0</v>
      </c>
      <c r="T19" s="143">
        <v>0</v>
      </c>
      <c r="U19" s="143">
        <v>0</v>
      </c>
      <c r="V19" s="146"/>
      <c r="W19" s="147"/>
      <c r="X19" s="148"/>
      <c r="Y19" s="128" t="s">
        <v>14</v>
      </c>
      <c r="Z19" s="128" t="s">
        <v>14</v>
      </c>
      <c r="AA19" s="131">
        <f>IF(ISBLANK(#REF!),"",IF(K19&gt;5,ROUND(0.5*(K19-5),2),0))</f>
        <v>0.91</v>
      </c>
      <c r="AB19" s="131">
        <f>IF(ISBLANK(#REF!),"",IF(L19="ΝΑΙ",6,(IF(M19="ΝΑΙ",4,0))))</f>
        <v>0</v>
      </c>
      <c r="AC19" s="131">
        <f>IF(ISBLANK(#REF!),"",IF(E19="ΠΕ23",IF(N19="ΝΑΙ",3,(IF(O19="ΝΑΙ",2,0))),IF(N19="ΝΑΙ",3,(IF(O19="ΝΑΙ",2,0)))))</f>
        <v>0</v>
      </c>
      <c r="AD19" s="131">
        <f>IF(ISBLANK(#REF!),"",MAX(AB19:AC19))</f>
        <v>0</v>
      </c>
      <c r="AE19" s="131">
        <f>IF(ISBLANK(#REF!),"",MIN(3,0.5*INT((P19*12+Q19+ROUND(R19/30,0))/6)))</f>
        <v>3</v>
      </c>
      <c r="AF19" s="131">
        <f>IF(ISBLANK(#REF!),"",0.25*(S19*12+T19+ROUND(U19/30,0)))</f>
        <v>0</v>
      </c>
      <c r="AG19" s="132">
        <f>IF(ISBLANK(#REF!),"",IF(V19&gt;=67%,7,0))</f>
        <v>0</v>
      </c>
      <c r="AH19" s="132">
        <f>IF(ISBLANK(#REF!),"",IF(W19&gt;=1,7,0))</f>
        <v>0</v>
      </c>
      <c r="AI19" s="132">
        <f>IF(ISBLANK(#REF!),"",IF(X19="ΠΟΛΥΤΕΚΝΟΣ",7,IF(X19="ΤΡΙΤΕΚΝΟΣ",3,0)))</f>
        <v>0</v>
      </c>
      <c r="AJ19" s="132">
        <f>IF(ISBLANK(#REF!),"",MAX(AG19:AI19))</f>
        <v>0</v>
      </c>
      <c r="AK19" s="184">
        <f>IF(ISBLANK(#REF!),"",AA19+SUM(AD19:AF19,AJ19))</f>
        <v>3.91</v>
      </c>
    </row>
    <row r="20" spans="1:37" s="16" customFormat="1">
      <c r="A20" s="28">
        <f>IF(ISBLANK(#REF!),"",IF(ISNUMBER(A19),A19+1,1))</f>
        <v>10</v>
      </c>
      <c r="B20" s="8" t="s">
        <v>361</v>
      </c>
      <c r="C20" s="8" t="s">
        <v>97</v>
      </c>
      <c r="D20" s="8" t="s">
        <v>166</v>
      </c>
      <c r="E20" s="8" t="s">
        <v>41</v>
      </c>
      <c r="F20" s="8" t="s">
        <v>88</v>
      </c>
      <c r="G20" s="8" t="s">
        <v>61</v>
      </c>
      <c r="H20" s="8" t="s">
        <v>14</v>
      </c>
      <c r="I20" s="8" t="s">
        <v>13</v>
      </c>
      <c r="J20" s="37">
        <v>40483</v>
      </c>
      <c r="K20" s="51">
        <v>8.76</v>
      </c>
      <c r="L20" s="25"/>
      <c r="M20" s="12"/>
      <c r="N20" s="12"/>
      <c r="O20" s="12"/>
      <c r="P20" s="9">
        <v>0</v>
      </c>
      <c r="Q20" s="9">
        <v>5</v>
      </c>
      <c r="R20" s="9">
        <v>0</v>
      </c>
      <c r="S20" s="9">
        <v>0</v>
      </c>
      <c r="T20" s="9">
        <v>6</v>
      </c>
      <c r="U20" s="9">
        <v>8</v>
      </c>
      <c r="V20" s="10"/>
      <c r="W20" s="83"/>
      <c r="X20" s="12"/>
      <c r="Y20" s="12" t="s">
        <v>14</v>
      </c>
      <c r="Z20" s="12" t="s">
        <v>14</v>
      </c>
      <c r="AA20" s="23">
        <f>IF(ISBLANK(#REF!),"",IF(K20&gt;5,ROUND(0.5*(K20-5),2),0))</f>
        <v>1.88</v>
      </c>
      <c r="AB20" s="23">
        <f>IF(ISBLANK(#REF!),"",IF(L20="ΝΑΙ",6,(IF(M20="ΝΑΙ",4,0))))</f>
        <v>0</v>
      </c>
      <c r="AC20" s="23">
        <f>IF(ISBLANK(#REF!),"",IF(E20="ΠΕ23",IF(N20="ΝΑΙ",3,(IF(O20="ΝΑΙ",2,0))),IF(N20="ΝΑΙ",3,(IF(O20="ΝΑΙ",2,0)))))</f>
        <v>0</v>
      </c>
      <c r="AD20" s="23">
        <f>IF(ISBLANK(#REF!),"",MAX(AB20:AC20))</f>
        <v>0</v>
      </c>
      <c r="AE20" s="23">
        <f>IF(ISBLANK(#REF!),"",MIN(3,0.5*INT((P20*12+Q20+ROUND(R20/30,0))/6)))</f>
        <v>0</v>
      </c>
      <c r="AF20" s="23">
        <f>IF(ISBLANK(#REF!),"",0.25*(S20*12+T20+ROUND(U20/30,0)))</f>
        <v>1.5</v>
      </c>
      <c r="AG20" s="27">
        <f>IF(ISBLANK(#REF!),"",IF(V20&gt;=67%,7,0))</f>
        <v>0</v>
      </c>
      <c r="AH20" s="27">
        <f>IF(ISBLANK(#REF!),"",IF(W20&gt;=1,7,0))</f>
        <v>0</v>
      </c>
      <c r="AI20" s="27">
        <f>IF(ISBLANK(#REF!),"",IF(X20="ΠΟΛΥΤΕΚΝΟΣ",7,IF(X20="ΤΡΙΤΕΚΝΟΣ",3,0)))</f>
        <v>0</v>
      </c>
      <c r="AJ20" s="27">
        <f>IF(ISBLANK(#REF!),"",MAX(AG20:AI20))</f>
        <v>0</v>
      </c>
      <c r="AK20" s="178">
        <f>IF(ISBLANK(#REF!),"",AA20+SUM(AD20:AF20,AJ20))</f>
        <v>3.38</v>
      </c>
    </row>
    <row r="21" spans="1:37" s="16" customFormat="1">
      <c r="A21" s="28">
        <f>IF(ISBLANK(#REF!),"",IF(ISNUMBER(A20),A20+1,1))</f>
        <v>11</v>
      </c>
      <c r="B21" s="16" t="s">
        <v>428</v>
      </c>
      <c r="C21" s="16" t="s">
        <v>153</v>
      </c>
      <c r="D21" s="16" t="s">
        <v>429</v>
      </c>
      <c r="E21" s="16" t="s">
        <v>41</v>
      </c>
      <c r="F21" s="16" t="s">
        <v>88</v>
      </c>
      <c r="G21" s="16" t="s">
        <v>61</v>
      </c>
      <c r="H21" s="16" t="s">
        <v>14</v>
      </c>
      <c r="I21" s="16" t="s">
        <v>13</v>
      </c>
      <c r="J21" s="90">
        <v>39385</v>
      </c>
      <c r="K21" s="54">
        <v>7.74</v>
      </c>
      <c r="L21" s="17"/>
      <c r="M21" s="17"/>
      <c r="N21" s="17"/>
      <c r="O21" s="17"/>
      <c r="P21" s="16">
        <v>0</v>
      </c>
      <c r="Q21" s="16">
        <v>6</v>
      </c>
      <c r="R21" s="16">
        <v>8</v>
      </c>
      <c r="S21" s="16">
        <v>0</v>
      </c>
      <c r="T21" s="16">
        <v>6</v>
      </c>
      <c r="U21" s="16">
        <v>10</v>
      </c>
      <c r="V21" s="26"/>
      <c r="W21" s="87"/>
      <c r="X21" s="17"/>
      <c r="Y21" s="17" t="s">
        <v>14</v>
      </c>
      <c r="Z21" s="17" t="s">
        <v>14</v>
      </c>
      <c r="AA21" s="23">
        <f>IF(ISBLANK(#REF!),"",IF(K21&gt;5,ROUND(0.5*(K21-5),2),0))</f>
        <v>1.37</v>
      </c>
      <c r="AB21" s="23">
        <f>IF(ISBLANK(#REF!),"",IF(L21="ΝΑΙ",6,(IF(M21="ΝΑΙ",4,0))))</f>
        <v>0</v>
      </c>
      <c r="AC21" s="23">
        <f>IF(ISBLANK(#REF!),"",IF(E21="ΠΕ23",IF(N21="ΝΑΙ",3,(IF(O21="ΝΑΙ",2,0))),IF(N21="ΝΑΙ",3,(IF(O21="ΝΑΙ",2,0)))))</f>
        <v>0</v>
      </c>
      <c r="AD21" s="23">
        <f>IF(ISBLANK(#REF!),"",MAX(AB21:AC21))</f>
        <v>0</v>
      </c>
      <c r="AE21" s="23">
        <f>IF(ISBLANK(#REF!),"",MIN(3,0.5*INT((P21*12+Q21+ROUND(R21/30,0))/6)))</f>
        <v>0.5</v>
      </c>
      <c r="AF21" s="23">
        <f>IF(ISBLANK(#REF!),"",0.25*(S21*12+T21+ROUND(U21/30,0)))</f>
        <v>1.5</v>
      </c>
      <c r="AG21" s="27">
        <f>IF(ISBLANK(#REF!),"",IF(V21&gt;=67%,7,0))</f>
        <v>0</v>
      </c>
      <c r="AH21" s="27">
        <f>IF(ISBLANK(#REF!),"",IF(W21&gt;=1,7,0))</f>
        <v>0</v>
      </c>
      <c r="AI21" s="27">
        <f>IF(ISBLANK(#REF!),"",IF(X21="ΠΟΛΥΤΕΚΝΟΣ",7,IF(X21="ΤΡΙΤΕΚΝΟΣ",3,0)))</f>
        <v>0</v>
      </c>
      <c r="AJ21" s="27">
        <f>IF(ISBLANK(#REF!),"",MAX(AG21:AI21))</f>
        <v>0</v>
      </c>
      <c r="AK21" s="178">
        <f>IF(ISBLANK(#REF!),"",AA21+SUM(AD21:AF21,AJ21))</f>
        <v>3.37</v>
      </c>
    </row>
    <row r="22" spans="1:37" s="16" customFormat="1">
      <c r="A22" s="28">
        <f>IF(ISBLANK(#REF!),"",IF(ISNUMBER(A21),A21+1,1))</f>
        <v>12</v>
      </c>
      <c r="B22" s="16" t="s">
        <v>144</v>
      </c>
      <c r="C22" s="16" t="s">
        <v>145</v>
      </c>
      <c r="D22" s="16" t="s">
        <v>146</v>
      </c>
      <c r="E22" s="16" t="s">
        <v>41</v>
      </c>
      <c r="F22" s="16" t="s">
        <v>88</v>
      </c>
      <c r="G22" s="16" t="s">
        <v>61</v>
      </c>
      <c r="H22" s="16" t="s">
        <v>14</v>
      </c>
      <c r="I22" s="16" t="s">
        <v>13</v>
      </c>
      <c r="J22" s="90">
        <v>40861</v>
      </c>
      <c r="K22" s="54">
        <v>8.4700000000000006</v>
      </c>
      <c r="L22" s="17"/>
      <c r="M22" s="17"/>
      <c r="N22" s="17"/>
      <c r="O22" s="17"/>
      <c r="P22" s="16">
        <v>1</v>
      </c>
      <c r="Q22" s="16">
        <v>10</v>
      </c>
      <c r="R22" s="16">
        <v>18</v>
      </c>
      <c r="S22" s="16">
        <v>0</v>
      </c>
      <c r="T22" s="16">
        <v>0</v>
      </c>
      <c r="U22" s="16">
        <v>0</v>
      </c>
      <c r="V22" s="26"/>
      <c r="W22" s="87"/>
      <c r="X22" s="17"/>
      <c r="Y22" s="17" t="s">
        <v>14</v>
      </c>
      <c r="Z22" s="17" t="s">
        <v>14</v>
      </c>
      <c r="AA22" s="23">
        <f>IF(ISBLANK(#REF!),"",IF(K22&gt;5,ROUND(0.5*(K22-5),2),0))</f>
        <v>1.74</v>
      </c>
      <c r="AB22" s="23">
        <f>IF(ISBLANK(#REF!),"",IF(L22="ΝΑΙ",6,(IF(M22="ΝΑΙ",4,0))))</f>
        <v>0</v>
      </c>
      <c r="AC22" s="23">
        <f>IF(ISBLANK(#REF!),"",IF(E22="ΠΕ23",IF(N22="ΝΑΙ",3,(IF(O22="ΝΑΙ",2,0))),IF(N22="ΝΑΙ",3,(IF(O22="ΝΑΙ",2,0)))))</f>
        <v>0</v>
      </c>
      <c r="AD22" s="23">
        <f>IF(ISBLANK(#REF!),"",MAX(AB22:AC22))</f>
        <v>0</v>
      </c>
      <c r="AE22" s="23">
        <f>IF(ISBLANK(#REF!),"",MIN(3,0.5*INT((P22*12+Q22+ROUND(R22/30,0))/6)))</f>
        <v>1.5</v>
      </c>
      <c r="AF22" s="23">
        <f>IF(ISBLANK(#REF!),"",0.25*(S22*12+T22+ROUND(U22/30,0)))</f>
        <v>0</v>
      </c>
      <c r="AG22" s="27">
        <f>IF(ISBLANK(#REF!),"",IF(V22&gt;=67%,7,0))</f>
        <v>0</v>
      </c>
      <c r="AH22" s="27">
        <f>IF(ISBLANK(#REF!),"",IF(W22&gt;=1,7,0))</f>
        <v>0</v>
      </c>
      <c r="AI22" s="27">
        <f>IF(ISBLANK(#REF!),"",IF(X22="ΠΟΛΥΤΕΚΝΟΣ",7,IF(X22="ΤΡΙΤΕΚΝΟΣ",3,0)))</f>
        <v>0</v>
      </c>
      <c r="AJ22" s="27">
        <f>IF(ISBLANK(#REF!),"",MAX(AG22:AI22))</f>
        <v>0</v>
      </c>
      <c r="AK22" s="178">
        <f>IF(ISBLANK(#REF!),"",AA22+SUM(AD22:AF22,AJ22))</f>
        <v>3.24</v>
      </c>
    </row>
    <row r="23" spans="1:37" s="16" customFormat="1">
      <c r="A23" s="28">
        <f>IF(ISBLANK(#REF!),"",IF(ISNUMBER(A22),A22+1,1))</f>
        <v>13</v>
      </c>
      <c r="B23" s="16" t="s">
        <v>414</v>
      </c>
      <c r="C23" s="16" t="s">
        <v>408</v>
      </c>
      <c r="D23" s="16" t="s">
        <v>129</v>
      </c>
      <c r="E23" s="16" t="s">
        <v>41</v>
      </c>
      <c r="F23" s="16" t="s">
        <v>88</v>
      </c>
      <c r="G23" s="16" t="s">
        <v>61</v>
      </c>
      <c r="H23" s="16" t="s">
        <v>14</v>
      </c>
      <c r="I23" s="16" t="s">
        <v>13</v>
      </c>
      <c r="J23" s="90">
        <v>39364</v>
      </c>
      <c r="K23" s="54">
        <v>6.81</v>
      </c>
      <c r="L23" s="17"/>
      <c r="M23" s="17"/>
      <c r="N23" s="17"/>
      <c r="O23" s="17"/>
      <c r="P23" s="16">
        <v>0</v>
      </c>
      <c r="Q23" s="16">
        <v>0</v>
      </c>
      <c r="R23" s="16">
        <v>0</v>
      </c>
      <c r="S23" s="16">
        <v>0</v>
      </c>
      <c r="T23" s="16">
        <v>9</v>
      </c>
      <c r="U23" s="16">
        <v>2</v>
      </c>
      <c r="V23" s="26"/>
      <c r="W23" s="87"/>
      <c r="X23" s="17"/>
      <c r="Y23" s="17" t="s">
        <v>14</v>
      </c>
      <c r="Z23" s="17" t="s">
        <v>14</v>
      </c>
      <c r="AA23" s="23">
        <f>IF(ISBLANK(#REF!),"",IF(K23&gt;5,ROUND(0.5*(K23-5),2),0))</f>
        <v>0.91</v>
      </c>
      <c r="AB23" s="23">
        <f>IF(ISBLANK(#REF!),"",IF(L23="ΝΑΙ",6,(IF(M23="ΝΑΙ",4,0))))</f>
        <v>0</v>
      </c>
      <c r="AC23" s="23">
        <f>IF(ISBLANK(#REF!),"",IF(E23="ΠΕ23",IF(N23="ΝΑΙ",3,(IF(O23="ΝΑΙ",2,0))),IF(N23="ΝΑΙ",3,(IF(O23="ΝΑΙ",2,0)))))</f>
        <v>0</v>
      </c>
      <c r="AD23" s="23">
        <f>IF(ISBLANK(#REF!),"",MAX(AB23:AC23))</f>
        <v>0</v>
      </c>
      <c r="AE23" s="23">
        <f>IF(ISBLANK(#REF!),"",MIN(3,0.5*INT((P23*12+Q23+ROUND(R23/30,0))/6)))</f>
        <v>0</v>
      </c>
      <c r="AF23" s="23">
        <f>IF(ISBLANK(#REF!),"",0.25*(S23*12+T23+ROUND(U23/30,0)))</f>
        <v>2.25</v>
      </c>
      <c r="AG23" s="27">
        <f>IF(ISBLANK(#REF!),"",IF(V23&gt;=67%,7,0))</f>
        <v>0</v>
      </c>
      <c r="AH23" s="27">
        <f>IF(ISBLANK(#REF!),"",IF(W23&gt;=1,7,0))</f>
        <v>0</v>
      </c>
      <c r="AI23" s="27">
        <f>IF(ISBLANK(#REF!),"",IF(X23="ΠΟΛΥΤΕΚΝΟΣ",7,IF(X23="ΤΡΙΤΕΚΝΟΣ",3,0)))</f>
        <v>0</v>
      </c>
      <c r="AJ23" s="27">
        <f>IF(ISBLANK(#REF!),"",MAX(AG23:AI23))</f>
        <v>0</v>
      </c>
      <c r="AK23" s="178">
        <f>IF(ISBLANK(#REF!),"",AA23+SUM(AD23:AF23,AJ23))</f>
        <v>3.16</v>
      </c>
    </row>
    <row r="24" spans="1:37" s="16" customFormat="1">
      <c r="A24" s="28">
        <f>IF(ISBLANK(#REF!),"",IF(ISNUMBER(A23),A23+1,1))</f>
        <v>14</v>
      </c>
      <c r="B24" s="8" t="s">
        <v>301</v>
      </c>
      <c r="C24" s="8" t="s">
        <v>174</v>
      </c>
      <c r="D24" s="8" t="s">
        <v>166</v>
      </c>
      <c r="E24" s="8" t="s">
        <v>41</v>
      </c>
      <c r="F24" s="8" t="s">
        <v>88</v>
      </c>
      <c r="G24" s="8" t="s">
        <v>61</v>
      </c>
      <c r="H24" s="8" t="s">
        <v>14</v>
      </c>
      <c r="I24" s="8" t="s">
        <v>13</v>
      </c>
      <c r="J24" s="37">
        <v>41029</v>
      </c>
      <c r="K24" s="51">
        <v>7.69</v>
      </c>
      <c r="L24" s="12"/>
      <c r="M24" s="12"/>
      <c r="N24" s="12"/>
      <c r="O24" s="12"/>
      <c r="P24" s="9">
        <v>0</v>
      </c>
      <c r="Q24" s="9">
        <v>0</v>
      </c>
      <c r="R24" s="9">
        <v>0</v>
      </c>
      <c r="S24" s="9">
        <v>0</v>
      </c>
      <c r="T24" s="9">
        <v>6</v>
      </c>
      <c r="U24" s="9">
        <v>5</v>
      </c>
      <c r="V24" s="22"/>
      <c r="W24" s="84"/>
      <c r="X24" s="20"/>
      <c r="Y24" s="12" t="s">
        <v>14</v>
      </c>
      <c r="Z24" s="12" t="s">
        <v>14</v>
      </c>
      <c r="AA24" s="23">
        <f>IF(ISBLANK(#REF!),"",IF(K24&gt;5,ROUND(0.5*(K24-5),2),0))</f>
        <v>1.35</v>
      </c>
      <c r="AB24" s="23">
        <f>IF(ISBLANK(#REF!),"",IF(L24="ΝΑΙ",6,(IF(M24="ΝΑΙ",4,0))))</f>
        <v>0</v>
      </c>
      <c r="AC24" s="23">
        <f>IF(ISBLANK(#REF!),"",IF(E24="ΠΕ23",IF(N24="ΝΑΙ",3,(IF(O24="ΝΑΙ",2,0))),IF(N24="ΝΑΙ",3,(IF(O24="ΝΑΙ",2,0)))))</f>
        <v>0</v>
      </c>
      <c r="AD24" s="23">
        <f>IF(ISBLANK(#REF!),"",MAX(AB24:AC24))</f>
        <v>0</v>
      </c>
      <c r="AE24" s="23">
        <f>IF(ISBLANK(#REF!),"",MIN(3,0.5*INT((P24*12+Q24+ROUND(R24/30,0))/6)))</f>
        <v>0</v>
      </c>
      <c r="AF24" s="23">
        <f>IF(ISBLANK(#REF!),"",0.25*(S24*12+T24+ROUND(U24/30,0)))</f>
        <v>1.5</v>
      </c>
      <c r="AG24" s="27">
        <f>IF(ISBLANK(#REF!),"",IF(V24&gt;=67%,7,0))</f>
        <v>0</v>
      </c>
      <c r="AH24" s="27">
        <f>IF(ISBLANK(#REF!),"",IF(W24&gt;=1,7,0))</f>
        <v>0</v>
      </c>
      <c r="AI24" s="27">
        <f>IF(ISBLANK(#REF!),"",IF(X24="ΠΟΛΥΤΕΚΝΟΣ",7,IF(X24="ΤΡΙΤΕΚΝΟΣ",3,0)))</f>
        <v>0</v>
      </c>
      <c r="AJ24" s="27">
        <f>IF(ISBLANK(#REF!),"",MAX(AG24:AI24))</f>
        <v>0</v>
      </c>
      <c r="AK24" s="178">
        <f>IF(ISBLANK(#REF!),"",AA24+SUM(AD24:AF24,AJ24))</f>
        <v>2.85</v>
      </c>
    </row>
    <row r="25" spans="1:37" s="16" customFormat="1">
      <c r="A25" s="28">
        <f>IF(ISBLANK(#REF!),"",IF(ISNUMBER(A24),A24+1,1))</f>
        <v>15</v>
      </c>
      <c r="B25" s="16" t="s">
        <v>409</v>
      </c>
      <c r="C25" s="16" t="s">
        <v>150</v>
      </c>
      <c r="D25" s="16" t="s">
        <v>410</v>
      </c>
      <c r="E25" s="16" t="s">
        <v>41</v>
      </c>
      <c r="F25" s="16" t="s">
        <v>88</v>
      </c>
      <c r="G25" s="16" t="s">
        <v>61</v>
      </c>
      <c r="H25" s="16" t="s">
        <v>14</v>
      </c>
      <c r="I25" s="16" t="s">
        <v>13</v>
      </c>
      <c r="J25" s="90">
        <v>42355</v>
      </c>
      <c r="K25" s="54">
        <v>8.5399999999999991</v>
      </c>
      <c r="L25" s="17"/>
      <c r="M25" s="17"/>
      <c r="N25" s="17"/>
      <c r="O25" s="17"/>
      <c r="P25" s="16">
        <v>0</v>
      </c>
      <c r="Q25" s="16">
        <v>0</v>
      </c>
      <c r="R25" s="16">
        <v>0</v>
      </c>
      <c r="S25" s="16">
        <v>0</v>
      </c>
      <c r="T25" s="16">
        <v>4</v>
      </c>
      <c r="U25" s="16">
        <v>14</v>
      </c>
      <c r="V25" s="26"/>
      <c r="W25" s="87"/>
      <c r="X25" s="17"/>
      <c r="Y25" s="17" t="s">
        <v>14</v>
      </c>
      <c r="Z25" s="17" t="s">
        <v>14</v>
      </c>
      <c r="AA25" s="23">
        <f>IF(ISBLANK(#REF!),"",IF(K25&gt;5,ROUND(0.5*(K25-5),2),0))</f>
        <v>1.77</v>
      </c>
      <c r="AB25" s="23">
        <f>IF(ISBLANK(#REF!),"",IF(L25="ΝΑΙ",6,(IF(M25="ΝΑΙ",4,0))))</f>
        <v>0</v>
      </c>
      <c r="AC25" s="23">
        <f>IF(ISBLANK(#REF!),"",IF(E25="ΠΕ23",IF(N25="ΝΑΙ",3,(IF(O25="ΝΑΙ",2,0))),IF(N25="ΝΑΙ",3,(IF(O25="ΝΑΙ",2,0)))))</f>
        <v>0</v>
      </c>
      <c r="AD25" s="23">
        <f>IF(ISBLANK(#REF!),"",MAX(AB25:AC25))</f>
        <v>0</v>
      </c>
      <c r="AE25" s="23">
        <f>IF(ISBLANK(#REF!),"",MIN(3,0.5*INT((P25*12+Q25+ROUND(R25/30,0))/6)))</f>
        <v>0</v>
      </c>
      <c r="AF25" s="23">
        <f>IF(ISBLANK(#REF!),"",0.25*(S25*12+T25+ROUND(U25/30,0)))</f>
        <v>1</v>
      </c>
      <c r="AG25" s="27">
        <f>IF(ISBLANK(#REF!),"",IF(V25&gt;=67%,7,0))</f>
        <v>0</v>
      </c>
      <c r="AH25" s="27">
        <f>IF(ISBLANK(#REF!),"",IF(W25&gt;=1,7,0))</f>
        <v>0</v>
      </c>
      <c r="AI25" s="27">
        <f>IF(ISBLANK(#REF!),"",IF(X25="ΠΟΛΥΤΕΚΝΟΣ",7,IF(X25="ΤΡΙΤΕΚΝΟΣ",3,0)))</f>
        <v>0</v>
      </c>
      <c r="AJ25" s="27">
        <f>IF(ISBLANK(#REF!),"",MAX(AG25:AI25))</f>
        <v>0</v>
      </c>
      <c r="AK25" s="178">
        <f>IF(ISBLANK(#REF!),"",AA25+SUM(AD25:AF25,AJ25))</f>
        <v>2.77</v>
      </c>
    </row>
    <row r="26" spans="1:37" s="16" customFormat="1">
      <c r="A26" s="28">
        <f>IF(ISBLANK(#REF!),"",IF(ISNUMBER(A25),A25+1,1))</f>
        <v>16</v>
      </c>
      <c r="B26" s="8" t="s">
        <v>367</v>
      </c>
      <c r="C26" s="8" t="s">
        <v>97</v>
      </c>
      <c r="D26" s="8" t="s">
        <v>183</v>
      </c>
      <c r="E26" s="8" t="s">
        <v>41</v>
      </c>
      <c r="F26" s="8" t="s">
        <v>88</v>
      </c>
      <c r="G26" s="8" t="s">
        <v>61</v>
      </c>
      <c r="H26" s="8" t="s">
        <v>14</v>
      </c>
      <c r="I26" s="8" t="s">
        <v>13</v>
      </c>
      <c r="J26" s="37">
        <v>38077</v>
      </c>
      <c r="K26" s="51">
        <v>7.5</v>
      </c>
      <c r="L26" s="12"/>
      <c r="M26" s="12"/>
      <c r="N26" s="12"/>
      <c r="O26" s="12"/>
      <c r="P26" s="8">
        <v>0</v>
      </c>
      <c r="Q26" s="8">
        <v>0</v>
      </c>
      <c r="R26" s="8">
        <v>0</v>
      </c>
      <c r="S26" s="8">
        <v>0</v>
      </c>
      <c r="T26" s="8">
        <v>6</v>
      </c>
      <c r="U26" s="8">
        <v>5</v>
      </c>
      <c r="V26" s="11"/>
      <c r="W26" s="85"/>
      <c r="X26" s="12"/>
      <c r="Y26" s="12" t="s">
        <v>14</v>
      </c>
      <c r="Z26" s="12" t="s">
        <v>14</v>
      </c>
      <c r="AA26" s="23">
        <f>IF(ISBLANK(#REF!),"",IF(K26&gt;5,ROUND(0.5*(K26-5),2),0))</f>
        <v>1.25</v>
      </c>
      <c r="AB26" s="23">
        <f>IF(ISBLANK(#REF!),"",IF(L26="ΝΑΙ",6,(IF(M26="ΝΑΙ",4,0))))</f>
        <v>0</v>
      </c>
      <c r="AC26" s="23">
        <f>IF(ISBLANK(#REF!),"",IF(E26="ΠΕ23",IF(N26="ΝΑΙ",3,(IF(O26="ΝΑΙ",2,0))),IF(N26="ΝΑΙ",3,(IF(O26="ΝΑΙ",2,0)))))</f>
        <v>0</v>
      </c>
      <c r="AD26" s="23">
        <f>IF(ISBLANK(#REF!),"",MAX(AB26:AC26))</f>
        <v>0</v>
      </c>
      <c r="AE26" s="23">
        <f>IF(ISBLANK(#REF!),"",MIN(3,0.5*INT((P26*12+Q26+ROUND(R26/30,0))/6)))</f>
        <v>0</v>
      </c>
      <c r="AF26" s="23">
        <f>IF(ISBLANK(#REF!),"",0.25*(S26*12+T26+ROUND(U26/30,0)))</f>
        <v>1.5</v>
      </c>
      <c r="AG26" s="27">
        <f>IF(ISBLANK(#REF!),"",IF(V26&gt;=67%,7,0))</f>
        <v>0</v>
      </c>
      <c r="AH26" s="27">
        <f>IF(ISBLANK(#REF!),"",IF(W26&gt;=1,7,0))</f>
        <v>0</v>
      </c>
      <c r="AI26" s="27">
        <f>IF(ISBLANK(#REF!),"",IF(X26="ΠΟΛΥΤΕΚΝΟΣ",7,IF(X26="ΤΡΙΤΕΚΝΟΣ",3,0)))</f>
        <v>0</v>
      </c>
      <c r="AJ26" s="27">
        <f>IF(ISBLANK(#REF!),"",MAX(AG26:AI26))</f>
        <v>0</v>
      </c>
      <c r="AK26" s="178">
        <f>IF(ISBLANK(#REF!),"",AA26+SUM(AD26:AF26,AJ26))</f>
        <v>2.75</v>
      </c>
    </row>
    <row r="27" spans="1:37" s="16" customFormat="1">
      <c r="A27" s="28">
        <f>IF(ISBLANK(#REF!),"",IF(ISNUMBER(A26),A26+1,1))</f>
        <v>17</v>
      </c>
      <c r="B27" s="8" t="s">
        <v>362</v>
      </c>
      <c r="C27" s="8" t="s">
        <v>106</v>
      </c>
      <c r="D27" s="8" t="s">
        <v>111</v>
      </c>
      <c r="E27" s="8" t="s">
        <v>41</v>
      </c>
      <c r="F27" s="8" t="s">
        <v>88</v>
      </c>
      <c r="G27" s="8" t="s">
        <v>61</v>
      </c>
      <c r="H27" s="8" t="s">
        <v>14</v>
      </c>
      <c r="I27" s="8" t="s">
        <v>13</v>
      </c>
      <c r="J27" s="37">
        <v>41435</v>
      </c>
      <c r="K27" s="51">
        <v>7.48</v>
      </c>
      <c r="L27" s="12"/>
      <c r="M27" s="12"/>
      <c r="N27" s="12"/>
      <c r="O27" s="12"/>
      <c r="P27" s="9">
        <v>0</v>
      </c>
      <c r="Q27" s="9">
        <v>0</v>
      </c>
      <c r="R27" s="9">
        <v>0</v>
      </c>
      <c r="S27" s="9">
        <v>0</v>
      </c>
      <c r="T27" s="9">
        <v>6</v>
      </c>
      <c r="U27" s="9">
        <v>3</v>
      </c>
      <c r="V27" s="10"/>
      <c r="W27" s="83"/>
      <c r="X27" s="12"/>
      <c r="Y27" s="12" t="s">
        <v>14</v>
      </c>
      <c r="Z27" s="12" t="s">
        <v>14</v>
      </c>
      <c r="AA27" s="23">
        <f>IF(ISBLANK(#REF!),"",IF(K27&gt;5,ROUND(0.5*(K27-5),2),0))</f>
        <v>1.24</v>
      </c>
      <c r="AB27" s="23">
        <f>IF(ISBLANK(#REF!),"",IF(L27="ΝΑΙ",6,(IF(M27="ΝΑΙ",4,0))))</f>
        <v>0</v>
      </c>
      <c r="AC27" s="23">
        <f>IF(ISBLANK(#REF!),"",IF(E27="ΠΕ23",IF(N27="ΝΑΙ",3,(IF(O27="ΝΑΙ",2,0))),IF(N27="ΝΑΙ",3,(IF(O27="ΝΑΙ",2,0)))))</f>
        <v>0</v>
      </c>
      <c r="AD27" s="23">
        <f>IF(ISBLANK(#REF!),"",MAX(AB27:AC27))</f>
        <v>0</v>
      </c>
      <c r="AE27" s="23">
        <f>IF(ISBLANK(#REF!),"",MIN(3,0.5*INT((P27*12+Q27+ROUND(R27/30,0))/6)))</f>
        <v>0</v>
      </c>
      <c r="AF27" s="23">
        <f>IF(ISBLANK(#REF!),"",0.25*(S27*12+T27+ROUND(U27/30,0)))</f>
        <v>1.5</v>
      </c>
      <c r="AG27" s="27">
        <f>IF(ISBLANK(#REF!),"",IF(V27&gt;=67%,7,0))</f>
        <v>0</v>
      </c>
      <c r="AH27" s="27">
        <f>IF(ISBLANK(#REF!),"",IF(W27&gt;=1,7,0))</f>
        <v>0</v>
      </c>
      <c r="AI27" s="27">
        <f>IF(ISBLANK(#REF!),"",IF(X27="ΠΟΛΥΤΕΚΝΟΣ",7,IF(X27="ΤΡΙΤΕΚΝΟΣ",3,0)))</f>
        <v>0</v>
      </c>
      <c r="AJ27" s="27">
        <f>IF(ISBLANK(#REF!),"",MAX(AG27:AI27))</f>
        <v>0</v>
      </c>
      <c r="AK27" s="178">
        <f>IF(ISBLANK(#REF!),"",AA27+SUM(AD27:AF27,AJ27))</f>
        <v>2.74</v>
      </c>
    </row>
    <row r="28" spans="1:37" s="16" customFormat="1">
      <c r="A28" s="28">
        <f>IF(ISBLANK(#REF!),"",IF(ISNUMBER(A27),A27+1,1))</f>
        <v>18</v>
      </c>
      <c r="B28" s="8" t="s">
        <v>353</v>
      </c>
      <c r="C28" s="8" t="s">
        <v>221</v>
      </c>
      <c r="D28" s="8" t="s">
        <v>166</v>
      </c>
      <c r="E28" s="8" t="s">
        <v>41</v>
      </c>
      <c r="F28" s="8" t="s">
        <v>88</v>
      </c>
      <c r="G28" s="8" t="s">
        <v>61</v>
      </c>
      <c r="H28" s="8" t="s">
        <v>14</v>
      </c>
      <c r="I28" s="8" t="s">
        <v>13</v>
      </c>
      <c r="J28" s="37">
        <v>40492</v>
      </c>
      <c r="K28" s="51">
        <v>7.21</v>
      </c>
      <c r="L28" s="12"/>
      <c r="M28" s="12"/>
      <c r="N28" s="12"/>
      <c r="O28" s="12"/>
      <c r="P28" s="9">
        <v>0</v>
      </c>
      <c r="Q28" s="9">
        <v>5</v>
      </c>
      <c r="R28" s="9">
        <v>0</v>
      </c>
      <c r="S28" s="9">
        <v>0</v>
      </c>
      <c r="T28" s="9">
        <v>3</v>
      </c>
      <c r="U28" s="9">
        <v>2</v>
      </c>
      <c r="V28" s="10"/>
      <c r="W28" s="83"/>
      <c r="X28" s="12"/>
      <c r="Y28" s="12" t="s">
        <v>14</v>
      </c>
      <c r="Z28" s="12" t="s">
        <v>14</v>
      </c>
      <c r="AA28" s="23">
        <f>IF(ISBLANK(#REF!),"",IF(K28&gt;5,ROUND(0.5*(K28-5),2),0))</f>
        <v>1.1100000000000001</v>
      </c>
      <c r="AB28" s="23">
        <f>IF(ISBLANK(#REF!),"",IF(L28="ΝΑΙ",6,(IF(M28="ΝΑΙ",4,0))))</f>
        <v>0</v>
      </c>
      <c r="AC28" s="23">
        <f>IF(ISBLANK(#REF!),"",IF(E28="ΠΕ23",IF(N28="ΝΑΙ",3,(IF(O28="ΝΑΙ",2,0))),IF(N28="ΝΑΙ",3,(IF(O28="ΝΑΙ",2,0)))))</f>
        <v>0</v>
      </c>
      <c r="AD28" s="23">
        <f>IF(ISBLANK(#REF!),"",MAX(AB28:AC28))</f>
        <v>0</v>
      </c>
      <c r="AE28" s="23">
        <f>IF(ISBLANK(#REF!),"",MIN(3,0.5*INT((P28*12+Q28+ROUND(R28/30,0))/6)))</f>
        <v>0</v>
      </c>
      <c r="AF28" s="23">
        <f>IF(ISBLANK(#REF!),"",0.25*(S28*12+T28+ROUND(U28/30,0)))</f>
        <v>0.75</v>
      </c>
      <c r="AG28" s="27">
        <f>IF(ISBLANK(#REF!),"",IF(V28&gt;=67%,7,0))</f>
        <v>0</v>
      </c>
      <c r="AH28" s="27">
        <f>IF(ISBLANK(#REF!),"",IF(W28&gt;=1,7,0))</f>
        <v>0</v>
      </c>
      <c r="AI28" s="27">
        <f>IF(ISBLANK(#REF!),"",IF(X28="ΠΟΛΥΤΕΚΝΟΣ",7,IF(X28="ΤΡΙΤΕΚΝΟΣ",3,0)))</f>
        <v>0</v>
      </c>
      <c r="AJ28" s="27">
        <f>IF(ISBLANK(#REF!),"",MAX(AG28:AI28))</f>
        <v>0</v>
      </c>
      <c r="AK28" s="178">
        <f>IF(ISBLANK(#REF!),"",AA28+SUM(AD28:AF28,AJ28))</f>
        <v>1.86</v>
      </c>
    </row>
    <row r="29" spans="1:37" s="16" customFormat="1">
      <c r="A29" s="28">
        <f>IF(ISBLANK(#REF!),"",IF(ISNUMBER(A28),A28+1,1))</f>
        <v>19</v>
      </c>
      <c r="B29" s="8" t="s">
        <v>311</v>
      </c>
      <c r="C29" s="8" t="s">
        <v>108</v>
      </c>
      <c r="D29" s="8" t="s">
        <v>111</v>
      </c>
      <c r="E29" s="8" t="s">
        <v>41</v>
      </c>
      <c r="F29" s="8" t="s">
        <v>88</v>
      </c>
      <c r="G29" s="8" t="s">
        <v>61</v>
      </c>
      <c r="H29" s="8" t="s">
        <v>14</v>
      </c>
      <c r="I29" s="8" t="s">
        <v>13</v>
      </c>
      <c r="J29" s="37">
        <v>40513</v>
      </c>
      <c r="K29" s="51">
        <v>7.07</v>
      </c>
      <c r="L29" s="12"/>
      <c r="M29" s="12"/>
      <c r="N29" s="12"/>
      <c r="O29" s="12"/>
      <c r="P29" s="9">
        <v>0</v>
      </c>
      <c r="Q29" s="9">
        <v>5</v>
      </c>
      <c r="R29" s="9">
        <v>0</v>
      </c>
      <c r="S29" s="9">
        <v>0</v>
      </c>
      <c r="T29" s="9">
        <v>2</v>
      </c>
      <c r="U29" s="9">
        <v>27</v>
      </c>
      <c r="V29" s="10"/>
      <c r="W29" s="83"/>
      <c r="X29" s="12"/>
      <c r="Y29" s="12" t="s">
        <v>14</v>
      </c>
      <c r="Z29" s="12" t="s">
        <v>14</v>
      </c>
      <c r="AA29" s="23">
        <f>IF(ISBLANK(#REF!),"",IF(K29&gt;5,ROUND(0.5*(K29-5),2),0))</f>
        <v>1.04</v>
      </c>
      <c r="AB29" s="23">
        <f>IF(ISBLANK(#REF!),"",IF(L29="ΝΑΙ",6,(IF(M29="ΝΑΙ",4,0))))</f>
        <v>0</v>
      </c>
      <c r="AC29" s="23">
        <f>IF(ISBLANK(#REF!),"",IF(E29="ΠΕ23",IF(N29="ΝΑΙ",3,(IF(O29="ΝΑΙ",2,0))),IF(N29="ΝΑΙ",3,(IF(O29="ΝΑΙ",2,0)))))</f>
        <v>0</v>
      </c>
      <c r="AD29" s="23">
        <f>IF(ISBLANK(#REF!),"",MAX(AB29:AC29))</f>
        <v>0</v>
      </c>
      <c r="AE29" s="23">
        <f>IF(ISBLANK(#REF!),"",MIN(3,0.5*INT((P29*12+Q29+ROUND(R29/30,0))/6)))</f>
        <v>0</v>
      </c>
      <c r="AF29" s="23">
        <f>IF(ISBLANK(#REF!),"",0.25*(S29*12+T29+ROUND(U29/30,0)))</f>
        <v>0.75</v>
      </c>
      <c r="AG29" s="27">
        <f>IF(ISBLANK(#REF!),"",IF(V29&gt;=67%,7,0))</f>
        <v>0</v>
      </c>
      <c r="AH29" s="27">
        <f>IF(ISBLANK(#REF!),"",IF(W29&gt;=1,7,0))</f>
        <v>0</v>
      </c>
      <c r="AI29" s="27">
        <f>IF(ISBLANK(#REF!),"",IF(X29="ΠΟΛΥΤΕΚΝΟΣ",7,IF(X29="ΤΡΙΤΕΚΝΟΣ",3,0)))</f>
        <v>0</v>
      </c>
      <c r="AJ29" s="27">
        <f>IF(ISBLANK(#REF!),"",MAX(AG29:AI29))</f>
        <v>0</v>
      </c>
      <c r="AK29" s="178">
        <f>IF(ISBLANK(#REF!),"",AA29+SUM(AD29:AF29,AJ29))</f>
        <v>1.79</v>
      </c>
    </row>
    <row r="30" spans="1:37" s="16" customFormat="1">
      <c r="A30" s="28">
        <f>IF(ISBLANK(#REF!),"",IF(ISNUMBER(A29),A29+1,1))</f>
        <v>20</v>
      </c>
      <c r="B30" s="8" t="s">
        <v>348</v>
      </c>
      <c r="C30" s="8" t="s">
        <v>106</v>
      </c>
      <c r="D30" s="8" t="s">
        <v>146</v>
      </c>
      <c r="E30" s="8" t="s">
        <v>41</v>
      </c>
      <c r="F30" s="8" t="s">
        <v>88</v>
      </c>
      <c r="G30" s="8" t="s">
        <v>61</v>
      </c>
      <c r="H30" s="8" t="s">
        <v>14</v>
      </c>
      <c r="I30" s="8" t="s">
        <v>13</v>
      </c>
      <c r="J30" s="37">
        <v>42481</v>
      </c>
      <c r="K30" s="51">
        <v>8.4600000000000009</v>
      </c>
      <c r="L30" s="12"/>
      <c r="M30" s="12"/>
      <c r="N30" s="12"/>
      <c r="O30" s="12"/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22"/>
      <c r="W30" s="84"/>
      <c r="X30" s="20"/>
      <c r="Y30" s="12" t="s">
        <v>14</v>
      </c>
      <c r="Z30" s="12" t="s">
        <v>14</v>
      </c>
      <c r="AA30" s="23">
        <f>IF(ISBLANK(#REF!),"",IF(K30&gt;5,ROUND(0.5*(K30-5),2),0))</f>
        <v>1.73</v>
      </c>
      <c r="AB30" s="23">
        <f>IF(ISBLANK(#REF!),"",IF(L30="ΝΑΙ",6,(IF(M30="ΝΑΙ",4,0))))</f>
        <v>0</v>
      </c>
      <c r="AC30" s="23">
        <f>IF(ISBLANK(#REF!),"",IF(E30="ΠΕ23",IF(N30="ΝΑΙ",3,(IF(O30="ΝΑΙ",2,0))),IF(N30="ΝΑΙ",3,(IF(O30="ΝΑΙ",2,0)))))</f>
        <v>0</v>
      </c>
      <c r="AD30" s="23">
        <f>IF(ISBLANK(#REF!),"",MAX(AB30:AC30))</f>
        <v>0</v>
      </c>
      <c r="AE30" s="23">
        <f>IF(ISBLANK(#REF!),"",MIN(3,0.5*INT((P30*12+Q30+ROUND(R30/30,0))/6)))</f>
        <v>0</v>
      </c>
      <c r="AF30" s="23">
        <f>IF(ISBLANK(#REF!),"",0.25*(S30*12+T30+ROUND(U30/30,0)))</f>
        <v>0</v>
      </c>
      <c r="AG30" s="27">
        <f>IF(ISBLANK(#REF!),"",IF(V30&gt;=67%,7,0))</f>
        <v>0</v>
      </c>
      <c r="AH30" s="27">
        <f>IF(ISBLANK(#REF!),"",IF(W30&gt;=1,7,0))</f>
        <v>0</v>
      </c>
      <c r="AI30" s="27">
        <f>IF(ISBLANK(#REF!),"",IF(X30="ΠΟΛΥΤΕΚΝΟΣ",7,IF(X30="ΤΡΙΤΕΚΝΟΣ",3,0)))</f>
        <v>0</v>
      </c>
      <c r="AJ30" s="27">
        <f>IF(ISBLANK(#REF!),"",MAX(AG30:AI30))</f>
        <v>0</v>
      </c>
      <c r="AK30" s="178">
        <f>IF(ISBLANK(#REF!),"",AA30+SUM(AD30:AF30,AJ30))</f>
        <v>1.73</v>
      </c>
    </row>
    <row r="31" spans="1:37" s="8" customFormat="1">
      <c r="A31" s="28">
        <f>IF(ISBLANK(#REF!),"",IF(ISNUMBER(A30),A30+1,1))</f>
        <v>21</v>
      </c>
      <c r="B31" s="16" t="s">
        <v>420</v>
      </c>
      <c r="C31" s="16" t="s">
        <v>133</v>
      </c>
      <c r="D31" s="16" t="s">
        <v>421</v>
      </c>
      <c r="E31" s="16" t="s">
        <v>41</v>
      </c>
      <c r="F31" s="16" t="s">
        <v>88</v>
      </c>
      <c r="G31" s="16" t="s">
        <v>61</v>
      </c>
      <c r="H31" s="16" t="s">
        <v>14</v>
      </c>
      <c r="I31" s="16" t="s">
        <v>13</v>
      </c>
      <c r="J31" s="90">
        <v>41675</v>
      </c>
      <c r="K31" s="54">
        <v>8.01</v>
      </c>
      <c r="L31" s="17"/>
      <c r="M31" s="17"/>
      <c r="N31" s="17"/>
      <c r="O31" s="17"/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26"/>
      <c r="W31" s="87"/>
      <c r="X31" s="17"/>
      <c r="Y31" s="17" t="s">
        <v>14</v>
      </c>
      <c r="Z31" s="17" t="s">
        <v>14</v>
      </c>
      <c r="AA31" s="23">
        <f>IF(ISBLANK(#REF!),"",IF(K31&gt;5,ROUND(0.5*(K31-5),2),0))</f>
        <v>1.51</v>
      </c>
      <c r="AB31" s="23">
        <f>IF(ISBLANK(#REF!),"",IF(L31="ΝΑΙ",6,(IF(M31="ΝΑΙ",4,0))))</f>
        <v>0</v>
      </c>
      <c r="AC31" s="23">
        <f>IF(ISBLANK(#REF!),"",IF(E31="ΠΕ23",IF(N31="ΝΑΙ",3,(IF(O31="ΝΑΙ",2,0))),IF(N31="ΝΑΙ",3,(IF(O31="ΝΑΙ",2,0)))))</f>
        <v>0</v>
      </c>
      <c r="AD31" s="23">
        <f>IF(ISBLANK(#REF!),"",MAX(AB31:AC31))</f>
        <v>0</v>
      </c>
      <c r="AE31" s="23">
        <f>IF(ISBLANK(#REF!),"",MIN(3,0.5*INT((P31*12+Q31+ROUND(R31/30,0))/6)))</f>
        <v>0</v>
      </c>
      <c r="AF31" s="23">
        <f>IF(ISBLANK(#REF!),"",0.25*(S31*12+T31+ROUND(U31/30,0)))</f>
        <v>0</v>
      </c>
      <c r="AG31" s="27">
        <f>IF(ISBLANK(#REF!),"",IF(V31&gt;=67%,7,0))</f>
        <v>0</v>
      </c>
      <c r="AH31" s="27">
        <f>IF(ISBLANK(#REF!),"",IF(W31&gt;=1,7,0))</f>
        <v>0</v>
      </c>
      <c r="AI31" s="27">
        <f>IF(ISBLANK(#REF!),"",IF(X31="ΠΟΛΥΤΕΚΝΟΣ",7,IF(X31="ΤΡΙΤΕΚΝΟΣ",3,0)))</f>
        <v>0</v>
      </c>
      <c r="AJ31" s="27">
        <f>IF(ISBLANK(#REF!),"",MAX(AG31:AI31))</f>
        <v>0</v>
      </c>
      <c r="AK31" s="178">
        <f>IF(ISBLANK(#REF!),"",AA31+SUM(AD31:AF31,AJ31))</f>
        <v>1.51</v>
      </c>
    </row>
    <row r="32" spans="1:37" s="16" customFormat="1">
      <c r="A32" s="28">
        <f>IF(ISBLANK(#REF!),"",IF(ISNUMBER(A31),A31+1,1))</f>
        <v>22</v>
      </c>
      <c r="B32" s="16" t="s">
        <v>411</v>
      </c>
      <c r="C32" s="16" t="s">
        <v>412</v>
      </c>
      <c r="D32" s="16" t="s">
        <v>410</v>
      </c>
      <c r="E32" s="16" t="s">
        <v>41</v>
      </c>
      <c r="F32" s="16" t="s">
        <v>88</v>
      </c>
      <c r="G32" s="16" t="s">
        <v>61</v>
      </c>
      <c r="H32" s="16" t="s">
        <v>14</v>
      </c>
      <c r="I32" s="16" t="s">
        <v>13</v>
      </c>
      <c r="J32" s="90">
        <v>42306</v>
      </c>
      <c r="K32" s="54">
        <v>7.8</v>
      </c>
      <c r="L32" s="17"/>
      <c r="M32" s="17"/>
      <c r="N32" s="17"/>
      <c r="O32" s="17"/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26"/>
      <c r="W32" s="87"/>
      <c r="X32" s="17"/>
      <c r="Y32" s="17" t="s">
        <v>14</v>
      </c>
      <c r="Z32" s="17" t="s">
        <v>14</v>
      </c>
      <c r="AA32" s="23">
        <f>IF(ISBLANK(#REF!),"",IF(K32&gt;5,ROUND(0.5*(K32-5),2),0))</f>
        <v>1.4</v>
      </c>
      <c r="AB32" s="23">
        <f>IF(ISBLANK(#REF!),"",IF(L32="ΝΑΙ",6,(IF(M32="ΝΑΙ",4,0))))</f>
        <v>0</v>
      </c>
      <c r="AC32" s="23">
        <f>IF(ISBLANK(#REF!),"",IF(E32="ΠΕ23",IF(N32="ΝΑΙ",3,(IF(O32="ΝΑΙ",2,0))),IF(N32="ΝΑΙ",3,(IF(O32="ΝΑΙ",2,0)))))</f>
        <v>0</v>
      </c>
      <c r="AD32" s="23">
        <f>IF(ISBLANK(#REF!),"",MAX(AB32:AC32))</f>
        <v>0</v>
      </c>
      <c r="AE32" s="23">
        <f>IF(ISBLANK(#REF!),"",MIN(3,0.5*INT((P32*12+Q32+ROUND(R32/30,0))/6)))</f>
        <v>0</v>
      </c>
      <c r="AF32" s="23">
        <f>IF(ISBLANK(#REF!),"",0.25*(S32*12+T32+ROUND(U32/30,0)))</f>
        <v>0</v>
      </c>
      <c r="AG32" s="27">
        <f>IF(ISBLANK(#REF!),"",IF(V32&gt;=67%,7,0))</f>
        <v>0</v>
      </c>
      <c r="AH32" s="27">
        <f>IF(ISBLANK(#REF!),"",IF(W32&gt;=1,7,0))</f>
        <v>0</v>
      </c>
      <c r="AI32" s="27">
        <f>IF(ISBLANK(#REF!),"",IF(X32="ΠΟΛΥΤΕΚΝΟΣ",7,IF(X32="ΤΡΙΤΕΚΝΟΣ",3,0)))</f>
        <v>0</v>
      </c>
      <c r="AJ32" s="27">
        <f>IF(ISBLANK(#REF!),"",MAX(AG32:AI32))</f>
        <v>0</v>
      </c>
      <c r="AK32" s="178">
        <f>IF(ISBLANK(#REF!),"",AA32+SUM(AD32:AF32,AJ32))</f>
        <v>1.4</v>
      </c>
    </row>
    <row r="33" spans="1:37" s="8" customFormat="1">
      <c r="A33" s="28">
        <f>IF(ISBLANK(#REF!),"",IF(ISNUMBER(A32),A32+1,1))</f>
        <v>23</v>
      </c>
      <c r="B33" s="16" t="s">
        <v>212</v>
      </c>
      <c r="C33" s="16" t="s">
        <v>165</v>
      </c>
      <c r="D33" s="16" t="s">
        <v>106</v>
      </c>
      <c r="E33" s="16" t="s">
        <v>41</v>
      </c>
      <c r="F33" s="16" t="s">
        <v>88</v>
      </c>
      <c r="G33" s="16" t="s">
        <v>61</v>
      </c>
      <c r="H33" s="16" t="s">
        <v>14</v>
      </c>
      <c r="I33" s="16" t="s">
        <v>13</v>
      </c>
      <c r="J33" s="90">
        <v>42675</v>
      </c>
      <c r="K33" s="54">
        <v>7.75</v>
      </c>
      <c r="L33" s="17"/>
      <c r="M33" s="17"/>
      <c r="N33" s="17"/>
      <c r="O33" s="17"/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26"/>
      <c r="W33" s="87"/>
      <c r="X33" s="17"/>
      <c r="Y33" s="17" t="s">
        <v>14</v>
      </c>
      <c r="Z33" s="17" t="s">
        <v>14</v>
      </c>
      <c r="AA33" s="23">
        <f>IF(ISBLANK(#REF!),"",IF(K33&gt;5,ROUND(0.5*(K33-5),2),0))</f>
        <v>1.38</v>
      </c>
      <c r="AB33" s="23">
        <f>IF(ISBLANK(#REF!),"",IF(L33="ΝΑΙ",6,(IF(M33="ΝΑΙ",4,0))))</f>
        <v>0</v>
      </c>
      <c r="AC33" s="23">
        <f>IF(ISBLANK(#REF!),"",IF(E33="ΠΕ23",IF(N33="ΝΑΙ",3,(IF(O33="ΝΑΙ",2,0))),IF(N33="ΝΑΙ",3,(IF(O33="ΝΑΙ",2,0)))))</f>
        <v>0</v>
      </c>
      <c r="AD33" s="23">
        <f>IF(ISBLANK(#REF!),"",MAX(AB33:AC33))</f>
        <v>0</v>
      </c>
      <c r="AE33" s="23">
        <f>IF(ISBLANK(#REF!),"",MIN(3,0.5*INT((P33*12+Q33+ROUND(R33/30,0))/6)))</f>
        <v>0</v>
      </c>
      <c r="AF33" s="23">
        <f>IF(ISBLANK(#REF!),"",0.25*(S33*12+T33+ROUND(U33/30,0)))</f>
        <v>0</v>
      </c>
      <c r="AG33" s="27">
        <f>IF(ISBLANK(#REF!),"",IF(V33&gt;=67%,7,0))</f>
        <v>0</v>
      </c>
      <c r="AH33" s="27">
        <f>IF(ISBLANK(#REF!),"",IF(W33&gt;=1,7,0))</f>
        <v>0</v>
      </c>
      <c r="AI33" s="27">
        <f>IF(ISBLANK(#REF!),"",IF(X33="ΠΟΛΥΤΕΚΝΟΣ",7,IF(X33="ΤΡΙΤΕΚΝΟΣ",3,0)))</f>
        <v>0</v>
      </c>
      <c r="AJ33" s="27">
        <f>IF(ISBLANK(#REF!),"",MAX(AG33:AI33))</f>
        <v>0</v>
      </c>
      <c r="AK33" s="178">
        <f>IF(ISBLANK(#REF!),"",AA33+SUM(AD33:AF33,AJ33))</f>
        <v>1.38</v>
      </c>
    </row>
    <row r="34" spans="1:37" s="8" customFormat="1">
      <c r="A34" s="28">
        <f>IF(ISBLANK(#REF!),"",IF(ISNUMBER(A33),A33+1,1))</f>
        <v>24</v>
      </c>
      <c r="B34" s="8" t="s">
        <v>368</v>
      </c>
      <c r="C34" s="8" t="s">
        <v>108</v>
      </c>
      <c r="D34" s="8" t="s">
        <v>366</v>
      </c>
      <c r="E34" s="8" t="s">
        <v>41</v>
      </c>
      <c r="F34" s="8" t="s">
        <v>88</v>
      </c>
      <c r="G34" s="8" t="s">
        <v>61</v>
      </c>
      <c r="H34" s="8" t="s">
        <v>14</v>
      </c>
      <c r="I34" s="8" t="s">
        <v>13</v>
      </c>
      <c r="J34" s="37">
        <v>42668</v>
      </c>
      <c r="K34" s="51">
        <v>7.71</v>
      </c>
      <c r="L34" s="12"/>
      <c r="M34" s="12"/>
      <c r="N34" s="12"/>
      <c r="O34" s="12"/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11"/>
      <c r="W34" s="85"/>
      <c r="X34" s="12"/>
      <c r="Y34" s="12" t="s">
        <v>14</v>
      </c>
      <c r="Z34" s="12" t="s">
        <v>14</v>
      </c>
      <c r="AA34" s="23">
        <f>IF(ISBLANK(#REF!),"",IF(K34&gt;5,ROUND(0.5*(K34-5),2),0))</f>
        <v>1.36</v>
      </c>
      <c r="AB34" s="23">
        <f>IF(ISBLANK(#REF!),"",IF(L34="ΝΑΙ",6,(IF(M34="ΝΑΙ",4,0))))</f>
        <v>0</v>
      </c>
      <c r="AC34" s="23">
        <f>IF(ISBLANK(#REF!),"",IF(E34="ΠΕ23",IF(N34="ΝΑΙ",3,(IF(O34="ΝΑΙ",2,0))),IF(N34="ΝΑΙ",3,(IF(O34="ΝΑΙ",2,0)))))</f>
        <v>0</v>
      </c>
      <c r="AD34" s="23">
        <f>IF(ISBLANK(#REF!),"",MAX(AB34:AC34))</f>
        <v>0</v>
      </c>
      <c r="AE34" s="23">
        <f>IF(ISBLANK(#REF!),"",MIN(3,0.5*INT((P34*12+Q34+ROUND(R34/30,0))/6)))</f>
        <v>0</v>
      </c>
      <c r="AF34" s="23">
        <f>IF(ISBLANK(#REF!),"",0.25*(S34*12+T34+ROUND(U34/30,0)))</f>
        <v>0</v>
      </c>
      <c r="AG34" s="27">
        <f>IF(ISBLANK(#REF!),"",IF(V34&gt;=67%,7,0))</f>
        <v>0</v>
      </c>
      <c r="AH34" s="27">
        <f>IF(ISBLANK(#REF!),"",IF(W34&gt;=1,7,0))</f>
        <v>0</v>
      </c>
      <c r="AI34" s="27">
        <f>IF(ISBLANK(#REF!),"",IF(X34="ΠΟΛΥΤΕΚΝΟΣ",7,IF(X34="ΤΡΙΤΕΚΝΟΣ",3,0)))</f>
        <v>0</v>
      </c>
      <c r="AJ34" s="27">
        <f>IF(ISBLANK(#REF!),"",MAX(AG34:AI34))</f>
        <v>0</v>
      </c>
      <c r="AK34" s="178">
        <f>IF(ISBLANK(#REF!),"",AA34+SUM(AD34:AF34,AJ34))</f>
        <v>1.36</v>
      </c>
    </row>
    <row r="35" spans="1:37" s="8" customFormat="1">
      <c r="A35" s="28">
        <f>IF(ISBLANK(#REF!),"",IF(ISNUMBER(A34),A34+1,1))</f>
        <v>25</v>
      </c>
      <c r="B35" s="16" t="s">
        <v>349</v>
      </c>
      <c r="C35" s="16" t="s">
        <v>230</v>
      </c>
      <c r="D35" s="16" t="s">
        <v>111</v>
      </c>
      <c r="E35" s="16" t="s">
        <v>41</v>
      </c>
      <c r="F35" s="16" t="s">
        <v>88</v>
      </c>
      <c r="G35" s="16" t="s">
        <v>61</v>
      </c>
      <c r="H35" s="16" t="s">
        <v>14</v>
      </c>
      <c r="I35" s="16" t="s">
        <v>13</v>
      </c>
      <c r="J35" s="90">
        <v>42321</v>
      </c>
      <c r="K35" s="54">
        <v>7.6</v>
      </c>
      <c r="L35" s="17"/>
      <c r="M35" s="17"/>
      <c r="N35" s="17"/>
      <c r="O35" s="17"/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26"/>
      <c r="W35" s="87"/>
      <c r="X35" s="17"/>
      <c r="Y35" s="17" t="s">
        <v>14</v>
      </c>
      <c r="Z35" s="17" t="s">
        <v>14</v>
      </c>
      <c r="AA35" s="23">
        <f>IF(ISBLANK(#REF!),"",IF(K35&gt;5,ROUND(0.5*(K35-5),2),0))</f>
        <v>1.3</v>
      </c>
      <c r="AB35" s="23">
        <f>IF(ISBLANK(#REF!),"",IF(L35="ΝΑΙ",6,(IF(M35="ΝΑΙ",4,0))))</f>
        <v>0</v>
      </c>
      <c r="AC35" s="23">
        <f>IF(ISBLANK(#REF!),"",IF(E35="ΠΕ23",IF(N35="ΝΑΙ",3,(IF(O35="ΝΑΙ",2,0))),IF(N35="ΝΑΙ",3,(IF(O35="ΝΑΙ",2,0)))))</f>
        <v>0</v>
      </c>
      <c r="AD35" s="23">
        <f>IF(ISBLANK(#REF!),"",MAX(AB35:AC35))</f>
        <v>0</v>
      </c>
      <c r="AE35" s="23">
        <f>IF(ISBLANK(#REF!),"",MIN(3,0.5*INT((P35*12+Q35+ROUND(R35/30,0))/6)))</f>
        <v>0</v>
      </c>
      <c r="AF35" s="23">
        <f>IF(ISBLANK(#REF!),"",0.25*(S35*12+T35+ROUND(U35/30,0)))</f>
        <v>0</v>
      </c>
      <c r="AG35" s="27">
        <f>IF(ISBLANK(#REF!),"",IF(V35&gt;=67%,7,0))</f>
        <v>0</v>
      </c>
      <c r="AH35" s="27">
        <f>IF(ISBLANK(#REF!),"",IF(W35&gt;=1,7,0))</f>
        <v>0</v>
      </c>
      <c r="AI35" s="27">
        <f>IF(ISBLANK(#REF!),"",IF(X35="ΠΟΛΥΤΕΚΝΟΣ",7,IF(X35="ΤΡΙΤΕΚΝΟΣ",3,0)))</f>
        <v>0</v>
      </c>
      <c r="AJ35" s="27">
        <f>IF(ISBLANK(#REF!),"",MAX(AG35:AI35))</f>
        <v>0</v>
      </c>
      <c r="AK35" s="178">
        <f>IF(ISBLANK(#REF!),"",AA35+SUM(AD35:AF35,AJ35))</f>
        <v>1.3</v>
      </c>
    </row>
    <row r="36" spans="1:37" s="8" customFormat="1">
      <c r="A36" s="28">
        <f>IF(ISBLANK(#REF!),"",IF(ISNUMBER(A35),A35+1,1))</f>
        <v>26</v>
      </c>
      <c r="B36" s="8" t="s">
        <v>447</v>
      </c>
      <c r="C36" s="8" t="s">
        <v>154</v>
      </c>
      <c r="D36" s="8" t="s">
        <v>327</v>
      </c>
      <c r="E36" s="8" t="s">
        <v>41</v>
      </c>
      <c r="F36" s="8" t="s">
        <v>88</v>
      </c>
      <c r="G36" s="8" t="s">
        <v>61</v>
      </c>
      <c r="H36" s="8" t="s">
        <v>14</v>
      </c>
      <c r="I36" s="8" t="s">
        <v>13</v>
      </c>
      <c r="J36" s="37">
        <v>40708</v>
      </c>
      <c r="K36" s="51">
        <v>7.47</v>
      </c>
      <c r="L36" s="12"/>
      <c r="M36" s="12"/>
      <c r="N36" s="12"/>
      <c r="O36" s="12"/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11"/>
      <c r="W36" s="85"/>
      <c r="X36" s="12"/>
      <c r="Y36" s="12" t="s">
        <v>14</v>
      </c>
      <c r="Z36" s="12" t="s">
        <v>14</v>
      </c>
      <c r="AA36" s="23">
        <f>IF(ISBLANK(#REF!),"",IF(K36&gt;5,ROUND(0.5*(K36-5),2),0))</f>
        <v>1.24</v>
      </c>
      <c r="AB36" s="23">
        <f>IF(ISBLANK(#REF!),"",IF(L36="ΝΑΙ",6,(IF(M36="ΝΑΙ",4,0))))</f>
        <v>0</v>
      </c>
      <c r="AC36" s="23">
        <f>IF(ISBLANK(#REF!),"",IF(E36="ΠΕ23",IF(N36="ΝΑΙ",3,(IF(O36="ΝΑΙ",2,0))),IF(N36="ΝΑΙ",3,(IF(O36="ΝΑΙ",2,0)))))</f>
        <v>0</v>
      </c>
      <c r="AD36" s="23">
        <f>IF(ISBLANK(#REF!),"",MAX(AB36:AC36))</f>
        <v>0</v>
      </c>
      <c r="AE36" s="23">
        <f>IF(ISBLANK(#REF!),"",MIN(3,0.5*INT((P36*12+Q36+ROUND(R36/30,0))/6)))</f>
        <v>0</v>
      </c>
      <c r="AF36" s="23">
        <f>IF(ISBLANK(#REF!),"",0.25*(S36*12+T36+ROUND(U36/30,0)))</f>
        <v>0</v>
      </c>
      <c r="AG36" s="27">
        <f>IF(ISBLANK(#REF!),"",IF(V36&gt;=67%,7,0))</f>
        <v>0</v>
      </c>
      <c r="AH36" s="27">
        <f>IF(ISBLANK(#REF!),"",IF(W36&gt;=1,7,0))</f>
        <v>0</v>
      </c>
      <c r="AI36" s="27">
        <f>IF(ISBLANK(#REF!),"",IF(X36="ΠΟΛΥΤΕΚΝΟΣ",7,IF(X36="ΤΡΙΤΕΚΝΟΣ",3,0)))</f>
        <v>0</v>
      </c>
      <c r="AJ36" s="27">
        <f>IF(ISBLANK(#REF!),"",MAX(AG36:AI36))</f>
        <v>0</v>
      </c>
      <c r="AK36" s="178">
        <f>IF(ISBLANK(#REF!),"",AA36+SUM(AD36:AF36,AJ36))</f>
        <v>1.24</v>
      </c>
    </row>
    <row r="37" spans="1:37" s="8" customFormat="1">
      <c r="A37" s="28">
        <f>IF(ISBLANK(#REF!),"",IF(ISNUMBER(A36),A36+1,1))</f>
        <v>27</v>
      </c>
      <c r="B37" s="16" t="s">
        <v>394</v>
      </c>
      <c r="C37" s="16" t="s">
        <v>413</v>
      </c>
      <c r="D37" s="16" t="s">
        <v>170</v>
      </c>
      <c r="E37" s="16" t="s">
        <v>41</v>
      </c>
      <c r="F37" s="16" t="s">
        <v>88</v>
      </c>
      <c r="G37" s="16" t="s">
        <v>61</v>
      </c>
      <c r="H37" s="16" t="s">
        <v>14</v>
      </c>
      <c r="I37" s="16" t="s">
        <v>13</v>
      </c>
      <c r="J37" s="90">
        <v>42508</v>
      </c>
      <c r="K37" s="54">
        <v>7.32</v>
      </c>
      <c r="L37" s="17"/>
      <c r="M37" s="17"/>
      <c r="N37" s="17"/>
      <c r="O37" s="17"/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26"/>
      <c r="W37" s="87"/>
      <c r="X37" s="17"/>
      <c r="Y37" s="17" t="s">
        <v>14</v>
      </c>
      <c r="Z37" s="17" t="s">
        <v>14</v>
      </c>
      <c r="AA37" s="23">
        <f>IF(ISBLANK(#REF!),"",IF(K37&gt;5,ROUND(0.5*(K37-5),2),0))</f>
        <v>1.1599999999999999</v>
      </c>
      <c r="AB37" s="23">
        <f>IF(ISBLANK(#REF!),"",IF(L37="ΝΑΙ",6,(IF(M37="ΝΑΙ",4,0))))</f>
        <v>0</v>
      </c>
      <c r="AC37" s="23">
        <f>IF(ISBLANK(#REF!),"",IF(E37="ΠΕ23",IF(N37="ΝΑΙ",3,(IF(O37="ΝΑΙ",2,0))),IF(N37="ΝΑΙ",3,(IF(O37="ΝΑΙ",2,0)))))</f>
        <v>0</v>
      </c>
      <c r="AD37" s="23">
        <f>IF(ISBLANK(#REF!),"",MAX(AB37:AC37))</f>
        <v>0</v>
      </c>
      <c r="AE37" s="23">
        <f>IF(ISBLANK(#REF!),"",MIN(3,0.5*INT((P37*12+Q37+ROUND(R37/30,0))/6)))</f>
        <v>0</v>
      </c>
      <c r="AF37" s="23">
        <f>IF(ISBLANK(#REF!),"",0.25*(S37*12+T37+ROUND(U37/30,0)))</f>
        <v>0</v>
      </c>
      <c r="AG37" s="27">
        <f>IF(ISBLANK(#REF!),"",IF(V37&gt;=67%,7,0))</f>
        <v>0</v>
      </c>
      <c r="AH37" s="27">
        <f>IF(ISBLANK(#REF!),"",IF(W37&gt;=1,7,0))</f>
        <v>0</v>
      </c>
      <c r="AI37" s="27">
        <f>IF(ISBLANK(#REF!),"",IF(X37="ΠΟΛΥΤΕΚΝΟΣ",7,IF(X37="ΤΡΙΤΕΚΝΟΣ",3,0)))</f>
        <v>0</v>
      </c>
      <c r="AJ37" s="27">
        <f>IF(ISBLANK(#REF!),"",MAX(AG37:AI37))</f>
        <v>0</v>
      </c>
      <c r="AK37" s="178">
        <f>IF(ISBLANK(#REF!),"",AA37+SUM(AD37:AF37,AJ37))</f>
        <v>1.1599999999999999</v>
      </c>
    </row>
    <row r="38" spans="1:37" s="8" customFormat="1">
      <c r="A38" s="28">
        <f>IF(ISBLANK(#REF!),"",IF(ISNUMBER(A37),A37+1,1))</f>
        <v>28</v>
      </c>
      <c r="B38" s="16" t="s">
        <v>127</v>
      </c>
      <c r="C38" s="16" t="s">
        <v>430</v>
      </c>
      <c r="D38" s="16" t="s">
        <v>129</v>
      </c>
      <c r="E38" s="16" t="s">
        <v>41</v>
      </c>
      <c r="F38" s="16" t="s">
        <v>88</v>
      </c>
      <c r="G38" s="16" t="s">
        <v>61</v>
      </c>
      <c r="H38" s="16" t="s">
        <v>14</v>
      </c>
      <c r="I38" s="16" t="s">
        <v>13</v>
      </c>
      <c r="J38" s="90">
        <v>41668</v>
      </c>
      <c r="K38" s="54">
        <v>6.75</v>
      </c>
      <c r="L38" s="17"/>
      <c r="M38" s="17"/>
      <c r="N38" s="17"/>
      <c r="O38" s="17"/>
      <c r="P38" s="16">
        <v>0</v>
      </c>
      <c r="Q38" s="16">
        <v>0</v>
      </c>
      <c r="R38" s="16">
        <v>0</v>
      </c>
      <c r="S38" s="16">
        <v>0</v>
      </c>
      <c r="T38" s="16">
        <v>1</v>
      </c>
      <c r="U38" s="16">
        <v>0</v>
      </c>
      <c r="V38" s="26"/>
      <c r="W38" s="87"/>
      <c r="X38" s="17"/>
      <c r="Y38" s="17" t="s">
        <v>14</v>
      </c>
      <c r="Z38" s="17" t="s">
        <v>14</v>
      </c>
      <c r="AA38" s="23">
        <f>IF(ISBLANK(#REF!),"",IF(K38&gt;5,ROUND(0.5*(K38-5),2),0))</f>
        <v>0.88</v>
      </c>
      <c r="AB38" s="23">
        <f>IF(ISBLANK(#REF!),"",IF(L38="ΝΑΙ",6,(IF(M38="ΝΑΙ",4,0))))</f>
        <v>0</v>
      </c>
      <c r="AC38" s="23">
        <f>IF(ISBLANK(#REF!),"",IF(E38="ΠΕ23",IF(N38="ΝΑΙ",3,(IF(O38="ΝΑΙ",2,0))),IF(N38="ΝΑΙ",3,(IF(O38="ΝΑΙ",2,0)))))</f>
        <v>0</v>
      </c>
      <c r="AD38" s="23">
        <f>IF(ISBLANK(#REF!),"",MAX(AB38:AC38))</f>
        <v>0</v>
      </c>
      <c r="AE38" s="23">
        <f>IF(ISBLANK(#REF!),"",MIN(3,0.5*INT((P38*12+Q38+ROUND(R38/30,0))/6)))</f>
        <v>0</v>
      </c>
      <c r="AF38" s="23">
        <f>IF(ISBLANK(#REF!),"",0.25*(S38*12+T38+ROUND(U38/30,0)))</f>
        <v>0.25</v>
      </c>
      <c r="AG38" s="27">
        <f>IF(ISBLANK(#REF!),"",IF(V38&gt;=67%,7,0))</f>
        <v>0</v>
      </c>
      <c r="AH38" s="27">
        <f>IF(ISBLANK(#REF!),"",IF(W38&gt;=1,7,0))</f>
        <v>0</v>
      </c>
      <c r="AI38" s="27">
        <f>IF(ISBLANK(#REF!),"",IF(X38="ΠΟΛΥΤΕΚΝΟΣ",7,IF(X38="ΤΡΙΤΕΚΝΟΣ",3,0)))</f>
        <v>0</v>
      </c>
      <c r="AJ38" s="27">
        <f>IF(ISBLANK(#REF!),"",MAX(AG38:AI38))</f>
        <v>0</v>
      </c>
      <c r="AK38" s="178">
        <f>IF(ISBLANK(#REF!),"",AA38+SUM(AD38:AF38,AJ38))</f>
        <v>1.1299999999999999</v>
      </c>
    </row>
    <row r="39" spans="1:37" s="8" customFormat="1">
      <c r="A39" s="28">
        <f>IF(ISBLANK(#REF!),"",IF(ISNUMBER(A38),A38+1,1))</f>
        <v>29</v>
      </c>
      <c r="B39" s="16" t="s">
        <v>422</v>
      </c>
      <c r="C39" s="16" t="s">
        <v>423</v>
      </c>
      <c r="D39" s="16" t="s">
        <v>146</v>
      </c>
      <c r="E39" s="16" t="s">
        <v>41</v>
      </c>
      <c r="F39" s="16" t="s">
        <v>88</v>
      </c>
      <c r="G39" s="16" t="s">
        <v>61</v>
      </c>
      <c r="H39" s="16" t="s">
        <v>14</v>
      </c>
      <c r="I39" s="16" t="s">
        <v>13</v>
      </c>
      <c r="J39" s="90">
        <v>42678</v>
      </c>
      <c r="K39" s="54">
        <v>7.21</v>
      </c>
      <c r="L39" s="17"/>
      <c r="M39" s="17"/>
      <c r="N39" s="17"/>
      <c r="O39" s="17"/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26"/>
      <c r="W39" s="87"/>
      <c r="X39" s="17"/>
      <c r="Y39" s="17" t="s">
        <v>14</v>
      </c>
      <c r="Z39" s="17" t="s">
        <v>14</v>
      </c>
      <c r="AA39" s="23">
        <f>IF(ISBLANK(#REF!),"",IF(K39&gt;5,ROUND(0.5*(K39-5),2),0))</f>
        <v>1.1100000000000001</v>
      </c>
      <c r="AB39" s="23">
        <f>IF(ISBLANK(#REF!),"",IF(L39="ΝΑΙ",6,(IF(M39="ΝΑΙ",4,0))))</f>
        <v>0</v>
      </c>
      <c r="AC39" s="23">
        <f>IF(ISBLANK(#REF!),"",IF(E39="ΠΕ23",IF(N39="ΝΑΙ",3,(IF(O39="ΝΑΙ",2,0))),IF(N39="ΝΑΙ",3,(IF(O39="ΝΑΙ",2,0)))))</f>
        <v>0</v>
      </c>
      <c r="AD39" s="23">
        <f>IF(ISBLANK(#REF!),"",MAX(AB39:AC39))</f>
        <v>0</v>
      </c>
      <c r="AE39" s="23">
        <f>IF(ISBLANK(#REF!),"",MIN(3,0.5*INT((P39*12+Q39+ROUND(R39/30,0))/6)))</f>
        <v>0</v>
      </c>
      <c r="AF39" s="23">
        <f>IF(ISBLANK(#REF!),"",0.25*(S39*12+T39+ROUND(U39/30,0)))</f>
        <v>0</v>
      </c>
      <c r="AG39" s="27">
        <f>IF(ISBLANK(#REF!),"",IF(V39&gt;=67%,7,0))</f>
        <v>0</v>
      </c>
      <c r="AH39" s="27">
        <f>IF(ISBLANK(#REF!),"",IF(W39&gt;=1,7,0))</f>
        <v>0</v>
      </c>
      <c r="AI39" s="27">
        <f>IF(ISBLANK(#REF!),"",IF(X39="ΠΟΛΥΤΕΚΝΟΣ",7,IF(X39="ΤΡΙΤΕΚΝΟΣ",3,0)))</f>
        <v>0</v>
      </c>
      <c r="AJ39" s="27">
        <f>IF(ISBLANK(#REF!),"",MAX(AG39:AI39))</f>
        <v>0</v>
      </c>
      <c r="AK39" s="178">
        <f>IF(ISBLANK(#REF!),"",AA39+SUM(AD39:AF39,AJ39))</f>
        <v>1.1100000000000001</v>
      </c>
    </row>
    <row r="40" spans="1:37" s="8" customFormat="1">
      <c r="A40" s="28">
        <f>IF(ISBLANK(#REF!),"",IF(ISNUMBER(A39),A39+1,1))</f>
        <v>30</v>
      </c>
      <c r="B40" s="16" t="s">
        <v>407</v>
      </c>
      <c r="C40" s="16" t="s">
        <v>408</v>
      </c>
      <c r="D40" s="16" t="s">
        <v>146</v>
      </c>
      <c r="E40" s="16" t="s">
        <v>41</v>
      </c>
      <c r="F40" s="16" t="s">
        <v>88</v>
      </c>
      <c r="G40" s="16" t="s">
        <v>61</v>
      </c>
      <c r="H40" s="16" t="s">
        <v>14</v>
      </c>
      <c r="I40" s="16" t="s">
        <v>13</v>
      </c>
      <c r="J40" s="90">
        <v>41771</v>
      </c>
      <c r="K40" s="54">
        <v>7.2</v>
      </c>
      <c r="L40" s="17"/>
      <c r="M40" s="17"/>
      <c r="N40" s="17"/>
      <c r="O40" s="17"/>
      <c r="P40" s="16">
        <v>0</v>
      </c>
      <c r="Q40" s="16">
        <v>1</v>
      </c>
      <c r="R40" s="16">
        <v>22</v>
      </c>
      <c r="S40" s="16">
        <v>0</v>
      </c>
      <c r="T40" s="16">
        <v>0</v>
      </c>
      <c r="U40" s="16">
        <v>0</v>
      </c>
      <c r="V40" s="26"/>
      <c r="W40" s="87"/>
      <c r="X40" s="17"/>
      <c r="Y40" s="17" t="s">
        <v>14</v>
      </c>
      <c r="Z40" s="17" t="s">
        <v>14</v>
      </c>
      <c r="AA40" s="23">
        <f>IF(ISBLANK(#REF!),"",IF(K40&gt;5,ROUND(0.5*(K40-5),2),0))</f>
        <v>1.1000000000000001</v>
      </c>
      <c r="AB40" s="23">
        <f>IF(ISBLANK(#REF!),"",IF(L40="ΝΑΙ",6,(IF(M40="ΝΑΙ",4,0))))</f>
        <v>0</v>
      </c>
      <c r="AC40" s="23">
        <f>IF(ISBLANK(#REF!),"",IF(E40="ΠΕ23",IF(N40="ΝΑΙ",3,(IF(O40="ΝΑΙ",2,0))),IF(N40="ΝΑΙ",3,(IF(O40="ΝΑΙ",2,0)))))</f>
        <v>0</v>
      </c>
      <c r="AD40" s="23">
        <f>IF(ISBLANK(#REF!),"",MAX(AB40:AC40))</f>
        <v>0</v>
      </c>
      <c r="AE40" s="23">
        <f>IF(ISBLANK(#REF!),"",MIN(3,0.5*INT((P40*12+Q40+ROUND(R40/30,0))/6)))</f>
        <v>0</v>
      </c>
      <c r="AF40" s="23">
        <f>IF(ISBLANK(#REF!),"",0.25*(S40*12+T40+ROUND(U40/30,0)))</f>
        <v>0</v>
      </c>
      <c r="AG40" s="27">
        <f>IF(ISBLANK(#REF!),"",IF(V40&gt;=67%,7,0))</f>
        <v>0</v>
      </c>
      <c r="AH40" s="27">
        <f>IF(ISBLANK(#REF!),"",IF(W40&gt;=1,7,0))</f>
        <v>0</v>
      </c>
      <c r="AI40" s="27">
        <f>IF(ISBLANK(#REF!),"",IF(X40="ΠΟΛΥΤΕΚΝΟΣ",7,IF(X40="ΤΡΙΤΕΚΝΟΣ",3,0)))</f>
        <v>0</v>
      </c>
      <c r="AJ40" s="27">
        <f>IF(ISBLANK(#REF!),"",MAX(AG40:AI40))</f>
        <v>0</v>
      </c>
      <c r="AK40" s="178">
        <f>IF(ISBLANK(#REF!),"",AA40+SUM(AD40:AF40,AJ40))</f>
        <v>1.1000000000000001</v>
      </c>
    </row>
    <row r="41" spans="1:37" s="8" customFormat="1">
      <c r="A41" s="28">
        <f>IF(ISBLANK(#REF!),"",IF(ISNUMBER(A40),A40+1,1))</f>
        <v>31</v>
      </c>
      <c r="B41" s="16" t="s">
        <v>310</v>
      </c>
      <c r="C41" s="16" t="s">
        <v>119</v>
      </c>
      <c r="D41" s="16" t="s">
        <v>183</v>
      </c>
      <c r="E41" s="16" t="s">
        <v>41</v>
      </c>
      <c r="F41" s="16" t="s">
        <v>88</v>
      </c>
      <c r="G41" s="16" t="s">
        <v>61</v>
      </c>
      <c r="H41" s="16" t="s">
        <v>14</v>
      </c>
      <c r="I41" s="16" t="s">
        <v>13</v>
      </c>
      <c r="J41" s="90">
        <v>42079</v>
      </c>
      <c r="K41" s="54">
        <v>7.17</v>
      </c>
      <c r="L41" s="17"/>
      <c r="M41" s="17"/>
      <c r="N41" s="17"/>
      <c r="O41" s="17"/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26"/>
      <c r="W41" s="87"/>
      <c r="X41" s="17"/>
      <c r="Y41" s="17" t="s">
        <v>14</v>
      </c>
      <c r="Z41" s="17" t="s">
        <v>14</v>
      </c>
      <c r="AA41" s="23">
        <f>IF(ISBLANK(#REF!),"",IF(K41&gt;5,ROUND(0.5*(K41-5),2),0))</f>
        <v>1.0900000000000001</v>
      </c>
      <c r="AB41" s="23">
        <f>IF(ISBLANK(#REF!),"",IF(L41="ΝΑΙ",6,(IF(M41="ΝΑΙ",4,0))))</f>
        <v>0</v>
      </c>
      <c r="AC41" s="23">
        <f>IF(ISBLANK(#REF!),"",IF(E41="ΠΕ23",IF(N41="ΝΑΙ",3,(IF(O41="ΝΑΙ",2,0))),IF(N41="ΝΑΙ",3,(IF(O41="ΝΑΙ",2,0)))))</f>
        <v>0</v>
      </c>
      <c r="AD41" s="23">
        <f>IF(ISBLANK(#REF!),"",MAX(AB41:AC41))</f>
        <v>0</v>
      </c>
      <c r="AE41" s="23">
        <f>IF(ISBLANK(#REF!),"",MIN(3,0.5*INT((P41*12+Q41+ROUND(R41/30,0))/6)))</f>
        <v>0</v>
      </c>
      <c r="AF41" s="23">
        <f>IF(ISBLANK(#REF!),"",0.25*(S41*12+T41+ROUND(U41/30,0)))</f>
        <v>0</v>
      </c>
      <c r="AG41" s="27">
        <f>IF(ISBLANK(#REF!),"",IF(V41&gt;=67%,7,0))</f>
        <v>0</v>
      </c>
      <c r="AH41" s="27">
        <f>IF(ISBLANK(#REF!),"",IF(W41&gt;=1,7,0))</f>
        <v>0</v>
      </c>
      <c r="AI41" s="27">
        <f>IF(ISBLANK(#REF!),"",IF(X41="ΠΟΛΥΤΕΚΝΟΣ",7,IF(X41="ΤΡΙΤΕΚΝΟΣ",3,0)))</f>
        <v>0</v>
      </c>
      <c r="AJ41" s="27">
        <f>IF(ISBLANK(#REF!),"",MAX(AG41:AI41))</f>
        <v>0</v>
      </c>
      <c r="AK41" s="178">
        <f>IF(ISBLANK(#REF!),"",AA41+SUM(AD41:AF41,AJ41))</f>
        <v>1.0900000000000001</v>
      </c>
    </row>
    <row r="42" spans="1:37" s="8" customFormat="1" ht="30">
      <c r="A42" s="28">
        <f>IF(ISBLANK(#REF!),"",IF(ISNUMBER(A41),A41+1,1))</f>
        <v>32</v>
      </c>
      <c r="B42" s="18" t="s">
        <v>809</v>
      </c>
      <c r="C42" s="18" t="s">
        <v>810</v>
      </c>
      <c r="D42" s="18" t="s">
        <v>811</v>
      </c>
      <c r="E42" s="16" t="s">
        <v>41</v>
      </c>
      <c r="F42" s="16" t="s">
        <v>88</v>
      </c>
      <c r="G42" s="16" t="s">
        <v>61</v>
      </c>
      <c r="H42" s="16" t="s">
        <v>14</v>
      </c>
      <c r="I42" s="16" t="s">
        <v>13</v>
      </c>
      <c r="J42" s="90">
        <v>42306</v>
      </c>
      <c r="K42" s="54">
        <v>7.18</v>
      </c>
      <c r="L42" s="17"/>
      <c r="M42" s="17"/>
      <c r="N42" s="17"/>
      <c r="O42" s="17"/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26"/>
      <c r="W42" s="87"/>
      <c r="X42" s="17"/>
      <c r="Y42" s="17" t="s">
        <v>14</v>
      </c>
      <c r="Z42" s="17" t="s">
        <v>14</v>
      </c>
      <c r="AA42" s="23">
        <f>IF(ISBLANK(#REF!),"",IF(K42&gt;5,ROUND(0.5*(K42-5),2),0))</f>
        <v>1.0900000000000001</v>
      </c>
      <c r="AB42" s="23">
        <f>IF(ISBLANK(#REF!),"",IF(L42="ΝΑΙ",6,(IF(M42="ΝΑΙ",4,0))))</f>
        <v>0</v>
      </c>
      <c r="AC42" s="23">
        <f>IF(ISBLANK(#REF!),"",IF(E42="ΠΕ23",IF(N42="ΝΑΙ",3,(IF(O42="ΝΑΙ",2,0))),IF(N42="ΝΑΙ",3,(IF(O42="ΝΑΙ",2,0)))))</f>
        <v>0</v>
      </c>
      <c r="AD42" s="23">
        <f>IF(ISBLANK(#REF!),"",MAX(AB42:AC42))</f>
        <v>0</v>
      </c>
      <c r="AE42" s="23">
        <f>IF(ISBLANK(#REF!),"",MIN(3,0.5*INT((P42*12+Q42+ROUND(R42/30,0))/6)))</f>
        <v>0</v>
      </c>
      <c r="AF42" s="23">
        <f>IF(ISBLANK(#REF!),"",0.25*(S42*12+T42+ROUND(U42/30,0)))</f>
        <v>0</v>
      </c>
      <c r="AG42" s="27">
        <f>IF(ISBLANK(#REF!),"",IF(V42&gt;=67%,7,0))</f>
        <v>0</v>
      </c>
      <c r="AH42" s="27">
        <f>IF(ISBLANK(#REF!),"",IF(W42&gt;=1,7,0))</f>
        <v>0</v>
      </c>
      <c r="AI42" s="27">
        <f>IF(ISBLANK(#REF!),"",IF(X42="ΠΟΛΥΤΕΚΝΟΣ",7,IF(X42="ΤΡΙΤΕΚΝΟΣ",3,0)))</f>
        <v>0</v>
      </c>
      <c r="AJ42" s="27">
        <f>IF(ISBLANK(#REF!),"",MAX(AG42:AI42))</f>
        <v>0</v>
      </c>
      <c r="AK42" s="178">
        <f>IF(ISBLANK(#REF!),"",AA42+SUM(AD42:AF42,AJ42))</f>
        <v>1.0900000000000001</v>
      </c>
    </row>
    <row r="43" spans="1:37" s="8" customFormat="1">
      <c r="A43" s="28">
        <f>IF(ISBLANK(#REF!),"",IF(ISNUMBER(A42),A42+1,1))</f>
        <v>33</v>
      </c>
      <c r="B43" s="16" t="s">
        <v>405</v>
      </c>
      <c r="C43" s="16" t="s">
        <v>406</v>
      </c>
      <c r="D43" s="16" t="s">
        <v>95</v>
      </c>
      <c r="E43" s="16" t="s">
        <v>41</v>
      </c>
      <c r="F43" s="16" t="s">
        <v>88</v>
      </c>
      <c r="G43" s="16" t="s">
        <v>61</v>
      </c>
      <c r="H43" s="16" t="s">
        <v>14</v>
      </c>
      <c r="I43" s="16" t="s">
        <v>13</v>
      </c>
      <c r="J43" s="90">
        <v>42479</v>
      </c>
      <c r="K43" s="54">
        <v>7.1</v>
      </c>
      <c r="L43" s="17"/>
      <c r="M43" s="17"/>
      <c r="N43" s="17"/>
      <c r="O43" s="17"/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26"/>
      <c r="W43" s="87"/>
      <c r="X43" s="17"/>
      <c r="Y43" s="17" t="s">
        <v>14</v>
      </c>
      <c r="Z43" s="17" t="s">
        <v>14</v>
      </c>
      <c r="AA43" s="23">
        <f>IF(ISBLANK(#REF!),"",IF(K43&gt;5,ROUND(0.5*(K43-5),2),0))</f>
        <v>1.05</v>
      </c>
      <c r="AB43" s="23">
        <f>IF(ISBLANK(#REF!),"",IF(L43="ΝΑΙ",6,(IF(M43="ΝΑΙ",4,0))))</f>
        <v>0</v>
      </c>
      <c r="AC43" s="23">
        <f>IF(ISBLANK(#REF!),"",IF(E43="ΠΕ23",IF(N43="ΝΑΙ",3,(IF(O43="ΝΑΙ",2,0))),IF(N43="ΝΑΙ",3,(IF(O43="ΝΑΙ",2,0)))))</f>
        <v>0</v>
      </c>
      <c r="AD43" s="23">
        <f>IF(ISBLANK(#REF!),"",MAX(AB43:AC43))</f>
        <v>0</v>
      </c>
      <c r="AE43" s="23">
        <f>IF(ISBLANK(#REF!),"",MIN(3,0.5*INT((P43*12+Q43+ROUND(R43/30,0))/6)))</f>
        <v>0</v>
      </c>
      <c r="AF43" s="23">
        <f>IF(ISBLANK(#REF!),"",0.25*(S43*12+T43+ROUND(U43/30,0)))</f>
        <v>0</v>
      </c>
      <c r="AG43" s="27">
        <f>IF(ISBLANK(#REF!),"",IF(V43&gt;=67%,7,0))</f>
        <v>0</v>
      </c>
      <c r="AH43" s="27">
        <f>IF(ISBLANK(#REF!),"",IF(W43&gt;=1,7,0))</f>
        <v>0</v>
      </c>
      <c r="AI43" s="27">
        <f>IF(ISBLANK(#REF!),"",IF(X43="ΠΟΛΥΤΕΚΝΟΣ",7,IF(X43="ΤΡΙΤΕΚΝΟΣ",3,0)))</f>
        <v>0</v>
      </c>
      <c r="AJ43" s="27">
        <f>IF(ISBLANK(#REF!),"",MAX(AG43:AI43))</f>
        <v>0</v>
      </c>
      <c r="AK43" s="178">
        <f>IF(ISBLANK(#REF!),"",AA43+SUM(AD43:AF43,AJ43))</f>
        <v>1.05</v>
      </c>
    </row>
    <row r="44" spans="1:37" s="8" customFormat="1">
      <c r="A44" s="28">
        <f>IF(ISBLANK(#REF!),"",IF(ISNUMBER(A43),A43+1,1))</f>
        <v>34</v>
      </c>
      <c r="B44" s="8" t="s">
        <v>365</v>
      </c>
      <c r="C44" s="8" t="s">
        <v>366</v>
      </c>
      <c r="D44" s="8" t="s">
        <v>111</v>
      </c>
      <c r="E44" s="8" t="s">
        <v>41</v>
      </c>
      <c r="F44" s="8" t="s">
        <v>88</v>
      </c>
      <c r="G44" s="8" t="s">
        <v>61</v>
      </c>
      <c r="H44" s="8" t="s">
        <v>14</v>
      </c>
      <c r="I44" s="8" t="s">
        <v>13</v>
      </c>
      <c r="J44" s="37">
        <v>41432</v>
      </c>
      <c r="K44" s="51">
        <v>7.06</v>
      </c>
      <c r="L44" s="12"/>
      <c r="M44" s="12"/>
      <c r="N44" s="12"/>
      <c r="O44" s="12"/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10"/>
      <c r="W44" s="83"/>
      <c r="X44" s="12"/>
      <c r="Y44" s="12" t="s">
        <v>14</v>
      </c>
      <c r="Z44" s="12" t="s">
        <v>14</v>
      </c>
      <c r="AA44" s="23">
        <f>IF(ISBLANK(#REF!),"",IF(K44&gt;5,ROUND(0.5*(K44-5),2),0))</f>
        <v>1.03</v>
      </c>
      <c r="AB44" s="23">
        <f>IF(ISBLANK(#REF!),"",IF(L44="ΝΑΙ",6,(IF(M44="ΝΑΙ",4,0))))</f>
        <v>0</v>
      </c>
      <c r="AC44" s="23">
        <f>IF(ISBLANK(#REF!),"",IF(E44="ΠΕ23",IF(N44="ΝΑΙ",3,(IF(O44="ΝΑΙ",2,0))),IF(N44="ΝΑΙ",3,(IF(O44="ΝΑΙ",2,0)))))</f>
        <v>0</v>
      </c>
      <c r="AD44" s="23">
        <f>IF(ISBLANK(#REF!),"",MAX(AB44:AC44))</f>
        <v>0</v>
      </c>
      <c r="AE44" s="23">
        <f>IF(ISBLANK(#REF!),"",MIN(3,0.5*INT((P44*12+Q44+ROUND(R44/30,0))/6)))</f>
        <v>0</v>
      </c>
      <c r="AF44" s="23">
        <f>IF(ISBLANK(#REF!),"",0.25*(S44*12+T44+ROUND(U44/30,0)))</f>
        <v>0</v>
      </c>
      <c r="AG44" s="27">
        <f>IF(ISBLANK(#REF!),"",IF(V44&gt;=67%,7,0))</f>
        <v>0</v>
      </c>
      <c r="AH44" s="27">
        <f>IF(ISBLANK(#REF!),"",IF(W44&gt;=1,7,0))</f>
        <v>0</v>
      </c>
      <c r="AI44" s="27">
        <f>IF(ISBLANK(#REF!),"",IF(X44="ΠΟΛΥΤΕΚΝΟΣ",7,IF(X44="ΤΡΙΤΕΚΝΟΣ",3,0)))</f>
        <v>0</v>
      </c>
      <c r="AJ44" s="27">
        <f>IF(ISBLANK(#REF!),"",MAX(AG44:AI44))</f>
        <v>0</v>
      </c>
      <c r="AK44" s="178">
        <f>IF(ISBLANK(#REF!),"",AA44+SUM(AD44:AF44,AJ44))</f>
        <v>1.03</v>
      </c>
    </row>
    <row r="45" spans="1:37" s="8" customFormat="1">
      <c r="A45" s="28">
        <f>IF(ISBLANK(#REF!),"",IF(ISNUMBER(A44),A44+1,1))</f>
        <v>35</v>
      </c>
      <c r="B45" s="16" t="s">
        <v>424</v>
      </c>
      <c r="C45" s="16" t="s">
        <v>135</v>
      </c>
      <c r="D45" s="16" t="s">
        <v>126</v>
      </c>
      <c r="E45" s="16" t="s">
        <v>41</v>
      </c>
      <c r="F45" s="16" t="s">
        <v>88</v>
      </c>
      <c r="G45" s="16" t="s">
        <v>61</v>
      </c>
      <c r="H45" s="16" t="s">
        <v>14</v>
      </c>
      <c r="I45" s="16" t="s">
        <v>13</v>
      </c>
      <c r="J45" s="90">
        <v>41934</v>
      </c>
      <c r="K45" s="54">
        <v>7.03</v>
      </c>
      <c r="L45" s="17"/>
      <c r="M45" s="17"/>
      <c r="N45" s="17"/>
      <c r="O45" s="17"/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26"/>
      <c r="W45" s="87"/>
      <c r="X45" s="17"/>
      <c r="Y45" s="17" t="s">
        <v>14</v>
      </c>
      <c r="Z45" s="17" t="s">
        <v>14</v>
      </c>
      <c r="AA45" s="23">
        <f>IF(ISBLANK(#REF!),"",IF(K45&gt;5,ROUND(0.5*(K45-5),2),0))</f>
        <v>1.02</v>
      </c>
      <c r="AB45" s="23">
        <f>IF(ISBLANK(#REF!),"",IF(L45="ΝΑΙ",6,(IF(M45="ΝΑΙ",4,0))))</f>
        <v>0</v>
      </c>
      <c r="AC45" s="23">
        <f>IF(ISBLANK(#REF!),"",IF(E45="ΠΕ23",IF(N45="ΝΑΙ",3,(IF(O45="ΝΑΙ",2,0))),IF(N45="ΝΑΙ",3,(IF(O45="ΝΑΙ",2,0)))))</f>
        <v>0</v>
      </c>
      <c r="AD45" s="23">
        <f>IF(ISBLANK(#REF!),"",MAX(AB45:AC45))</f>
        <v>0</v>
      </c>
      <c r="AE45" s="23">
        <f>IF(ISBLANK(#REF!),"",MIN(3,0.5*INT((P45*12+Q45+ROUND(R45/30,0))/6)))</f>
        <v>0</v>
      </c>
      <c r="AF45" s="23">
        <f>IF(ISBLANK(#REF!),"",0.25*(S45*12+T45+ROUND(U45/30,0)))</f>
        <v>0</v>
      </c>
      <c r="AG45" s="27">
        <f>IF(ISBLANK(#REF!),"",IF(V45&gt;=67%,7,0))</f>
        <v>0</v>
      </c>
      <c r="AH45" s="27">
        <f>IF(ISBLANK(#REF!),"",IF(W45&gt;=1,7,0))</f>
        <v>0</v>
      </c>
      <c r="AI45" s="27">
        <f>IF(ISBLANK(#REF!),"",IF(X45="ΠΟΛΥΤΕΚΝΟΣ",7,IF(X45="ΤΡΙΤΕΚΝΟΣ",3,0)))</f>
        <v>0</v>
      </c>
      <c r="AJ45" s="27">
        <f>IF(ISBLANK(#REF!),"",MAX(AG45:AI45))</f>
        <v>0</v>
      </c>
      <c r="AK45" s="178">
        <f>IF(ISBLANK(#REF!),"",AA45+SUM(AD45:AF45,AJ45))</f>
        <v>1.02</v>
      </c>
    </row>
    <row r="46" spans="1:37" s="8" customFormat="1">
      <c r="A46" s="28">
        <f>IF(ISBLANK(#REF!),"",IF(ISNUMBER(A45),A45+1,1))</f>
        <v>36</v>
      </c>
      <c r="B46" s="8" t="s">
        <v>297</v>
      </c>
      <c r="C46" s="8" t="s">
        <v>97</v>
      </c>
      <c r="D46" s="8" t="s">
        <v>106</v>
      </c>
      <c r="E46" s="8" t="s">
        <v>41</v>
      </c>
      <c r="F46" s="8" t="s">
        <v>88</v>
      </c>
      <c r="G46" s="8" t="s">
        <v>61</v>
      </c>
      <c r="H46" s="8" t="s">
        <v>14</v>
      </c>
      <c r="I46" s="8" t="s">
        <v>13</v>
      </c>
      <c r="J46" s="37">
        <v>40533</v>
      </c>
      <c r="K46" s="51">
        <v>6.85</v>
      </c>
      <c r="L46" s="12"/>
      <c r="M46" s="12"/>
      <c r="N46" s="12"/>
      <c r="O46" s="12"/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10"/>
      <c r="W46" s="83"/>
      <c r="X46" s="12"/>
      <c r="Y46" s="12" t="s">
        <v>14</v>
      </c>
      <c r="Z46" s="12" t="s">
        <v>14</v>
      </c>
      <c r="AA46" s="23">
        <f>IF(ISBLANK(#REF!),"",IF(K46&gt;5,ROUND(0.5*(K46-5),2),0))</f>
        <v>0.93</v>
      </c>
      <c r="AB46" s="23">
        <f>IF(ISBLANK(#REF!),"",IF(L46="ΝΑΙ",6,(IF(M46="ΝΑΙ",4,0))))</f>
        <v>0</v>
      </c>
      <c r="AC46" s="23">
        <f>IF(ISBLANK(#REF!),"",IF(E46="ΠΕ23",IF(N46="ΝΑΙ",3,(IF(O46="ΝΑΙ",2,0))),IF(N46="ΝΑΙ",3,(IF(O46="ΝΑΙ",2,0)))))</f>
        <v>0</v>
      </c>
      <c r="AD46" s="23">
        <f>IF(ISBLANK(#REF!),"",MAX(AB46:AC46))</f>
        <v>0</v>
      </c>
      <c r="AE46" s="23">
        <f>IF(ISBLANK(#REF!),"",MIN(3,0.5*INT((P46*12+Q46+ROUND(R46/30,0))/6)))</f>
        <v>0</v>
      </c>
      <c r="AF46" s="23">
        <f>IF(ISBLANK(#REF!),"",0.25*(S46*12+T46+ROUND(U46/30,0)))</f>
        <v>0</v>
      </c>
      <c r="AG46" s="27">
        <f>IF(ISBLANK(#REF!),"",IF(V46&gt;=67%,7,0))</f>
        <v>0</v>
      </c>
      <c r="AH46" s="27">
        <f>IF(ISBLANK(#REF!),"",IF(W46&gt;=1,7,0))</f>
        <v>0</v>
      </c>
      <c r="AI46" s="27">
        <f>IF(ISBLANK(#REF!),"",IF(X46="ΠΟΛΥΤΕΚΝΟΣ",7,IF(X46="ΤΡΙΤΕΚΝΟΣ",3,0)))</f>
        <v>0</v>
      </c>
      <c r="AJ46" s="27">
        <f>IF(ISBLANK(#REF!),"",MAX(AG46:AI46))</f>
        <v>0</v>
      </c>
      <c r="AK46" s="178">
        <f>IF(ISBLANK(#REF!),"",AA46+SUM(AD46:AF46,AJ46))</f>
        <v>0.93</v>
      </c>
    </row>
    <row r="47" spans="1:37" s="8" customFormat="1">
      <c r="A47" s="28">
        <f>IF(ISBLANK(#REF!),"",IF(ISNUMBER(A46),A46+1,1))</f>
        <v>37</v>
      </c>
      <c r="B47" s="8" t="s">
        <v>354</v>
      </c>
      <c r="C47" s="20" t="s">
        <v>293</v>
      </c>
      <c r="D47" s="8" t="s">
        <v>355</v>
      </c>
      <c r="E47" s="20" t="s">
        <v>41</v>
      </c>
      <c r="F47" s="20" t="s">
        <v>88</v>
      </c>
      <c r="G47" s="8" t="s">
        <v>61</v>
      </c>
      <c r="H47" s="8" t="s">
        <v>14</v>
      </c>
      <c r="I47" s="8" t="s">
        <v>13</v>
      </c>
      <c r="J47" s="37">
        <v>42124</v>
      </c>
      <c r="K47" s="52">
        <v>6.84</v>
      </c>
      <c r="L47" s="20"/>
      <c r="M47" s="12"/>
      <c r="N47" s="12"/>
      <c r="O47" s="12"/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22"/>
      <c r="W47" s="84"/>
      <c r="X47" s="20"/>
      <c r="Y47" s="12" t="s">
        <v>14</v>
      </c>
      <c r="Z47" s="12" t="s">
        <v>14</v>
      </c>
      <c r="AA47" s="23">
        <f>IF(ISBLANK(#REF!),"",IF(K47&gt;5,ROUND(0.5*(K47-5),2),0))</f>
        <v>0.92</v>
      </c>
      <c r="AB47" s="23">
        <f>IF(ISBLANK(#REF!),"",IF(L47="ΝΑΙ",6,(IF(M47="ΝΑΙ",4,0))))</f>
        <v>0</v>
      </c>
      <c r="AC47" s="23">
        <f>IF(ISBLANK(#REF!),"",IF(E47="ΠΕ23",IF(N47="ΝΑΙ",3,(IF(O47="ΝΑΙ",2,0))),IF(N47="ΝΑΙ",3,(IF(O47="ΝΑΙ",2,0)))))</f>
        <v>0</v>
      </c>
      <c r="AD47" s="23">
        <f>IF(ISBLANK(#REF!),"",MAX(AB47:AC47))</f>
        <v>0</v>
      </c>
      <c r="AE47" s="23">
        <f>IF(ISBLANK(#REF!),"",MIN(3,0.5*INT((P47*12+Q47+ROUND(R47/30,0))/6)))</f>
        <v>0</v>
      </c>
      <c r="AF47" s="23">
        <f>IF(ISBLANK(#REF!),"",0.25*(S47*12+T47+ROUND(U47/30,0)))</f>
        <v>0</v>
      </c>
      <c r="AG47" s="27">
        <f>IF(ISBLANK(#REF!),"",IF(V47&gt;=67%,7,0))</f>
        <v>0</v>
      </c>
      <c r="AH47" s="27">
        <f>IF(ISBLANK(#REF!),"",IF(W47&gt;=1,7,0))</f>
        <v>0</v>
      </c>
      <c r="AI47" s="27">
        <f>IF(ISBLANK(#REF!),"",IF(X47="ΠΟΛΥΤΕΚΝΟΣ",7,IF(X47="ΤΡΙΤΕΚΝΟΣ",3,0)))</f>
        <v>0</v>
      </c>
      <c r="AJ47" s="27">
        <f>IF(ISBLANK(#REF!),"",MAX(AG47:AI47))</f>
        <v>0</v>
      </c>
      <c r="AK47" s="178">
        <f>IF(ISBLANK(#REF!),"",AA47+SUM(AD47:AF47,AJ47))</f>
        <v>0.92</v>
      </c>
    </row>
    <row r="48" spans="1:37" s="16" customFormat="1">
      <c r="A48" s="28">
        <f>IF(ISBLANK(#REF!),"",IF(ISNUMBER(A47),A47+1,1))</f>
        <v>38</v>
      </c>
      <c r="B48" s="16" t="s">
        <v>403</v>
      </c>
      <c r="C48" s="16" t="s">
        <v>111</v>
      </c>
      <c r="D48" s="16" t="s">
        <v>106</v>
      </c>
      <c r="E48" s="16" t="s">
        <v>41</v>
      </c>
      <c r="F48" s="16" t="s">
        <v>88</v>
      </c>
      <c r="G48" s="16" t="s">
        <v>61</v>
      </c>
      <c r="H48" s="16" t="s">
        <v>14</v>
      </c>
      <c r="I48" s="16" t="s">
        <v>13</v>
      </c>
      <c r="J48" s="90">
        <v>40344</v>
      </c>
      <c r="K48" s="54">
        <v>6.8</v>
      </c>
      <c r="L48" s="17"/>
      <c r="M48" s="17"/>
      <c r="N48" s="17"/>
      <c r="O48" s="17"/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26"/>
      <c r="W48" s="87"/>
      <c r="X48" s="17"/>
      <c r="Y48" s="17" t="s">
        <v>14</v>
      </c>
      <c r="Z48" s="17" t="s">
        <v>14</v>
      </c>
      <c r="AA48" s="23">
        <f>IF(ISBLANK(#REF!),"",IF(K48&gt;5,ROUND(0.5*(K48-5),2),0))</f>
        <v>0.9</v>
      </c>
      <c r="AB48" s="23">
        <f>IF(ISBLANK(#REF!),"",IF(L48="ΝΑΙ",6,(IF(M48="ΝΑΙ",4,0))))</f>
        <v>0</v>
      </c>
      <c r="AC48" s="23">
        <f>IF(ISBLANK(#REF!),"",IF(E48="ΠΕ23",IF(N48="ΝΑΙ",3,(IF(O48="ΝΑΙ",2,0))),IF(N48="ΝΑΙ",3,(IF(O48="ΝΑΙ",2,0)))))</f>
        <v>0</v>
      </c>
      <c r="AD48" s="23">
        <f>IF(ISBLANK(#REF!),"",MAX(AB48:AC48))</f>
        <v>0</v>
      </c>
      <c r="AE48" s="23">
        <f>IF(ISBLANK(#REF!),"",MIN(3,0.5*INT((P48*12+Q48+ROUND(R48/30,0))/6)))</f>
        <v>0</v>
      </c>
      <c r="AF48" s="23">
        <f>IF(ISBLANK(#REF!),"",0.25*(S48*12+T48+ROUND(U48/30,0)))</f>
        <v>0</v>
      </c>
      <c r="AG48" s="27">
        <f>IF(ISBLANK(#REF!),"",IF(V48&gt;=67%,7,0))</f>
        <v>0</v>
      </c>
      <c r="AH48" s="27">
        <f>IF(ISBLANK(#REF!),"",IF(W48&gt;=1,7,0))</f>
        <v>0</v>
      </c>
      <c r="AI48" s="27">
        <f>IF(ISBLANK(#REF!),"",IF(X48="ΠΟΛΥΤΕΚΝΟΣ",7,IF(X48="ΤΡΙΤΕΚΝΟΣ",3,0)))</f>
        <v>0</v>
      </c>
      <c r="AJ48" s="27">
        <f>IF(ISBLANK(#REF!),"",MAX(AG48:AI48))</f>
        <v>0</v>
      </c>
      <c r="AK48" s="178">
        <f>IF(ISBLANK(#REF!),"",AA48+SUM(AD48:AF48,AJ48))</f>
        <v>0.9</v>
      </c>
    </row>
    <row r="49" spans="1:37" s="8" customFormat="1">
      <c r="A49" s="28">
        <f>IF(ISBLANK(#REF!),"",IF(ISNUMBER(A48),A48+1,1))</f>
        <v>39</v>
      </c>
      <c r="B49" s="8" t="s">
        <v>369</v>
      </c>
      <c r="C49" s="8" t="s">
        <v>370</v>
      </c>
      <c r="D49" s="8" t="s">
        <v>95</v>
      </c>
      <c r="E49" s="8" t="s">
        <v>41</v>
      </c>
      <c r="F49" s="8" t="s">
        <v>88</v>
      </c>
      <c r="G49" s="8" t="s">
        <v>61</v>
      </c>
      <c r="H49" s="8" t="s">
        <v>14</v>
      </c>
      <c r="I49" s="8" t="s">
        <v>13</v>
      </c>
      <c r="J49" s="37">
        <v>41094</v>
      </c>
      <c r="K49" s="51">
        <v>6.8</v>
      </c>
      <c r="L49" s="12"/>
      <c r="M49" s="12"/>
      <c r="N49" s="12"/>
      <c r="O49" s="12"/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11"/>
      <c r="W49" s="85"/>
      <c r="X49" s="12"/>
      <c r="Y49" s="12" t="s">
        <v>14</v>
      </c>
      <c r="Z49" s="12" t="s">
        <v>14</v>
      </c>
      <c r="AA49" s="23">
        <f>IF(ISBLANK(#REF!),"",IF(K49&gt;5,ROUND(0.5*(K49-5),2),0))</f>
        <v>0.9</v>
      </c>
      <c r="AB49" s="23">
        <f>IF(ISBLANK(#REF!),"",IF(L49="ΝΑΙ",6,(IF(M49="ΝΑΙ",4,0))))</f>
        <v>0</v>
      </c>
      <c r="AC49" s="23">
        <f>IF(ISBLANK(#REF!),"",IF(E49="ΠΕ23",IF(N49="ΝΑΙ",3,(IF(O49="ΝΑΙ",2,0))),IF(N49="ΝΑΙ",3,(IF(O49="ΝΑΙ",2,0)))))</f>
        <v>0</v>
      </c>
      <c r="AD49" s="23">
        <f>IF(ISBLANK(#REF!),"",MAX(AB49:AC49))</f>
        <v>0</v>
      </c>
      <c r="AE49" s="23">
        <f>IF(ISBLANK(#REF!),"",MIN(3,0.5*INT((P49*12+Q49+ROUND(R49/30,0))/6)))</f>
        <v>0</v>
      </c>
      <c r="AF49" s="23">
        <f>IF(ISBLANK(#REF!),"",0.25*(S49*12+T49+ROUND(U49/30,0)))</f>
        <v>0</v>
      </c>
      <c r="AG49" s="27">
        <f>IF(ISBLANK(#REF!),"",IF(V49&gt;=67%,7,0))</f>
        <v>0</v>
      </c>
      <c r="AH49" s="27">
        <f>IF(ISBLANK(#REF!),"",IF(W49&gt;=1,7,0))</f>
        <v>0</v>
      </c>
      <c r="AI49" s="27">
        <f>IF(ISBLANK(#REF!),"",IF(X49="ΠΟΛΥΤΕΚΝΟΣ",7,IF(X49="ΤΡΙΤΕΚΝΟΣ",3,0)))</f>
        <v>0</v>
      </c>
      <c r="AJ49" s="27">
        <f>IF(ISBLANK(#REF!),"",MAX(AG49:AI49))</f>
        <v>0</v>
      </c>
      <c r="AK49" s="178">
        <f>IF(ISBLANK(#REF!),"",AA49+SUM(AD49:AF49,AJ49))</f>
        <v>0.9</v>
      </c>
    </row>
  </sheetData>
  <sortState ref="B11:AN49">
    <sortCondition descending="1" ref="AK11:AK49"/>
    <sortCondition ref="J11:J49"/>
    <sortCondition descending="1" ref="K11:K49"/>
  </sortState>
  <mergeCells count="11">
    <mergeCell ref="B4:D4"/>
    <mergeCell ref="B5:D5"/>
    <mergeCell ref="B6:D6"/>
    <mergeCell ref="B7:D7"/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101" priority="12">
      <formula>OR(AND($E1&lt;&gt;"ΠΕ23",$H1="ΝΑΙ",$I1="ΕΠΙΚΟΥΡΙΚΟΣ"),AND($E1&lt;&gt;"ΠΕ23",$H1="ΌΧΙ",$I1="ΚΥΡΙΟΣ"))</formula>
    </cfRule>
  </conditionalFormatting>
  <conditionalFormatting sqref="E1:G10">
    <cfRule type="expression" dxfId="100" priority="11">
      <formula>OR(AND($E1&lt;&gt;"ΠΕ25",$F1="ΑΕΙ",$G1="ΑΠΑΙΤΕΙΤΑΙ"),AND($E1&lt;&gt;"ΠΕ25",$E1&lt;&gt;"ΠΕ23",$F1="ΤΕΙ",$G1="ΔΕΝ ΑΠΑΙΤΕΙΤΑΙ"))</formula>
    </cfRule>
  </conditionalFormatting>
  <conditionalFormatting sqref="H1:H10 E1:E49">
    <cfRule type="expression" dxfId="99" priority="10">
      <formula>AND($E1="ΠΕ23",$H1="ΌΧΙ")</formula>
    </cfRule>
  </conditionalFormatting>
  <conditionalFormatting sqref="G1:G10 E1:E49">
    <cfRule type="expression" dxfId="98" priority="9">
      <formula>OR(AND($E1="ΠΕ23",$G1="ΑΠΑΙΤΕΙΤΑΙ"),AND($E1="ΠΕ25",$G1="ΔΕΝ ΑΠΑΙΤΕΙΤΑΙ"))</formula>
    </cfRule>
  </conditionalFormatting>
  <conditionalFormatting sqref="G1:H10">
    <cfRule type="expression" dxfId="97" priority="8">
      <formula>AND($G1="ΔΕΝ ΑΠΑΙΤΕΙΤΑΙ",$H1="ΌΧΙ")</formula>
    </cfRule>
  </conditionalFormatting>
  <conditionalFormatting sqref="E1:F10">
    <cfRule type="expression" dxfId="96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1:I49">
    <cfRule type="expression" dxfId="95" priority="6">
      <formula>OR(AND($E11&lt;&gt;"ΠΕ23",$H11="ΝΑΙ",$I11="ΕΠΙΚΟΥΡΙΚΟΣ"),AND($E11&lt;&gt;"ΠΕ23",$H11="ΌΧΙ",$I11="ΚΥΡΙΟΣ"))</formula>
    </cfRule>
  </conditionalFormatting>
  <conditionalFormatting sqref="E11:G49">
    <cfRule type="expression" dxfId="94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:H49">
    <cfRule type="expression" dxfId="93" priority="4">
      <formula>AND($E11="ΠΕ23",$H11="ΌΧΙ")</formula>
    </cfRule>
  </conditionalFormatting>
  <conditionalFormatting sqref="G11:G49">
    <cfRule type="expression" dxfId="92" priority="3">
      <formula>OR(AND($E11="ΠΕ23",$G11="ΑΠΑΙΤΕΙΤΑΙ"),AND($E11="ΠΕ25",$G11="ΔΕΝ ΑΠΑΙΤΕΙΤΑΙ"))</formula>
    </cfRule>
  </conditionalFormatting>
  <conditionalFormatting sqref="G11:H49">
    <cfRule type="expression" dxfId="91" priority="2">
      <formula>AND($G11="ΔΕΝ ΑΠΑΙΤΕΙΤΑΙ",$H11="ΌΧΙ")</formula>
    </cfRule>
  </conditionalFormatting>
  <conditionalFormatting sqref="E11:F49">
    <cfRule type="expression" dxfId="90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dataValidations count="12">
    <dataValidation type="whole" operator="greaterThanOrEqual" allowBlank="1" showInputMessage="1" showErrorMessage="1" sqref="W11:W49">
      <formula1>0</formula1>
    </dataValidation>
    <dataValidation type="list" allowBlank="1" showInputMessage="1" showErrorMessage="1" sqref="F11:F49">
      <formula1>ΑΕΙ_ΤΕΙ</formula1>
    </dataValidation>
    <dataValidation type="list" allowBlank="1" showInputMessage="1" showErrorMessage="1" sqref="G11:G49">
      <formula1>ΑΠΑΙΤΕΙΤΑΙ_ΔΕΝ_ΑΠΑΙΤΕΙΤΑΙ</formula1>
    </dataValidation>
    <dataValidation type="list" allowBlank="1" showInputMessage="1" showErrorMessage="1" sqref="E11:E49">
      <formula1>ΚΛΑΔΟΣ_ΕΕΠ</formula1>
    </dataValidation>
    <dataValidation type="decimal" allowBlank="1" showInputMessage="1" showErrorMessage="1" sqref="K11:K49">
      <formula1>0</formula1>
      <formula2>10</formula2>
    </dataValidation>
    <dataValidation type="list" allowBlank="1" showInputMessage="1" showErrorMessage="1" sqref="X11:X49">
      <formula1>ΠΟΛΥΤΕΚΝΟΣ_ΤΡΙΤΕΚΝΟΣ</formula1>
    </dataValidation>
    <dataValidation type="whole" allowBlank="1" showInputMessage="1" showErrorMessage="1" sqref="U11:U49 R11:R49">
      <formula1>0</formula1>
      <formula2>29</formula2>
    </dataValidation>
    <dataValidation type="whole" allowBlank="1" showInputMessage="1" showErrorMessage="1" sqref="T11:T49 Q11:Q49">
      <formula1>0</formula1>
      <formula2>11</formula2>
    </dataValidation>
    <dataValidation type="whole" allowBlank="1" showInputMessage="1" showErrorMessage="1" sqref="S11:S49 P11:P49">
      <formula1>0</formula1>
      <formula2>40</formula2>
    </dataValidation>
    <dataValidation type="list" allowBlank="1" showInputMessage="1" showErrorMessage="1" sqref="Y11:Z49 L11:O49 H11:H49">
      <formula1>NAI_OXI</formula1>
    </dataValidation>
    <dataValidation type="list" allowBlank="1" showInputMessage="1" showErrorMessage="1" sqref="I11:I49">
      <formula1>ΚΑΤΗΓΟΡΙΑ_ΠΙΝΑΚΑ</formula1>
    </dataValidation>
    <dataValidation type="decimal" allowBlank="1" showInputMessage="1" showErrorMessage="1" sqref="V11:V49">
      <formula1>0</formula1>
      <formula2>1</formula2>
    </dataValidation>
  </dataValidations>
  <pageMargins left="0.7" right="0.7" top="0.75" bottom="0.75" header="0.3" footer="0.3"/>
  <pageSetup scale="2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K21"/>
  <sheetViews>
    <sheetView view="pageBreakPreview" topLeftCell="A4" zoomScale="60" zoomScaleNormal="85" workbookViewId="0">
      <selection activeCell="A11" sqref="A11"/>
    </sheetView>
  </sheetViews>
  <sheetFormatPr defaultRowHeight="15"/>
  <cols>
    <col min="1" max="1" width="5.5703125" customWidth="1"/>
    <col min="2" max="2" width="15.85546875" customWidth="1"/>
    <col min="3" max="3" width="17.5703125" customWidth="1"/>
    <col min="4" max="4" width="15.28515625" bestFit="1" customWidth="1"/>
    <col min="7" max="7" width="11.5703125" customWidth="1"/>
    <col min="10" max="10" width="13.5703125" customWidth="1"/>
    <col min="11" max="11" width="5.85546875" customWidth="1"/>
    <col min="13" max="13" width="13" bestFit="1" customWidth="1"/>
    <col min="14" max="16" width="6.5703125" bestFit="1" customWidth="1"/>
    <col min="17" max="17" width="7.28515625" customWidth="1"/>
    <col min="19" max="21" width="6.5703125" bestFit="1" customWidth="1"/>
    <col min="24" max="24" width="3.7109375" bestFit="1" customWidth="1"/>
    <col min="25" max="25" width="6.5703125" customWidth="1"/>
    <col min="26" max="26" width="6.85546875" customWidth="1"/>
    <col min="27" max="27" width="6" customWidth="1"/>
    <col min="32" max="33" width="6.5703125" bestFit="1" customWidth="1"/>
    <col min="36" max="36" width="6.5703125" bestFit="1" customWidth="1"/>
  </cols>
  <sheetData>
    <row r="1" spans="1:37" s="8" customFormat="1">
      <c r="A1" s="32"/>
      <c r="B1" s="32"/>
      <c r="C1" s="32"/>
      <c r="D1" s="32"/>
      <c r="E1" s="32"/>
      <c r="F1" s="32"/>
      <c r="G1" s="32"/>
      <c r="H1" s="32"/>
      <c r="I1" s="32"/>
      <c r="J1" s="32"/>
      <c r="K1" s="35"/>
      <c r="L1" s="34"/>
      <c r="M1" s="34"/>
      <c r="N1" s="34"/>
      <c r="O1" s="34"/>
      <c r="P1" s="32"/>
      <c r="Q1" s="32"/>
      <c r="R1" s="32"/>
      <c r="S1" s="32"/>
      <c r="T1" s="32"/>
      <c r="U1" s="32"/>
      <c r="V1" s="32"/>
      <c r="W1" s="32"/>
      <c r="X1" s="34"/>
      <c r="Y1" s="34"/>
      <c r="Z1" s="34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</row>
    <row r="2" spans="1:37" s="8" customFormat="1">
      <c r="A2" s="32"/>
      <c r="B2" s="32"/>
      <c r="D2" s="106" t="s">
        <v>820</v>
      </c>
      <c r="E2" s="106"/>
      <c r="F2" s="106"/>
      <c r="G2" s="106"/>
      <c r="H2" s="106"/>
      <c r="I2" s="106"/>
      <c r="J2" s="32"/>
      <c r="K2" s="35"/>
      <c r="L2" s="34"/>
      <c r="M2" s="34"/>
      <c r="N2" s="34"/>
      <c r="O2" s="34"/>
      <c r="P2" s="32"/>
      <c r="Q2" s="32"/>
      <c r="R2" s="32"/>
      <c r="S2" s="32"/>
      <c r="T2" s="32"/>
      <c r="U2" s="32"/>
      <c r="V2" s="32"/>
      <c r="W2" s="32"/>
      <c r="X2" s="34"/>
      <c r="Y2" s="34"/>
      <c r="Z2" s="34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s="8" customFormat="1">
      <c r="A3" s="32"/>
      <c r="B3" s="32"/>
      <c r="C3" s="36"/>
      <c r="D3" s="32"/>
      <c r="E3" s="32"/>
      <c r="F3" s="32"/>
      <c r="G3" s="32"/>
      <c r="H3" s="32"/>
      <c r="I3" s="32"/>
      <c r="J3" s="32"/>
      <c r="K3" s="35"/>
      <c r="L3" s="34"/>
      <c r="M3" s="34"/>
      <c r="N3" s="34"/>
      <c r="O3" s="34"/>
      <c r="P3" s="32"/>
      <c r="Q3" s="32"/>
      <c r="R3" s="32"/>
      <c r="S3" s="32"/>
      <c r="T3" s="32"/>
      <c r="U3" s="32"/>
      <c r="V3" s="32"/>
      <c r="W3" s="32"/>
      <c r="X3" s="34"/>
      <c r="Y3" s="34"/>
      <c r="Z3" s="34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s="8" customFormat="1">
      <c r="B4" s="209" t="s">
        <v>52</v>
      </c>
      <c r="C4" s="209"/>
      <c r="D4" s="209"/>
      <c r="E4" s="32"/>
      <c r="F4" s="32"/>
      <c r="G4" s="32"/>
      <c r="H4" s="32"/>
      <c r="I4" s="32"/>
      <c r="J4" s="32"/>
      <c r="K4" s="35"/>
      <c r="L4" s="34"/>
      <c r="M4" s="34"/>
      <c r="N4" s="34"/>
      <c r="O4" s="34"/>
      <c r="P4" s="32"/>
      <c r="Q4" s="32"/>
      <c r="R4" s="32"/>
      <c r="S4" s="32"/>
      <c r="T4" s="32"/>
      <c r="U4" s="32"/>
      <c r="V4" s="32"/>
      <c r="W4" s="32"/>
      <c r="X4" s="34"/>
      <c r="Y4" s="34"/>
      <c r="Z4" s="34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s="8" customFormat="1">
      <c r="B5" s="210" t="s">
        <v>53</v>
      </c>
      <c r="C5" s="210"/>
      <c r="D5" s="210"/>
      <c r="E5" s="32"/>
      <c r="F5" s="32"/>
      <c r="G5" s="32"/>
      <c r="H5" s="32"/>
      <c r="I5" s="32"/>
      <c r="J5" s="32"/>
      <c r="K5" s="35"/>
      <c r="L5" s="34"/>
      <c r="M5" s="34"/>
      <c r="N5" s="34"/>
      <c r="O5" s="34"/>
      <c r="P5" s="32"/>
      <c r="Q5" s="32"/>
      <c r="R5" s="32"/>
      <c r="S5" s="32"/>
      <c r="T5" s="32"/>
      <c r="U5" s="32"/>
      <c r="V5" s="32"/>
      <c r="W5" s="32"/>
      <c r="X5" s="34"/>
      <c r="Y5" s="34"/>
      <c r="Z5" s="34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s="8" customFormat="1">
      <c r="B6" s="210" t="s">
        <v>54</v>
      </c>
      <c r="C6" s="210"/>
      <c r="D6" s="210"/>
      <c r="E6" s="32"/>
      <c r="F6" s="32"/>
      <c r="G6" s="32"/>
      <c r="H6" s="32"/>
      <c r="I6" s="32"/>
      <c r="J6" s="32"/>
      <c r="K6" s="35"/>
      <c r="L6" s="34"/>
      <c r="M6" s="34"/>
      <c r="N6" s="34"/>
      <c r="O6" s="34"/>
      <c r="P6" s="32"/>
      <c r="Q6" s="32"/>
      <c r="R6" s="32"/>
      <c r="S6" s="32"/>
      <c r="T6" s="32"/>
      <c r="U6" s="32"/>
      <c r="V6" s="32"/>
      <c r="W6" s="32"/>
      <c r="X6" s="34"/>
      <c r="Y6" s="34"/>
      <c r="Z6" s="34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s="8" customFormat="1">
      <c r="B7" s="210" t="s">
        <v>813</v>
      </c>
      <c r="C7" s="210"/>
      <c r="D7" s="210"/>
      <c r="E7" s="32"/>
      <c r="F7" s="32"/>
      <c r="G7" s="32"/>
      <c r="H7" s="32"/>
      <c r="I7" s="32"/>
      <c r="J7" s="32"/>
      <c r="K7" s="35"/>
      <c r="L7" s="34"/>
      <c r="M7" s="34"/>
      <c r="N7" s="34"/>
      <c r="O7" s="34"/>
      <c r="P7" s="32"/>
      <c r="Q7" s="32"/>
      <c r="R7" s="32"/>
      <c r="S7" s="32"/>
      <c r="T7" s="32"/>
      <c r="U7" s="32"/>
      <c r="V7" s="32"/>
      <c r="W7" s="32"/>
      <c r="X7" s="34"/>
      <c r="Y7" s="34"/>
      <c r="Z7" s="34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s="8" customFormat="1">
      <c r="A8" s="156"/>
      <c r="B8" s="32"/>
      <c r="C8" s="32"/>
      <c r="D8" s="32"/>
      <c r="E8" s="32"/>
      <c r="F8" s="32"/>
      <c r="G8" s="32"/>
      <c r="H8" s="32"/>
      <c r="I8" s="32"/>
      <c r="J8" s="32"/>
      <c r="K8" s="35"/>
      <c r="L8" s="34"/>
      <c r="M8" s="34"/>
      <c r="N8" s="34"/>
      <c r="O8" s="34"/>
      <c r="P8" s="32"/>
      <c r="Q8" s="32"/>
      <c r="R8" s="32"/>
      <c r="S8" s="32"/>
      <c r="T8" s="32"/>
      <c r="U8" s="32"/>
      <c r="V8" s="32"/>
      <c r="W8" s="32"/>
      <c r="X8" s="34"/>
      <c r="Y8" s="34"/>
      <c r="Z8" s="34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s="55" customFormat="1" ht="29.25" customHeight="1">
      <c r="A9" s="39"/>
      <c r="B9" s="216"/>
      <c r="C9" s="216"/>
      <c r="D9" s="217"/>
      <c r="E9" s="218" t="s">
        <v>76</v>
      </c>
      <c r="F9" s="219"/>
      <c r="G9" s="219"/>
      <c r="H9" s="219"/>
      <c r="I9" s="219"/>
      <c r="J9" s="220"/>
      <c r="K9" s="221" t="s">
        <v>77</v>
      </c>
      <c r="L9" s="222"/>
      <c r="M9" s="222"/>
      <c r="N9" s="222"/>
      <c r="O9" s="223"/>
      <c r="P9" s="214" t="s">
        <v>78</v>
      </c>
      <c r="Q9" s="214"/>
      <c r="R9" s="214"/>
      <c r="S9" s="214"/>
      <c r="T9" s="214"/>
      <c r="U9" s="214"/>
      <c r="V9" s="204" t="s">
        <v>79</v>
      </c>
      <c r="W9" s="224"/>
      <c r="X9" s="224"/>
      <c r="Y9" s="225" t="s">
        <v>80</v>
      </c>
      <c r="Z9" s="225"/>
      <c r="AA9" s="205" t="s">
        <v>81</v>
      </c>
      <c r="AB9" s="205"/>
      <c r="AC9" s="205"/>
      <c r="AD9" s="205"/>
      <c r="AE9" s="205"/>
      <c r="AF9" s="205"/>
      <c r="AG9" s="205"/>
      <c r="AH9" s="205"/>
      <c r="AI9" s="205"/>
      <c r="AJ9" s="205"/>
      <c r="AK9" s="56"/>
    </row>
    <row r="10" spans="1:37" s="38" customFormat="1" ht="134.25" customHeight="1">
      <c r="A10" s="39" t="s">
        <v>85</v>
      </c>
      <c r="B10" s="40" t="s">
        <v>16</v>
      </c>
      <c r="C10" s="40" t="s">
        <v>17</v>
      </c>
      <c r="D10" s="40" t="s">
        <v>18</v>
      </c>
      <c r="E10" s="68" t="s">
        <v>59</v>
      </c>
      <c r="F10" s="68" t="s">
        <v>89</v>
      </c>
      <c r="G10" s="68" t="s">
        <v>60</v>
      </c>
      <c r="H10" s="42" t="s">
        <v>67</v>
      </c>
      <c r="I10" s="179" t="s">
        <v>0</v>
      </c>
      <c r="J10" s="181" t="s">
        <v>68</v>
      </c>
      <c r="K10" s="180" t="s">
        <v>19</v>
      </c>
      <c r="L10" s="91" t="s">
        <v>66</v>
      </c>
      <c r="M10" s="91" t="s">
        <v>672</v>
      </c>
      <c r="N10" s="43" t="s">
        <v>4</v>
      </c>
      <c r="O10" s="43" t="s">
        <v>6</v>
      </c>
      <c r="P10" s="50" t="s">
        <v>20</v>
      </c>
      <c r="Q10" s="50" t="s">
        <v>21</v>
      </c>
      <c r="R10" s="50" t="s">
        <v>22</v>
      </c>
      <c r="S10" s="50" t="s">
        <v>23</v>
      </c>
      <c r="T10" s="50" t="s">
        <v>24</v>
      </c>
      <c r="U10" s="50" t="s">
        <v>25</v>
      </c>
      <c r="V10" s="69" t="s">
        <v>91</v>
      </c>
      <c r="W10" s="69" t="s">
        <v>90</v>
      </c>
      <c r="X10" s="69" t="s">
        <v>29</v>
      </c>
      <c r="Y10" s="57" t="s">
        <v>9</v>
      </c>
      <c r="Z10" s="57" t="s">
        <v>10</v>
      </c>
      <c r="AA10" s="43" t="s">
        <v>26</v>
      </c>
      <c r="AB10" s="43" t="s">
        <v>64</v>
      </c>
      <c r="AC10" s="43" t="s">
        <v>65</v>
      </c>
      <c r="AD10" s="43" t="s">
        <v>63</v>
      </c>
      <c r="AE10" s="50" t="s">
        <v>27</v>
      </c>
      <c r="AF10" s="50" t="s">
        <v>28</v>
      </c>
      <c r="AG10" s="44" t="s">
        <v>70</v>
      </c>
      <c r="AH10" s="44" t="s">
        <v>71</v>
      </c>
      <c r="AI10" s="44" t="s">
        <v>73</v>
      </c>
      <c r="AJ10" s="44" t="s">
        <v>72</v>
      </c>
      <c r="AK10" s="182" t="s">
        <v>34</v>
      </c>
    </row>
    <row r="11" spans="1:37" s="16" customFormat="1">
      <c r="A11" s="28">
        <f>IF(ISBLANK(#REF!),"",IF(ISNUMBER(A10),A10+1,1))</f>
        <v>1</v>
      </c>
      <c r="B11" s="16" t="s">
        <v>463</v>
      </c>
      <c r="C11" s="16" t="s">
        <v>97</v>
      </c>
      <c r="D11" s="16" t="s">
        <v>464</v>
      </c>
      <c r="E11" s="16" t="s">
        <v>42</v>
      </c>
      <c r="F11" s="16" t="s">
        <v>88</v>
      </c>
      <c r="G11" s="16" t="s">
        <v>61</v>
      </c>
      <c r="H11" s="16" t="s">
        <v>12</v>
      </c>
      <c r="I11" s="16" t="s">
        <v>11</v>
      </c>
      <c r="J11" s="90">
        <v>35620</v>
      </c>
      <c r="K11" s="54">
        <v>6.3</v>
      </c>
      <c r="L11" s="17"/>
      <c r="M11" s="17" t="s">
        <v>12</v>
      </c>
      <c r="N11" s="17"/>
      <c r="O11" s="17"/>
      <c r="P11" s="16">
        <v>2</v>
      </c>
      <c r="Q11" s="16">
        <v>11</v>
      </c>
      <c r="R11" s="16">
        <v>19</v>
      </c>
      <c r="S11" s="16">
        <v>4</v>
      </c>
      <c r="T11" s="16">
        <v>8</v>
      </c>
      <c r="U11" s="16">
        <v>25</v>
      </c>
      <c r="V11" s="26"/>
      <c r="W11" s="87"/>
      <c r="X11" s="17"/>
      <c r="Y11" s="17" t="s">
        <v>14</v>
      </c>
      <c r="Z11" s="17" t="s">
        <v>14</v>
      </c>
      <c r="AA11" s="23">
        <f>IF(ISBLANK(#REF!),"",IF(K11&gt;5,ROUND(0.5*(K11-5),2),0))</f>
        <v>0.65</v>
      </c>
      <c r="AB11" s="23">
        <f>IF(ISBLANK(#REF!),"",IF(L11="ΝΑΙ",6,(IF(M11="ΝΑΙ",4,0))))</f>
        <v>4</v>
      </c>
      <c r="AC11" s="23">
        <f>IF(ISBLANK(#REF!),"",IF(E11="ΠΕ23",IF(N11="ΝΑΙ",3,(IF(O11="ΝΑΙ",2,0))),IF(N11="ΝΑΙ",3,(IF(O11="ΝΑΙ",2,0)))))</f>
        <v>0</v>
      </c>
      <c r="AD11" s="23">
        <f>IF(ISBLANK(#REF!),"",MAX(AB11:AC11))</f>
        <v>4</v>
      </c>
      <c r="AE11" s="23">
        <f>IF(ISBLANK(#REF!),"",MIN(3,0.5*INT((P11*12+Q11+ROUND(R11/30,0))/6)))</f>
        <v>3</v>
      </c>
      <c r="AF11" s="23">
        <f>IF(ISBLANK(#REF!),"",0.25*(S11*12+T11+ROUND(U11/30,0)))</f>
        <v>14.25</v>
      </c>
      <c r="AG11" s="27">
        <f>IF(ISBLANK(#REF!),"",IF(V11&gt;=67%,7,0))</f>
        <v>0</v>
      </c>
      <c r="AH11" s="27">
        <f>IF(ISBLANK(#REF!),"",IF(W11&gt;=1,7,0))</f>
        <v>0</v>
      </c>
      <c r="AI11" s="27">
        <f>IF(ISBLANK(#REF!),"",IF(X11="ΠΟΛΥΤΕΚΝΟΣ",7,IF(X11="ΤΡΙΤΕΚΝΟΣ",3,0)))</f>
        <v>0</v>
      </c>
      <c r="AJ11" s="27">
        <f>IF(ISBLANK(#REF!),"",MAX(AG11:AI11))</f>
        <v>0</v>
      </c>
      <c r="AK11" s="178">
        <f>IF(ISBLANK(#REF!),"",AA11+SUM(AD11:AF11,AJ11))</f>
        <v>21.9</v>
      </c>
    </row>
    <row r="12" spans="1:37" s="16" customFormat="1">
      <c r="A12" s="28">
        <f>IF(ISBLANK(#REF!),"",IF(ISNUMBER(A11),A11+1,1))</f>
        <v>2</v>
      </c>
      <c r="B12" s="16" t="s">
        <v>444</v>
      </c>
      <c r="C12" s="16" t="s">
        <v>115</v>
      </c>
      <c r="D12" s="16" t="s">
        <v>95</v>
      </c>
      <c r="E12" s="16" t="s">
        <v>42</v>
      </c>
      <c r="F12" s="16" t="s">
        <v>88</v>
      </c>
      <c r="G12" s="16" t="s">
        <v>61</v>
      </c>
      <c r="H12" s="16" t="s">
        <v>12</v>
      </c>
      <c r="I12" s="16" t="s">
        <v>11</v>
      </c>
      <c r="J12" s="90">
        <v>38462</v>
      </c>
      <c r="K12" s="54">
        <v>8.3000000000000007</v>
      </c>
      <c r="L12" s="17"/>
      <c r="M12" s="17" t="s">
        <v>12</v>
      </c>
      <c r="N12" s="17"/>
      <c r="O12" s="17"/>
      <c r="P12" s="16">
        <v>2</v>
      </c>
      <c r="Q12" s="16">
        <v>8</v>
      </c>
      <c r="R12" s="16">
        <v>26</v>
      </c>
      <c r="S12" s="16">
        <v>4</v>
      </c>
      <c r="T12" s="16">
        <v>2</v>
      </c>
      <c r="U12" s="16">
        <v>16</v>
      </c>
      <c r="V12" s="26"/>
      <c r="W12" s="87"/>
      <c r="X12" s="17"/>
      <c r="Y12" s="17" t="s">
        <v>14</v>
      </c>
      <c r="Z12" s="17" t="s">
        <v>14</v>
      </c>
      <c r="AA12" s="23">
        <f>IF(ISBLANK(#REF!),"",IF(K12&gt;5,ROUND(0.5*(K12-5),2),0))</f>
        <v>1.65</v>
      </c>
      <c r="AB12" s="23">
        <f>IF(ISBLANK(#REF!),"",IF(L12="ΝΑΙ",6,(IF(M12="ΝΑΙ",4,0))))</f>
        <v>4</v>
      </c>
      <c r="AC12" s="23">
        <f>IF(ISBLANK(#REF!),"",IF(E12="ΠΕ23",IF(N12="ΝΑΙ",3,(IF(O12="ΝΑΙ",2,0))),IF(N12="ΝΑΙ",3,(IF(O12="ΝΑΙ",2,0)))))</f>
        <v>0</v>
      </c>
      <c r="AD12" s="23">
        <f>IF(ISBLANK(#REF!),"",MAX(AB12:AC12))</f>
        <v>4</v>
      </c>
      <c r="AE12" s="23">
        <f>IF(ISBLANK(#REF!),"",MIN(3,0.5*INT((P12*12+Q12+ROUND(R12/30,0))/6)))</f>
        <v>2.5</v>
      </c>
      <c r="AF12" s="23">
        <f>IF(ISBLANK(#REF!),"",0.25*(S12*12+T12+ROUND(U12/30,0)))</f>
        <v>12.75</v>
      </c>
      <c r="AG12" s="27">
        <f>IF(ISBLANK(#REF!),"",IF(V12&gt;=67%,7,0))</f>
        <v>0</v>
      </c>
      <c r="AH12" s="27">
        <f>IF(ISBLANK(#REF!),"",IF(W12&gt;=1,7,0))</f>
        <v>0</v>
      </c>
      <c r="AI12" s="27">
        <f>IF(ISBLANK(#REF!),"",IF(X12="ΠΟΛΥΤΕΚΝΟΣ",7,IF(X12="ΤΡΙΤΕΚΝΟΣ",3,0)))</f>
        <v>0</v>
      </c>
      <c r="AJ12" s="27">
        <f>IF(ISBLANK(#REF!),"",MAX(AG12:AI12))</f>
        <v>0</v>
      </c>
      <c r="AK12" s="178">
        <f>IF(ISBLANK(#REF!),"",AA12+SUM(AD12:AF12,AJ12))</f>
        <v>20.9</v>
      </c>
    </row>
    <row r="13" spans="1:37" s="16" customFormat="1">
      <c r="A13" s="28">
        <f>IF(ISBLANK(#REF!),"",IF(ISNUMBER(A12),A12+1,1))</f>
        <v>3</v>
      </c>
      <c r="B13" s="16" t="s">
        <v>457</v>
      </c>
      <c r="C13" s="16" t="s">
        <v>106</v>
      </c>
      <c r="D13" s="16" t="s">
        <v>129</v>
      </c>
      <c r="E13" s="16" t="s">
        <v>42</v>
      </c>
      <c r="F13" s="16" t="s">
        <v>88</v>
      </c>
      <c r="G13" s="16" t="s">
        <v>61</v>
      </c>
      <c r="H13" s="16" t="s">
        <v>12</v>
      </c>
      <c r="I13" s="16" t="s">
        <v>11</v>
      </c>
      <c r="J13" s="90">
        <v>35962</v>
      </c>
      <c r="K13" s="54">
        <v>7</v>
      </c>
      <c r="L13" s="17"/>
      <c r="M13" s="17" t="s">
        <v>12</v>
      </c>
      <c r="N13" s="17"/>
      <c r="O13" s="17"/>
      <c r="P13" s="16">
        <v>4</v>
      </c>
      <c r="Q13" s="16">
        <v>7</v>
      </c>
      <c r="R13" s="16">
        <v>21</v>
      </c>
      <c r="S13" s="16">
        <v>1</v>
      </c>
      <c r="T13" s="16">
        <v>10</v>
      </c>
      <c r="U13" s="16">
        <v>2</v>
      </c>
      <c r="V13" s="26"/>
      <c r="W13" s="87"/>
      <c r="X13" s="17"/>
      <c r="Y13" s="17" t="s">
        <v>14</v>
      </c>
      <c r="Z13" s="17" t="s">
        <v>14</v>
      </c>
      <c r="AA13" s="23">
        <f>IF(ISBLANK(#REF!),"",IF(K13&gt;5,ROUND(0.5*(K13-5),2),0))</f>
        <v>1</v>
      </c>
      <c r="AB13" s="23">
        <f>IF(ISBLANK(#REF!),"",IF(L13="ΝΑΙ",6,(IF(M13="ΝΑΙ",4,0))))</f>
        <v>4</v>
      </c>
      <c r="AC13" s="23">
        <f>IF(ISBLANK(#REF!),"",IF(E13="ΠΕ23",IF(N13="ΝΑΙ",3,(IF(O13="ΝΑΙ",2,0))),IF(N13="ΝΑΙ",3,(IF(O13="ΝΑΙ",2,0)))))</f>
        <v>0</v>
      </c>
      <c r="AD13" s="23">
        <f>IF(ISBLANK(#REF!),"",MAX(AB13:AC13))</f>
        <v>4</v>
      </c>
      <c r="AE13" s="23">
        <f>IF(ISBLANK(#REF!),"",MIN(3,0.5*INT((P13*12+Q13+ROUND(R13/30,0))/6)))</f>
        <v>3</v>
      </c>
      <c r="AF13" s="23">
        <f>IF(ISBLANK(#REF!),"",0.25*(S13*12+T13+ROUND(U13/30,0)))</f>
        <v>5.5</v>
      </c>
      <c r="AG13" s="27">
        <f>IF(ISBLANK(#REF!),"",IF(V13&gt;=67%,7,0))</f>
        <v>0</v>
      </c>
      <c r="AH13" s="27">
        <f>IF(ISBLANK(#REF!),"",IF(W13&gt;=1,7,0))</f>
        <v>0</v>
      </c>
      <c r="AI13" s="27">
        <f>IF(ISBLANK(#REF!),"",IF(X13="ΠΟΛΥΤΕΚΝΟΣ",7,IF(X13="ΤΡΙΤΕΚΝΟΣ",3,0)))</f>
        <v>0</v>
      </c>
      <c r="AJ13" s="27">
        <f>IF(ISBLANK(#REF!),"",MAX(AG13:AI13))</f>
        <v>0</v>
      </c>
      <c r="AK13" s="178">
        <f>IF(ISBLANK(#REF!),"",AA13+SUM(AD13:AF13,AJ13))</f>
        <v>13.5</v>
      </c>
    </row>
    <row r="14" spans="1:37" s="16" customFormat="1">
      <c r="A14" s="28">
        <f>IF(ISBLANK(#REF!),"",IF(ISNUMBER(A13),A13+1,1))</f>
        <v>4</v>
      </c>
      <c r="B14" s="16" t="s">
        <v>471</v>
      </c>
      <c r="C14" s="16" t="s">
        <v>153</v>
      </c>
      <c r="D14" s="16" t="s">
        <v>195</v>
      </c>
      <c r="E14" s="16" t="s">
        <v>42</v>
      </c>
      <c r="F14" s="16" t="s">
        <v>88</v>
      </c>
      <c r="G14" s="16" t="s">
        <v>61</v>
      </c>
      <c r="H14" s="16" t="s">
        <v>12</v>
      </c>
      <c r="I14" s="16" t="s">
        <v>11</v>
      </c>
      <c r="J14" s="90">
        <v>38098</v>
      </c>
      <c r="K14" s="54">
        <v>6.4</v>
      </c>
      <c r="L14" s="17"/>
      <c r="M14" s="17"/>
      <c r="N14" s="17"/>
      <c r="O14" s="17" t="s">
        <v>12</v>
      </c>
      <c r="P14" s="16">
        <v>8</v>
      </c>
      <c r="Q14" s="16">
        <v>1</v>
      </c>
      <c r="R14" s="16">
        <v>0</v>
      </c>
      <c r="S14" s="16">
        <v>1</v>
      </c>
      <c r="T14" s="16">
        <v>4</v>
      </c>
      <c r="U14" s="16">
        <v>0</v>
      </c>
      <c r="V14" s="26"/>
      <c r="W14" s="87"/>
      <c r="X14" s="17"/>
      <c r="Y14" s="17" t="s">
        <v>14</v>
      </c>
      <c r="Z14" s="17" t="s">
        <v>14</v>
      </c>
      <c r="AA14" s="23">
        <f>IF(ISBLANK(#REF!),"",IF(K14&gt;5,ROUND(0.5*(K14-5),2),0))</f>
        <v>0.7</v>
      </c>
      <c r="AB14" s="23">
        <f>IF(ISBLANK(#REF!),"",IF(L14="ΝΑΙ",6,(IF(M14="ΝΑΙ",4,0))))</f>
        <v>0</v>
      </c>
      <c r="AC14" s="23">
        <f>IF(ISBLANK(#REF!),"",IF(E14="ΠΕ23",IF(N14="ΝΑΙ",3,(IF(O14="ΝΑΙ",2,0))),IF(N14="ΝΑΙ",3,(IF(O14="ΝΑΙ",2,0)))))</f>
        <v>2</v>
      </c>
      <c r="AD14" s="23">
        <f>IF(ISBLANK(#REF!),"",MAX(AB14:AC14))</f>
        <v>2</v>
      </c>
      <c r="AE14" s="23">
        <f>IF(ISBLANK(#REF!),"",MIN(3,0.5*INT((P14*12+Q14+ROUND(R14/30,0))/6)))</f>
        <v>3</v>
      </c>
      <c r="AF14" s="23">
        <f>IF(ISBLANK(#REF!),"",0.25*(S14*12+T14+ROUND(U14/30,0)))</f>
        <v>4</v>
      </c>
      <c r="AG14" s="27">
        <f>IF(ISBLANK(#REF!),"",IF(V14&gt;=67%,7,0))</f>
        <v>0</v>
      </c>
      <c r="AH14" s="27">
        <f>IF(ISBLANK(#REF!),"",IF(W14&gt;=1,7,0))</f>
        <v>0</v>
      </c>
      <c r="AI14" s="27">
        <f>IF(ISBLANK(#REF!),"",IF(X14="ΠΟΛΥΤΕΚΝΟΣ",7,IF(X14="ΤΡΙΤΕΚΝΟΣ",3,0)))</f>
        <v>0</v>
      </c>
      <c r="AJ14" s="27">
        <f>IF(ISBLANK(#REF!),"",MAX(AG14:AI14))</f>
        <v>0</v>
      </c>
      <c r="AK14" s="178">
        <f>IF(ISBLANK(#REF!),"",AA14+SUM(AD14:AF14,AJ14))</f>
        <v>9.6999999999999993</v>
      </c>
    </row>
    <row r="15" spans="1:37" s="16" customFormat="1">
      <c r="A15" s="28">
        <f>IF(ISBLANK(#REF!),"",IF(ISNUMBER(A14),A14+1,1))</f>
        <v>5</v>
      </c>
      <c r="B15" s="16" t="s">
        <v>446</v>
      </c>
      <c r="C15" s="16" t="s">
        <v>219</v>
      </c>
      <c r="D15" s="16" t="s">
        <v>126</v>
      </c>
      <c r="E15" s="16" t="s">
        <v>42</v>
      </c>
      <c r="F15" s="16" t="s">
        <v>88</v>
      </c>
      <c r="G15" s="16" t="s">
        <v>61</v>
      </c>
      <c r="H15" s="16" t="s">
        <v>12</v>
      </c>
      <c r="I15" s="16" t="s">
        <v>11</v>
      </c>
      <c r="J15" s="90">
        <v>38908</v>
      </c>
      <c r="K15" s="54">
        <v>6.56</v>
      </c>
      <c r="L15" s="17"/>
      <c r="M15" s="17"/>
      <c r="N15" s="17"/>
      <c r="O15" s="17"/>
      <c r="P15" s="16">
        <v>1</v>
      </c>
      <c r="Q15" s="16">
        <v>7</v>
      </c>
      <c r="R15" s="16">
        <v>4</v>
      </c>
      <c r="S15" s="16">
        <v>2</v>
      </c>
      <c r="T15" s="16">
        <v>3</v>
      </c>
      <c r="U15" s="16">
        <v>26</v>
      </c>
      <c r="V15" s="26"/>
      <c r="W15" s="87"/>
      <c r="X15" s="17"/>
      <c r="Y15" s="17" t="s">
        <v>14</v>
      </c>
      <c r="Z15" s="17" t="s">
        <v>14</v>
      </c>
      <c r="AA15" s="23">
        <f>IF(ISBLANK(#REF!),"",IF(K15&gt;5,ROUND(0.5*(K15-5),2),0))</f>
        <v>0.78</v>
      </c>
      <c r="AB15" s="23">
        <f>IF(ISBLANK(#REF!),"",IF(L15="ΝΑΙ",6,(IF(M15="ΝΑΙ",4,0))))</f>
        <v>0</v>
      </c>
      <c r="AC15" s="23">
        <f>IF(ISBLANK(#REF!),"",IF(E15="ΠΕ23",IF(N15="ΝΑΙ",3,(IF(O15="ΝΑΙ",2,0))),IF(N15="ΝΑΙ",3,(IF(O15="ΝΑΙ",2,0)))))</f>
        <v>0</v>
      </c>
      <c r="AD15" s="23">
        <f>IF(ISBLANK(#REF!),"",MAX(AB15:AC15))</f>
        <v>0</v>
      </c>
      <c r="AE15" s="23">
        <f>IF(ISBLANK(#REF!),"",MIN(3,0.5*INT((P15*12+Q15+ROUND(R15/30,0))/6)))</f>
        <v>1.5</v>
      </c>
      <c r="AF15" s="23">
        <f>IF(ISBLANK(#REF!),"",0.25*(S15*12+T15+ROUND(U15/30,0)))</f>
        <v>7</v>
      </c>
      <c r="AG15" s="27">
        <f>IF(ISBLANK(#REF!),"",IF(V15&gt;=67%,7,0))</f>
        <v>0</v>
      </c>
      <c r="AH15" s="27">
        <f>IF(ISBLANK(#REF!),"",IF(W15&gt;=1,7,0))</f>
        <v>0</v>
      </c>
      <c r="AI15" s="27">
        <f>IF(ISBLANK(#REF!),"",IF(X15="ΠΟΛΥΤΕΚΝΟΣ",7,IF(X15="ΤΡΙΤΕΚΝΟΣ",3,0)))</f>
        <v>0</v>
      </c>
      <c r="AJ15" s="27">
        <f>IF(ISBLANK(#REF!),"",MAX(AG15:AI15))</f>
        <v>0</v>
      </c>
      <c r="AK15" s="178">
        <f>IF(ISBLANK(#REF!),"",AA15+SUM(AD15:AF15,AJ15))</f>
        <v>9.2799999999999994</v>
      </c>
    </row>
    <row r="16" spans="1:37" s="16" customFormat="1">
      <c r="A16" s="28">
        <f>IF(ISBLANK(#REF!),"",IF(ISNUMBER(A15),A15+1,1))</f>
        <v>6</v>
      </c>
      <c r="B16" s="16" t="s">
        <v>469</v>
      </c>
      <c r="C16" s="16" t="s">
        <v>470</v>
      </c>
      <c r="D16" s="16" t="s">
        <v>129</v>
      </c>
      <c r="E16" s="16" t="s">
        <v>42</v>
      </c>
      <c r="F16" s="16" t="s">
        <v>88</v>
      </c>
      <c r="G16" s="16" t="s">
        <v>61</v>
      </c>
      <c r="H16" s="16" t="s">
        <v>12</v>
      </c>
      <c r="I16" s="16" t="s">
        <v>11</v>
      </c>
      <c r="J16" s="90">
        <v>41829</v>
      </c>
      <c r="K16" s="54">
        <v>6.38</v>
      </c>
      <c r="L16" s="17"/>
      <c r="M16" s="17"/>
      <c r="N16" s="17"/>
      <c r="O16" s="17"/>
      <c r="P16" s="16">
        <v>0</v>
      </c>
      <c r="Q16" s="16">
        <v>0</v>
      </c>
      <c r="R16" s="16">
        <v>0</v>
      </c>
      <c r="S16" s="16">
        <v>0</v>
      </c>
      <c r="T16" s="16">
        <v>5</v>
      </c>
      <c r="U16" s="16">
        <v>19</v>
      </c>
      <c r="V16" s="26">
        <v>0.67</v>
      </c>
      <c r="W16" s="87"/>
      <c r="X16" s="17"/>
      <c r="Y16" s="17" t="s">
        <v>14</v>
      </c>
      <c r="Z16" s="17" t="s">
        <v>14</v>
      </c>
      <c r="AA16" s="23">
        <f>IF(ISBLANK(#REF!),"",IF(K16&gt;5,ROUND(0.5*(K16-5),2),0))</f>
        <v>0.69</v>
      </c>
      <c r="AB16" s="23">
        <f>IF(ISBLANK(#REF!),"",IF(L16="ΝΑΙ",6,(IF(M16="ΝΑΙ",4,0))))</f>
        <v>0</v>
      </c>
      <c r="AC16" s="23">
        <f>IF(ISBLANK(#REF!),"",IF(E16="ΠΕ23",IF(N16="ΝΑΙ",3,(IF(O16="ΝΑΙ",2,0))),IF(N16="ΝΑΙ",3,(IF(O16="ΝΑΙ",2,0)))))</f>
        <v>0</v>
      </c>
      <c r="AD16" s="23">
        <f>IF(ISBLANK(#REF!),"",MAX(AB16:AC16))</f>
        <v>0</v>
      </c>
      <c r="AE16" s="23">
        <f>IF(ISBLANK(#REF!),"",MIN(3,0.5*INT((P16*12+Q16+ROUND(R16/30,0))/6)))</f>
        <v>0</v>
      </c>
      <c r="AF16" s="23">
        <f>IF(ISBLANK(#REF!),"",0.25*(S16*12+T16+ROUND(U16/30,0)))</f>
        <v>1.5</v>
      </c>
      <c r="AG16" s="27">
        <f>IF(ISBLANK(#REF!),"",IF(V16&gt;=67%,7,0))</f>
        <v>7</v>
      </c>
      <c r="AH16" s="27">
        <f>IF(ISBLANK(#REF!),"",IF(W16&gt;=1,7,0))</f>
        <v>0</v>
      </c>
      <c r="AI16" s="27">
        <f>IF(ISBLANK(#REF!),"",IF(X16="ΠΟΛΥΤΕΚΝΟΣ",7,IF(X16="ΤΡΙΤΕΚΝΟΣ",3,0)))</f>
        <v>0</v>
      </c>
      <c r="AJ16" s="27">
        <f>IF(ISBLANK(#REF!),"",MAX(AG16:AI16))</f>
        <v>7</v>
      </c>
      <c r="AK16" s="178">
        <f>IF(ISBLANK(#REF!),"",AA16+SUM(AD16:AF16,AJ16))</f>
        <v>9.19</v>
      </c>
    </row>
    <row r="17" spans="1:37" s="16" customFormat="1">
      <c r="A17" s="28">
        <f>IF(ISBLANK(#REF!),"",IF(ISNUMBER(A16),A16+1,1))</f>
        <v>7</v>
      </c>
      <c r="B17" s="16" t="s">
        <v>458</v>
      </c>
      <c r="C17" s="16" t="s">
        <v>150</v>
      </c>
      <c r="D17" s="16" t="s">
        <v>272</v>
      </c>
      <c r="E17" s="16" t="s">
        <v>42</v>
      </c>
      <c r="F17" s="16" t="s">
        <v>88</v>
      </c>
      <c r="G17" s="16" t="s">
        <v>61</v>
      </c>
      <c r="H17" s="16" t="s">
        <v>12</v>
      </c>
      <c r="I17" s="16" t="s">
        <v>11</v>
      </c>
      <c r="J17" s="90">
        <v>41213</v>
      </c>
      <c r="K17" s="54">
        <v>7.33</v>
      </c>
      <c r="L17" s="17"/>
      <c r="M17" s="17" t="s">
        <v>12</v>
      </c>
      <c r="N17" s="17"/>
      <c r="O17" s="17"/>
      <c r="P17" s="16">
        <v>0</v>
      </c>
      <c r="Q17" s="16">
        <v>0</v>
      </c>
      <c r="R17" s="16">
        <v>0</v>
      </c>
      <c r="S17" s="16">
        <v>1</v>
      </c>
      <c r="T17" s="16">
        <v>0</v>
      </c>
      <c r="U17" s="16">
        <v>24</v>
      </c>
      <c r="V17" s="26"/>
      <c r="W17" s="87"/>
      <c r="X17" s="17"/>
      <c r="Y17" s="17" t="s">
        <v>14</v>
      </c>
      <c r="Z17" s="17" t="s">
        <v>14</v>
      </c>
      <c r="AA17" s="23">
        <f>IF(ISBLANK(#REF!),"",IF(K17&gt;5,ROUND(0.5*(K17-5),2),0))</f>
        <v>1.17</v>
      </c>
      <c r="AB17" s="23">
        <f>IF(ISBLANK(#REF!),"",IF(L17="ΝΑΙ",6,(IF(M17="ΝΑΙ",4,0))))</f>
        <v>4</v>
      </c>
      <c r="AC17" s="23">
        <f>IF(ISBLANK(#REF!),"",IF(E17="ΠΕ23",IF(N17="ΝΑΙ",3,(IF(O17="ΝΑΙ",2,0))),IF(N17="ΝΑΙ",3,(IF(O17="ΝΑΙ",2,0)))))</f>
        <v>0</v>
      </c>
      <c r="AD17" s="23">
        <f>IF(ISBLANK(#REF!),"",MAX(AB17:AC17))</f>
        <v>4</v>
      </c>
      <c r="AE17" s="23">
        <f>IF(ISBLANK(#REF!),"",MIN(3,0.5*INT((P17*12+Q17+ROUND(R17/30,0))/6)))</f>
        <v>0</v>
      </c>
      <c r="AF17" s="23">
        <f>IF(ISBLANK(#REF!),"",0.25*(S17*12+T17+ROUND(U17/30,0)))</f>
        <v>3.25</v>
      </c>
      <c r="AG17" s="27">
        <f>IF(ISBLANK(#REF!),"",IF(V17&gt;=67%,7,0))</f>
        <v>0</v>
      </c>
      <c r="AH17" s="27">
        <f>IF(ISBLANK(#REF!),"",IF(W17&gt;=1,7,0))</f>
        <v>0</v>
      </c>
      <c r="AI17" s="27">
        <f>IF(ISBLANK(#REF!),"",IF(X17="ΠΟΛΥΤΕΚΝΟΣ",7,IF(X17="ΤΡΙΤΕΚΝΟΣ",3,0)))</f>
        <v>0</v>
      </c>
      <c r="AJ17" s="27">
        <f>IF(ISBLANK(#REF!),"",MAX(AG17:AI17))</f>
        <v>0</v>
      </c>
      <c r="AK17" s="178">
        <f>IF(ISBLANK(#REF!),"",AA17+SUM(AD17:AF17,AJ17))</f>
        <v>8.42</v>
      </c>
    </row>
    <row r="18" spans="1:37" s="16" customFormat="1">
      <c r="A18" s="28">
        <f>IF(ISBLANK(#REF!),"",IF(ISNUMBER(A17),A17+1,1))</f>
        <v>8</v>
      </c>
      <c r="B18" s="16" t="s">
        <v>450</v>
      </c>
      <c r="C18" s="16" t="s">
        <v>451</v>
      </c>
      <c r="D18" s="16" t="s">
        <v>98</v>
      </c>
      <c r="E18" s="16" t="s">
        <v>42</v>
      </c>
      <c r="F18" s="16" t="s">
        <v>88</v>
      </c>
      <c r="G18" s="16" t="s">
        <v>61</v>
      </c>
      <c r="H18" s="16" t="s">
        <v>12</v>
      </c>
      <c r="I18" s="16" t="s">
        <v>11</v>
      </c>
      <c r="J18" s="90">
        <v>39545</v>
      </c>
      <c r="K18" s="54">
        <v>6.75</v>
      </c>
      <c r="L18" s="17"/>
      <c r="M18" s="17"/>
      <c r="N18" s="17"/>
      <c r="O18" s="17"/>
      <c r="P18" s="16">
        <v>3</v>
      </c>
      <c r="Q18" s="16">
        <v>11</v>
      </c>
      <c r="R18" s="16">
        <v>12</v>
      </c>
      <c r="S18" s="16">
        <v>1</v>
      </c>
      <c r="T18" s="16">
        <v>5</v>
      </c>
      <c r="U18" s="16">
        <v>19</v>
      </c>
      <c r="V18" s="26"/>
      <c r="W18" s="87"/>
      <c r="X18" s="17"/>
      <c r="Y18" s="17" t="s">
        <v>14</v>
      </c>
      <c r="Z18" s="17" t="s">
        <v>14</v>
      </c>
      <c r="AA18" s="23">
        <f>IF(ISBLANK(#REF!),"",IF(K18&gt;5,ROUND(0.5*(K18-5),2),0))</f>
        <v>0.88</v>
      </c>
      <c r="AB18" s="23">
        <f>IF(ISBLANK(#REF!),"",IF(L18="ΝΑΙ",6,(IF(M18="ΝΑΙ",4,0))))</f>
        <v>0</v>
      </c>
      <c r="AC18" s="23">
        <f>IF(ISBLANK(#REF!),"",IF(E18="ΠΕ23",IF(N18="ΝΑΙ",3,(IF(O18="ΝΑΙ",2,0))),IF(N18="ΝΑΙ",3,(IF(O18="ΝΑΙ",2,0)))))</f>
        <v>0</v>
      </c>
      <c r="AD18" s="23">
        <f>IF(ISBLANK(#REF!),"",MAX(AB18:AC18))</f>
        <v>0</v>
      </c>
      <c r="AE18" s="23">
        <f>IF(ISBLANK(#REF!),"",MIN(3,0.5*INT((P18*12+Q18+ROUND(R18/30,0))/6)))</f>
        <v>3</v>
      </c>
      <c r="AF18" s="23">
        <f>IF(ISBLANK(#REF!),"",0.25*(S18*12+T18+ROUND(U18/30,0)))</f>
        <v>4.5</v>
      </c>
      <c r="AG18" s="27">
        <f>IF(ISBLANK(#REF!),"",IF(V18&gt;=67%,7,0))</f>
        <v>0</v>
      </c>
      <c r="AH18" s="27">
        <f>IF(ISBLANK(#REF!),"",IF(W18&gt;=1,7,0))</f>
        <v>0</v>
      </c>
      <c r="AI18" s="27">
        <f>IF(ISBLANK(#REF!),"",IF(X18="ΠΟΛΥΤΕΚΝΟΣ",7,IF(X18="ΤΡΙΤΕΚΝΟΣ",3,0)))</f>
        <v>0</v>
      </c>
      <c r="AJ18" s="27">
        <f>IF(ISBLANK(#REF!),"",MAX(AG18:AI18))</f>
        <v>0</v>
      </c>
      <c r="AK18" s="178">
        <f>IF(ISBLANK(#REF!),"",AA18+SUM(AD18:AF18,AJ18))</f>
        <v>8.3800000000000008</v>
      </c>
    </row>
    <row r="19" spans="1:37" s="16" customFormat="1">
      <c r="A19" s="28">
        <f>IF(ISBLANK(#REF!),"",IF(ISNUMBER(A18),A18+1,1))</f>
        <v>9</v>
      </c>
      <c r="B19" s="16" t="s">
        <v>456</v>
      </c>
      <c r="C19" s="16" t="s">
        <v>150</v>
      </c>
      <c r="D19" s="16" t="s">
        <v>151</v>
      </c>
      <c r="E19" s="16" t="s">
        <v>42</v>
      </c>
      <c r="F19" s="16" t="s">
        <v>88</v>
      </c>
      <c r="G19" s="16" t="s">
        <v>61</v>
      </c>
      <c r="H19" s="16" t="s">
        <v>12</v>
      </c>
      <c r="I19" s="16" t="s">
        <v>11</v>
      </c>
      <c r="J19" s="90">
        <v>39388</v>
      </c>
      <c r="K19" s="54">
        <v>7.18</v>
      </c>
      <c r="L19" s="17"/>
      <c r="M19" s="17"/>
      <c r="N19" s="17"/>
      <c r="O19" s="17"/>
      <c r="P19" s="16">
        <v>4</v>
      </c>
      <c r="Q19" s="16">
        <v>6</v>
      </c>
      <c r="R19" s="16">
        <v>29</v>
      </c>
      <c r="S19" s="16">
        <v>1</v>
      </c>
      <c r="T19" s="16">
        <v>1</v>
      </c>
      <c r="U19" s="16">
        <v>15</v>
      </c>
      <c r="V19" s="26"/>
      <c r="W19" s="87"/>
      <c r="X19" s="17"/>
      <c r="Y19" s="17" t="s">
        <v>14</v>
      </c>
      <c r="Z19" s="17" t="s">
        <v>14</v>
      </c>
      <c r="AA19" s="23">
        <f>IF(ISBLANK(#REF!),"",IF(K19&gt;5,ROUND(0.5*(K19-5),2),0))</f>
        <v>1.0900000000000001</v>
      </c>
      <c r="AB19" s="23">
        <f>IF(ISBLANK(#REF!),"",IF(L19="ΝΑΙ",6,(IF(M19="ΝΑΙ",4,0))))</f>
        <v>0</v>
      </c>
      <c r="AC19" s="23">
        <f>IF(ISBLANK(#REF!),"",IF(E19="ΠΕ23",IF(N19="ΝΑΙ",3,(IF(O19="ΝΑΙ",2,0))),IF(N19="ΝΑΙ",3,(IF(O19="ΝΑΙ",2,0)))))</f>
        <v>0</v>
      </c>
      <c r="AD19" s="23">
        <f>IF(ISBLANK(#REF!),"",MAX(AB19:AC19))</f>
        <v>0</v>
      </c>
      <c r="AE19" s="23">
        <f>IF(ISBLANK(#REF!),"",MIN(3,0.5*INT((P19*12+Q19+ROUND(R19/30,0))/6)))</f>
        <v>3</v>
      </c>
      <c r="AF19" s="23">
        <f>IF(ISBLANK(#REF!),"",0.25*(S19*12+T19+ROUND(U19/30,0)))</f>
        <v>3.5</v>
      </c>
      <c r="AG19" s="27">
        <f>IF(ISBLANK(#REF!),"",IF(V19&gt;=67%,7,0))</f>
        <v>0</v>
      </c>
      <c r="AH19" s="27">
        <f>IF(ISBLANK(#REF!),"",IF(W19&gt;=1,7,0))</f>
        <v>0</v>
      </c>
      <c r="AI19" s="27">
        <f>IF(ISBLANK(#REF!),"",IF(X19="ΠΟΛΥΤΕΚΝΟΣ",7,IF(X19="ΤΡΙΤΕΚΝΟΣ",3,0)))</f>
        <v>0</v>
      </c>
      <c r="AJ19" s="27">
        <f>IF(ISBLANK(#REF!),"",MAX(AG19:AI19))</f>
        <v>0</v>
      </c>
      <c r="AK19" s="178">
        <f>IF(ISBLANK(#REF!),"",AA19+SUM(AD19:AF19,AJ19))</f>
        <v>7.59</v>
      </c>
    </row>
    <row r="20" spans="1:37" s="16" customFormat="1">
      <c r="A20" s="28">
        <f>IF(ISBLANK(#REF!),"",IF(ISNUMBER(A19),A19+1,1))</f>
        <v>10</v>
      </c>
      <c r="B20" s="16" t="s">
        <v>353</v>
      </c>
      <c r="C20" s="16" t="s">
        <v>115</v>
      </c>
      <c r="D20" s="16" t="s">
        <v>95</v>
      </c>
      <c r="E20" s="16" t="s">
        <v>42</v>
      </c>
      <c r="F20" s="16" t="s">
        <v>88</v>
      </c>
      <c r="G20" s="16" t="s">
        <v>61</v>
      </c>
      <c r="H20" s="16" t="s">
        <v>12</v>
      </c>
      <c r="I20" s="16" t="s">
        <v>11</v>
      </c>
      <c r="J20" s="90">
        <v>39370</v>
      </c>
      <c r="K20" s="54">
        <v>6.64</v>
      </c>
      <c r="L20" s="17"/>
      <c r="M20" s="17"/>
      <c r="N20" s="17"/>
      <c r="O20" s="17" t="s">
        <v>12</v>
      </c>
      <c r="P20" s="16">
        <v>5</v>
      </c>
      <c r="Q20" s="16">
        <v>2</v>
      </c>
      <c r="R20" s="16">
        <v>0</v>
      </c>
      <c r="S20" s="16">
        <v>0</v>
      </c>
      <c r="T20" s="16">
        <v>2</v>
      </c>
      <c r="U20" s="16">
        <v>5</v>
      </c>
      <c r="V20" s="26"/>
      <c r="W20" s="87"/>
      <c r="X20" s="17"/>
      <c r="Y20" s="17" t="s">
        <v>14</v>
      </c>
      <c r="Z20" s="17" t="s">
        <v>14</v>
      </c>
      <c r="AA20" s="23">
        <f>IF(ISBLANK(#REF!),"",IF(K20&gt;5,ROUND(0.5*(K20-5),2),0))</f>
        <v>0.82</v>
      </c>
      <c r="AB20" s="23">
        <f>IF(ISBLANK(#REF!),"",IF(L20="ΝΑΙ",6,(IF(M20="ΝΑΙ",4,0))))</f>
        <v>0</v>
      </c>
      <c r="AC20" s="23">
        <f>IF(ISBLANK(#REF!),"",IF(E20="ΠΕ23",IF(N20="ΝΑΙ",3,(IF(O20="ΝΑΙ",2,0))),IF(N20="ΝΑΙ",3,(IF(O20="ΝΑΙ",2,0)))))</f>
        <v>2</v>
      </c>
      <c r="AD20" s="23">
        <f>IF(ISBLANK(#REF!),"",MAX(AB20:AC20))</f>
        <v>2</v>
      </c>
      <c r="AE20" s="23">
        <f>IF(ISBLANK(#REF!),"",MIN(3,0.5*INT((P20*12+Q20+ROUND(R20/30,0))/6)))</f>
        <v>3</v>
      </c>
      <c r="AF20" s="23">
        <f>IF(ISBLANK(#REF!),"",0.25*(S20*12+T20+ROUND(U20/30,0)))</f>
        <v>0.5</v>
      </c>
      <c r="AG20" s="27">
        <f>IF(ISBLANK(#REF!),"",IF(V20&gt;=67%,7,0))</f>
        <v>0</v>
      </c>
      <c r="AH20" s="27">
        <f>IF(ISBLANK(#REF!),"",IF(W20&gt;=1,7,0))</f>
        <v>0</v>
      </c>
      <c r="AI20" s="27">
        <f>IF(ISBLANK(#REF!),"",IF(X20="ΠΟΛΥΤΕΚΝΟΣ",7,IF(X20="ΤΡΙΤΕΚΝΟΣ",3,0)))</f>
        <v>0</v>
      </c>
      <c r="AJ20" s="27">
        <f>IF(ISBLANK(#REF!),"",MAX(AG20:AI20))</f>
        <v>0</v>
      </c>
      <c r="AK20" s="178">
        <f>IF(ISBLANK(#REF!),"",AA20+SUM(AD20:AF20,AJ20))</f>
        <v>6.32</v>
      </c>
    </row>
    <row r="21" spans="1:37" s="16" customFormat="1">
      <c r="A21" s="28">
        <f>IF(ISBLANK(#REF!),"",IF(ISNUMBER(A20),A20+1,1))</f>
        <v>11</v>
      </c>
      <c r="B21" s="16" t="s">
        <v>461</v>
      </c>
      <c r="C21" s="16" t="s">
        <v>145</v>
      </c>
      <c r="D21" s="16" t="s">
        <v>166</v>
      </c>
      <c r="E21" s="16" t="s">
        <v>42</v>
      </c>
      <c r="F21" s="16" t="s">
        <v>88</v>
      </c>
      <c r="G21" s="16" t="s">
        <v>61</v>
      </c>
      <c r="H21" s="16" t="s">
        <v>12</v>
      </c>
      <c r="I21" s="16" t="s">
        <v>11</v>
      </c>
      <c r="J21" s="90">
        <v>38079</v>
      </c>
      <c r="K21" s="54">
        <v>6.3</v>
      </c>
      <c r="L21" s="17"/>
      <c r="M21" s="17"/>
      <c r="N21" s="17"/>
      <c r="O21" s="17"/>
      <c r="P21" s="16">
        <v>2</v>
      </c>
      <c r="Q21" s="16">
        <v>0</v>
      </c>
      <c r="R21" s="16">
        <v>9</v>
      </c>
      <c r="S21" s="16">
        <v>1</v>
      </c>
      <c r="T21" s="16">
        <v>1</v>
      </c>
      <c r="U21" s="16">
        <v>15</v>
      </c>
      <c r="V21" s="26"/>
      <c r="W21" s="87"/>
      <c r="X21" s="17"/>
      <c r="Y21" s="17" t="s">
        <v>14</v>
      </c>
      <c r="Z21" s="17" t="s">
        <v>14</v>
      </c>
      <c r="AA21" s="23">
        <f>IF(ISBLANK(#REF!),"",IF(K21&gt;5,ROUND(0.5*(K21-5),2),0))</f>
        <v>0.65</v>
      </c>
      <c r="AB21" s="23">
        <f>IF(ISBLANK(#REF!),"",IF(L21="ΝΑΙ",6,(IF(M21="ΝΑΙ",4,0))))</f>
        <v>0</v>
      </c>
      <c r="AC21" s="23">
        <f>IF(ISBLANK(#REF!),"",IF(E21="ΠΕ23",IF(N21="ΝΑΙ",3,(IF(O21="ΝΑΙ",2,0))),IF(N21="ΝΑΙ",3,(IF(O21="ΝΑΙ",2,0)))))</f>
        <v>0</v>
      </c>
      <c r="AD21" s="23">
        <f>IF(ISBLANK(#REF!),"",MAX(AB21:AC21))</f>
        <v>0</v>
      </c>
      <c r="AE21" s="23">
        <f>IF(ISBLANK(#REF!),"",MIN(3,0.5*INT((P21*12+Q21+ROUND(R21/30,0))/6)))</f>
        <v>2</v>
      </c>
      <c r="AF21" s="23">
        <f>IF(ISBLANK(#REF!),"",0.25*(S21*12+T21+ROUND(U21/30,0)))</f>
        <v>3.5</v>
      </c>
      <c r="AG21" s="27">
        <f>IF(ISBLANK(#REF!),"",IF(V21&gt;=67%,7,0))</f>
        <v>0</v>
      </c>
      <c r="AH21" s="27">
        <f>IF(ISBLANK(#REF!),"",IF(W21&gt;=1,7,0))</f>
        <v>0</v>
      </c>
      <c r="AI21" s="27">
        <f>IF(ISBLANK(#REF!),"",IF(X21="ΠΟΛΥΤΕΚΝΟΣ",7,IF(X21="ΤΡΙΤΕΚΝΟΣ",3,0)))</f>
        <v>0</v>
      </c>
      <c r="AJ21" s="27">
        <f>IF(ISBLANK(#REF!),"",MAX(AG21:AI21))</f>
        <v>0</v>
      </c>
      <c r="AK21" s="178">
        <f>IF(ISBLANK(#REF!),"",AA21+SUM(AD21:AF21,AJ21))</f>
        <v>6.15</v>
      </c>
    </row>
  </sheetData>
  <sortState ref="B11:AN21">
    <sortCondition descending="1" ref="AK11:AK21"/>
    <sortCondition ref="J11:J21"/>
    <sortCondition descending="1" ref="K11:K21"/>
  </sortState>
  <mergeCells count="11">
    <mergeCell ref="B4:D4"/>
    <mergeCell ref="B5:D5"/>
    <mergeCell ref="B6:D6"/>
    <mergeCell ref="B7:D7"/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89" priority="12">
      <formula>OR(AND($E1&lt;&gt;"ΠΕ23",$H1="ΝΑΙ",$I1="ΕΠΙΚΟΥΡΙΚΟΣ"),AND($E1&lt;&gt;"ΠΕ23",$H1="ΌΧΙ",$I1="ΚΥΡΙΟΣ"))</formula>
    </cfRule>
  </conditionalFormatting>
  <conditionalFormatting sqref="E1:G10">
    <cfRule type="expression" dxfId="88" priority="11">
      <formula>OR(AND($E1&lt;&gt;"ΠΕ25",$F1="ΑΕΙ",$G1="ΑΠΑΙΤΕΙΤΑΙ"),AND($E1&lt;&gt;"ΠΕ25",$E1&lt;&gt;"ΠΕ23",$F1="ΤΕΙ",$G1="ΔΕΝ ΑΠΑΙΤΕΙΤΑΙ"))</formula>
    </cfRule>
  </conditionalFormatting>
  <conditionalFormatting sqref="H1:H10 E1:E21">
    <cfRule type="expression" dxfId="87" priority="10">
      <formula>AND($E1="ΠΕ23",$H1="ΌΧΙ")</formula>
    </cfRule>
  </conditionalFormatting>
  <conditionalFormatting sqref="G1:G10 E1:E21">
    <cfRule type="expression" dxfId="86" priority="9">
      <formula>OR(AND($E1="ΠΕ23",$G1="ΑΠΑΙΤΕΙΤΑΙ"),AND($E1="ΠΕ25",$G1="ΔΕΝ ΑΠΑΙΤΕΙΤΑΙ"))</formula>
    </cfRule>
  </conditionalFormatting>
  <conditionalFormatting sqref="G1:H10">
    <cfRule type="expression" dxfId="85" priority="8">
      <formula>AND($G1="ΔΕΝ ΑΠΑΙΤΕΙΤΑΙ",$H1="ΌΧΙ")</formula>
    </cfRule>
  </conditionalFormatting>
  <conditionalFormatting sqref="E1:F10">
    <cfRule type="expression" dxfId="84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1:I21">
    <cfRule type="expression" dxfId="83" priority="6">
      <formula>OR(AND($E11&lt;&gt;"ΠΕ23",$H11="ΝΑΙ",$I11="ΕΠΙΚΟΥΡΙΚΟΣ"),AND($E11&lt;&gt;"ΠΕ23",$H11="ΌΧΙ",$I11="ΚΥΡΙΟΣ"))</formula>
    </cfRule>
  </conditionalFormatting>
  <conditionalFormatting sqref="E11:G21">
    <cfRule type="expression" dxfId="82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:H21">
    <cfRule type="expression" dxfId="81" priority="4">
      <formula>AND($E11="ΠΕ23",$H11="ΌΧΙ")</formula>
    </cfRule>
  </conditionalFormatting>
  <conditionalFormatting sqref="G11:G21">
    <cfRule type="expression" dxfId="80" priority="3">
      <formula>OR(AND($E11="ΠΕ23",$G11="ΑΠΑΙΤΕΙΤΑΙ"),AND($E11="ΠΕ25",$G11="ΔΕΝ ΑΠΑΙΤΕΙΤΑΙ"))</formula>
    </cfRule>
  </conditionalFormatting>
  <conditionalFormatting sqref="G11:H21">
    <cfRule type="expression" dxfId="79" priority="2">
      <formula>AND($G11="ΔΕΝ ΑΠΑΙΤΕΙΤΑΙ",$H11="ΌΧΙ")</formula>
    </cfRule>
  </conditionalFormatting>
  <conditionalFormatting sqref="E11:F21">
    <cfRule type="expression" dxfId="78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dataValidations count="12">
    <dataValidation type="whole" operator="greaterThanOrEqual" allowBlank="1" showInputMessage="1" showErrorMessage="1" sqref="W11:W21">
      <formula1>0</formula1>
    </dataValidation>
    <dataValidation type="list" allowBlank="1" showInputMessage="1" showErrorMessage="1" sqref="F11:F21">
      <formula1>ΑΕΙ_ΤΕΙ</formula1>
    </dataValidation>
    <dataValidation type="list" allowBlank="1" showInputMessage="1" showErrorMessage="1" sqref="G11:G21">
      <formula1>ΑΠΑΙΤΕΙΤΑΙ_ΔΕΝ_ΑΠΑΙΤΕΙΤΑΙ</formula1>
    </dataValidation>
    <dataValidation type="list" allowBlank="1" showInputMessage="1" showErrorMessage="1" sqref="E11:E21">
      <formula1>ΚΛΑΔΟΣ_ΕΕΠ</formula1>
    </dataValidation>
    <dataValidation type="decimal" allowBlank="1" showInputMessage="1" showErrorMessage="1" sqref="K11:K21">
      <formula1>0</formula1>
      <formula2>10</formula2>
    </dataValidation>
    <dataValidation type="list" allowBlank="1" showInputMessage="1" showErrorMessage="1" sqref="X11:X21">
      <formula1>ΠΟΛΥΤΕΚΝΟΣ_ΤΡΙΤΕΚΝΟΣ</formula1>
    </dataValidation>
    <dataValidation type="whole" allowBlank="1" showInputMessage="1" showErrorMessage="1" sqref="U11:U21 R11:R21">
      <formula1>0</formula1>
      <formula2>29</formula2>
    </dataValidation>
    <dataValidation type="whole" allowBlank="1" showInputMessage="1" showErrorMessage="1" sqref="T11:T21 Q11:Q21">
      <formula1>0</formula1>
      <formula2>11</formula2>
    </dataValidation>
    <dataValidation type="whole" allowBlank="1" showInputMessage="1" showErrorMessage="1" sqref="S11:S21 P11:P21">
      <formula1>0</formula1>
      <formula2>40</formula2>
    </dataValidation>
    <dataValidation type="list" allowBlank="1" showInputMessage="1" showErrorMessage="1" sqref="Y11:Z21 H11:H21 L11:O21">
      <formula1>NAI_OXI</formula1>
    </dataValidation>
    <dataValidation type="list" allowBlank="1" showInputMessage="1" showErrorMessage="1" sqref="I11:I21">
      <formula1>ΚΑΤΗΓΟΡΙΑ_ΠΙΝΑΚΑ</formula1>
    </dataValidation>
    <dataValidation type="decimal" allowBlank="1" showInputMessage="1" showErrorMessage="1" sqref="V11:V21">
      <formula1>0</formula1>
      <formula2>1</formula2>
    </dataValidation>
  </dataValidations>
  <pageMargins left="0.7" right="0.7" top="0.75" bottom="0.75" header="0.3" footer="0.3"/>
  <pageSetup scale="2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K22"/>
  <sheetViews>
    <sheetView view="pageBreakPreview" topLeftCell="A4" zoomScale="60" zoomScaleNormal="85" workbookViewId="0">
      <selection activeCell="A11" sqref="A11"/>
    </sheetView>
  </sheetViews>
  <sheetFormatPr defaultRowHeight="15"/>
  <cols>
    <col min="1" max="1" width="5.5703125" customWidth="1"/>
    <col min="2" max="2" width="22.42578125" bestFit="1" customWidth="1"/>
    <col min="3" max="3" width="14.140625" customWidth="1"/>
    <col min="4" max="4" width="16.7109375" customWidth="1"/>
    <col min="7" max="7" width="15" customWidth="1"/>
    <col min="9" max="9" width="14.5703125" customWidth="1"/>
    <col min="10" max="10" width="13.140625" customWidth="1"/>
    <col min="11" max="11" width="6.28515625" customWidth="1"/>
    <col min="13" max="13" width="13" bestFit="1" customWidth="1"/>
    <col min="16" max="16" width="6.5703125" bestFit="1" customWidth="1"/>
    <col min="17" max="17" width="7.42578125" customWidth="1"/>
    <col min="19" max="21" width="6.5703125" bestFit="1" customWidth="1"/>
    <col min="24" max="24" width="3.7109375" bestFit="1" customWidth="1"/>
    <col min="25" max="25" width="7" customWidth="1"/>
    <col min="26" max="26" width="7.42578125" customWidth="1"/>
    <col min="27" max="27" width="6.42578125" customWidth="1"/>
    <col min="32" max="32" width="7" customWidth="1"/>
    <col min="33" max="33" width="7.140625" customWidth="1"/>
    <col min="35" max="35" width="7.42578125" customWidth="1"/>
    <col min="36" max="36" width="6.85546875" customWidth="1"/>
  </cols>
  <sheetData>
    <row r="1" spans="1:37" s="8" customFormat="1">
      <c r="A1" s="32"/>
      <c r="B1" s="32"/>
      <c r="C1" s="32"/>
      <c r="D1" s="32"/>
      <c r="E1" s="32"/>
      <c r="F1" s="32"/>
      <c r="G1" s="32"/>
      <c r="H1" s="32"/>
      <c r="I1" s="32"/>
      <c r="J1" s="32"/>
      <c r="K1" s="35"/>
      <c r="L1" s="34"/>
      <c r="M1" s="34"/>
      <c r="N1" s="34"/>
      <c r="O1" s="34"/>
      <c r="P1" s="32"/>
      <c r="Q1" s="32"/>
      <c r="R1" s="32"/>
      <c r="S1" s="32"/>
      <c r="T1" s="32"/>
      <c r="U1" s="32"/>
      <c r="V1" s="32"/>
      <c r="W1" s="32"/>
      <c r="X1" s="34"/>
      <c r="Y1" s="34"/>
      <c r="Z1" s="34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</row>
    <row r="2" spans="1:37" s="8" customFormat="1">
      <c r="A2" s="32"/>
      <c r="B2" s="32"/>
      <c r="C2" s="106" t="s">
        <v>820</v>
      </c>
      <c r="D2" s="106"/>
      <c r="E2" s="106"/>
      <c r="F2" s="106"/>
      <c r="G2" s="106"/>
      <c r="H2" s="106"/>
      <c r="I2" s="106"/>
      <c r="J2" s="32"/>
      <c r="K2" s="35"/>
      <c r="L2" s="34"/>
      <c r="M2" s="34"/>
      <c r="N2" s="34"/>
      <c r="O2" s="34"/>
      <c r="P2" s="32"/>
      <c r="Q2" s="32"/>
      <c r="R2" s="32"/>
      <c r="S2" s="32"/>
      <c r="T2" s="32"/>
      <c r="U2" s="32"/>
      <c r="V2" s="32"/>
      <c r="W2" s="32"/>
      <c r="X2" s="34"/>
      <c r="Y2" s="34"/>
      <c r="Z2" s="34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s="8" customFormat="1">
      <c r="A3" s="32"/>
      <c r="B3" s="32"/>
      <c r="C3" s="36"/>
      <c r="D3" s="32"/>
      <c r="E3" s="32"/>
      <c r="F3" s="32"/>
      <c r="G3" s="32"/>
      <c r="H3" s="32"/>
      <c r="I3" s="32"/>
      <c r="J3" s="32"/>
      <c r="K3" s="35"/>
      <c r="L3" s="34"/>
      <c r="M3" s="34"/>
      <c r="N3" s="34"/>
      <c r="O3" s="34"/>
      <c r="P3" s="32"/>
      <c r="Q3" s="32"/>
      <c r="R3" s="32"/>
      <c r="S3" s="32"/>
      <c r="T3" s="32"/>
      <c r="U3" s="32"/>
      <c r="V3" s="32"/>
      <c r="W3" s="32"/>
      <c r="X3" s="34"/>
      <c r="Y3" s="34"/>
      <c r="Z3" s="34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s="8" customFormat="1">
      <c r="B4" s="209" t="s">
        <v>52</v>
      </c>
      <c r="C4" s="209"/>
      <c r="D4" s="209"/>
      <c r="E4" s="32"/>
      <c r="F4" s="32"/>
      <c r="G4" s="32"/>
      <c r="H4" s="32"/>
      <c r="I4" s="32"/>
      <c r="J4" s="32"/>
      <c r="K4" s="35"/>
      <c r="L4" s="34"/>
      <c r="M4" s="34"/>
      <c r="N4" s="34"/>
      <c r="O4" s="34"/>
      <c r="P4" s="32"/>
      <c r="Q4" s="32"/>
      <c r="R4" s="32"/>
      <c r="S4" s="32"/>
      <c r="T4" s="32"/>
      <c r="U4" s="32"/>
      <c r="V4" s="32"/>
      <c r="W4" s="32"/>
      <c r="X4" s="34"/>
      <c r="Y4" s="34"/>
      <c r="Z4" s="34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s="8" customFormat="1">
      <c r="B5" s="210" t="s">
        <v>53</v>
      </c>
      <c r="C5" s="210"/>
      <c r="D5" s="210"/>
      <c r="E5" s="32"/>
      <c r="F5" s="32"/>
      <c r="G5" s="32"/>
      <c r="H5" s="32"/>
      <c r="I5" s="32"/>
      <c r="J5" s="32"/>
      <c r="K5" s="35"/>
      <c r="L5" s="34"/>
      <c r="M5" s="34"/>
      <c r="N5" s="34"/>
      <c r="O5" s="34"/>
      <c r="P5" s="32"/>
      <c r="Q5" s="32"/>
      <c r="R5" s="32"/>
      <c r="S5" s="32"/>
      <c r="T5" s="32"/>
      <c r="U5" s="32"/>
      <c r="V5" s="32"/>
      <c r="W5" s="32"/>
      <c r="X5" s="34"/>
      <c r="Y5" s="34"/>
      <c r="Z5" s="34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s="8" customFormat="1">
      <c r="B6" s="210" t="s">
        <v>54</v>
      </c>
      <c r="C6" s="210"/>
      <c r="D6" s="210"/>
      <c r="E6" s="32"/>
      <c r="F6" s="32"/>
      <c r="G6" s="32"/>
      <c r="H6" s="32"/>
      <c r="I6" s="32"/>
      <c r="J6" s="32"/>
      <c r="K6" s="35"/>
      <c r="L6" s="34"/>
      <c r="M6" s="34"/>
      <c r="N6" s="34"/>
      <c r="O6" s="34"/>
      <c r="P6" s="32"/>
      <c r="Q6" s="32"/>
      <c r="R6" s="32"/>
      <c r="S6" s="32"/>
      <c r="T6" s="32"/>
      <c r="U6" s="32"/>
      <c r="V6" s="32"/>
      <c r="W6" s="32"/>
      <c r="X6" s="34"/>
      <c r="Y6" s="34"/>
      <c r="Z6" s="34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s="8" customFormat="1">
      <c r="B7" s="210" t="s">
        <v>813</v>
      </c>
      <c r="C7" s="210"/>
      <c r="D7" s="210"/>
      <c r="E7" s="32"/>
      <c r="F7" s="32"/>
      <c r="G7" s="32"/>
      <c r="H7" s="32"/>
      <c r="I7" s="32"/>
      <c r="J7" s="32"/>
      <c r="K7" s="35"/>
      <c r="L7" s="34"/>
      <c r="M7" s="34"/>
      <c r="N7" s="34"/>
      <c r="O7" s="34"/>
      <c r="P7" s="32"/>
      <c r="Q7" s="32"/>
      <c r="R7" s="32"/>
      <c r="S7" s="32"/>
      <c r="T7" s="32"/>
      <c r="U7" s="32"/>
      <c r="V7" s="32"/>
      <c r="W7" s="32"/>
      <c r="X7" s="34"/>
      <c r="Y7" s="34"/>
      <c r="Z7" s="34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s="8" customFormat="1">
      <c r="A8" s="156"/>
      <c r="B8" s="32"/>
      <c r="C8" s="32"/>
      <c r="D8" s="32"/>
      <c r="E8" s="32"/>
      <c r="F8" s="32"/>
      <c r="G8" s="32"/>
      <c r="H8" s="32"/>
      <c r="I8" s="32"/>
      <c r="J8" s="32"/>
      <c r="K8" s="35"/>
      <c r="L8" s="34"/>
      <c r="M8" s="34"/>
      <c r="N8" s="34"/>
      <c r="O8" s="34"/>
      <c r="P8" s="32"/>
      <c r="Q8" s="32"/>
      <c r="R8" s="32"/>
      <c r="S8" s="32"/>
      <c r="T8" s="32"/>
      <c r="U8" s="32"/>
      <c r="V8" s="32"/>
      <c r="W8" s="32"/>
      <c r="X8" s="34"/>
      <c r="Y8" s="34"/>
      <c r="Z8" s="34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s="55" customFormat="1" ht="29.25" customHeight="1">
      <c r="A9" s="39"/>
      <c r="B9" s="216"/>
      <c r="C9" s="216"/>
      <c r="D9" s="217"/>
      <c r="E9" s="218" t="s">
        <v>76</v>
      </c>
      <c r="F9" s="219"/>
      <c r="G9" s="219"/>
      <c r="H9" s="219"/>
      <c r="I9" s="219"/>
      <c r="J9" s="220"/>
      <c r="K9" s="221" t="s">
        <v>77</v>
      </c>
      <c r="L9" s="222"/>
      <c r="M9" s="222"/>
      <c r="N9" s="222"/>
      <c r="O9" s="223"/>
      <c r="P9" s="214" t="s">
        <v>78</v>
      </c>
      <c r="Q9" s="214"/>
      <c r="R9" s="214"/>
      <c r="S9" s="214"/>
      <c r="T9" s="214"/>
      <c r="U9" s="214"/>
      <c r="V9" s="204" t="s">
        <v>79</v>
      </c>
      <c r="W9" s="224"/>
      <c r="X9" s="224"/>
      <c r="Y9" s="225" t="s">
        <v>80</v>
      </c>
      <c r="Z9" s="225"/>
      <c r="AA9" s="205" t="s">
        <v>81</v>
      </c>
      <c r="AB9" s="205"/>
      <c r="AC9" s="205"/>
      <c r="AD9" s="205"/>
      <c r="AE9" s="205"/>
      <c r="AF9" s="205"/>
      <c r="AG9" s="205"/>
      <c r="AH9" s="205"/>
      <c r="AI9" s="205"/>
      <c r="AJ9" s="205"/>
      <c r="AK9" s="56"/>
    </row>
    <row r="10" spans="1:37" s="38" customFormat="1" ht="134.25" customHeight="1">
      <c r="A10" s="39" t="s">
        <v>85</v>
      </c>
      <c r="B10" s="40" t="s">
        <v>16</v>
      </c>
      <c r="C10" s="40" t="s">
        <v>17</v>
      </c>
      <c r="D10" s="40" t="s">
        <v>18</v>
      </c>
      <c r="E10" s="68" t="s">
        <v>59</v>
      </c>
      <c r="F10" s="68" t="s">
        <v>89</v>
      </c>
      <c r="G10" s="68" t="s">
        <v>60</v>
      </c>
      <c r="H10" s="42" t="s">
        <v>67</v>
      </c>
      <c r="I10" s="179" t="s">
        <v>0</v>
      </c>
      <c r="J10" s="181" t="s">
        <v>68</v>
      </c>
      <c r="K10" s="180" t="s">
        <v>19</v>
      </c>
      <c r="L10" s="91" t="s">
        <v>66</v>
      </c>
      <c r="M10" s="91" t="s">
        <v>672</v>
      </c>
      <c r="N10" s="43" t="s">
        <v>4</v>
      </c>
      <c r="O10" s="43" t="s">
        <v>6</v>
      </c>
      <c r="P10" s="50" t="s">
        <v>20</v>
      </c>
      <c r="Q10" s="50" t="s">
        <v>21</v>
      </c>
      <c r="R10" s="50" t="s">
        <v>22</v>
      </c>
      <c r="S10" s="50" t="s">
        <v>23</v>
      </c>
      <c r="T10" s="50" t="s">
        <v>24</v>
      </c>
      <c r="U10" s="50" t="s">
        <v>25</v>
      </c>
      <c r="V10" s="69" t="s">
        <v>91</v>
      </c>
      <c r="W10" s="69" t="s">
        <v>90</v>
      </c>
      <c r="X10" s="69" t="s">
        <v>29</v>
      </c>
      <c r="Y10" s="57" t="s">
        <v>9</v>
      </c>
      <c r="Z10" s="57" t="s">
        <v>10</v>
      </c>
      <c r="AA10" s="43" t="s">
        <v>26</v>
      </c>
      <c r="AB10" s="43" t="s">
        <v>64</v>
      </c>
      <c r="AC10" s="43" t="s">
        <v>65</v>
      </c>
      <c r="AD10" s="43" t="s">
        <v>63</v>
      </c>
      <c r="AE10" s="50" t="s">
        <v>27</v>
      </c>
      <c r="AF10" s="50" t="s">
        <v>28</v>
      </c>
      <c r="AG10" s="44" t="s">
        <v>70</v>
      </c>
      <c r="AH10" s="44" t="s">
        <v>71</v>
      </c>
      <c r="AI10" s="44" t="s">
        <v>73</v>
      </c>
      <c r="AJ10" s="44" t="s">
        <v>72</v>
      </c>
      <c r="AK10" s="182" t="s">
        <v>34</v>
      </c>
    </row>
    <row r="11" spans="1:37" s="16" customFormat="1">
      <c r="A11" s="28">
        <f>IF(ISBLANK(#REF!),"",IF(ISNUMBER(A10),A10+1,1))</f>
        <v>1</v>
      </c>
      <c r="B11" s="16" t="s">
        <v>462</v>
      </c>
      <c r="C11" s="16" t="s">
        <v>232</v>
      </c>
      <c r="D11" s="16" t="s">
        <v>111</v>
      </c>
      <c r="E11" s="16" t="s">
        <v>42</v>
      </c>
      <c r="F11" s="16" t="s">
        <v>88</v>
      </c>
      <c r="G11" s="16" t="s">
        <v>61</v>
      </c>
      <c r="H11" s="16" t="s">
        <v>14</v>
      </c>
      <c r="I11" s="16" t="s">
        <v>13</v>
      </c>
      <c r="J11" s="90">
        <v>39973</v>
      </c>
      <c r="K11" s="54">
        <v>7.69</v>
      </c>
      <c r="L11" s="17"/>
      <c r="M11" s="17" t="s">
        <v>12</v>
      </c>
      <c r="N11" s="17"/>
      <c r="O11" s="17"/>
      <c r="P11" s="16">
        <v>0</v>
      </c>
      <c r="Q11" s="16">
        <v>11</v>
      </c>
      <c r="R11" s="16">
        <v>21</v>
      </c>
      <c r="S11" s="16">
        <v>0</v>
      </c>
      <c r="T11" s="16">
        <v>11</v>
      </c>
      <c r="U11" s="16">
        <v>28</v>
      </c>
      <c r="V11" s="26"/>
      <c r="W11" s="87"/>
      <c r="X11" s="17"/>
      <c r="Y11" s="17" t="s">
        <v>14</v>
      </c>
      <c r="Z11" s="17" t="s">
        <v>14</v>
      </c>
      <c r="AA11" s="23">
        <f>IF(ISBLANK(#REF!),"",IF(K11&gt;5,ROUND(0.5*(K11-5),2),0))</f>
        <v>1.35</v>
      </c>
      <c r="AB11" s="23">
        <f>IF(ISBLANK(#REF!),"",IF(L11="ΝΑΙ",6,(IF(M11="ΝΑΙ",4,0))))</f>
        <v>4</v>
      </c>
      <c r="AC11" s="23">
        <f>IF(ISBLANK(#REF!),"",IF(E11="ΠΕ23",IF(N11="ΝΑΙ",3,(IF(O11="ΝΑΙ",2,0))),IF(N11="ΝΑΙ",3,(IF(O11="ΝΑΙ",2,0)))))</f>
        <v>0</v>
      </c>
      <c r="AD11" s="23">
        <f>IF(ISBLANK(#REF!),"",MAX(AB11:AC11))</f>
        <v>4</v>
      </c>
      <c r="AE11" s="23">
        <f>IF(ISBLANK(#REF!),"",MIN(3,0.5*INT((P11*12+Q11+ROUND(R11/30,0))/6)))</f>
        <v>1</v>
      </c>
      <c r="AF11" s="23">
        <f>IF(ISBLANK(#REF!),"",0.25*(S11*12+T11+ROUND(U11/30,0)))</f>
        <v>3</v>
      </c>
      <c r="AG11" s="27">
        <f>IF(ISBLANK(#REF!),"",IF(V11&gt;=67%,7,0))</f>
        <v>0</v>
      </c>
      <c r="AH11" s="27">
        <f>IF(ISBLANK(#REF!),"",IF(W11&gt;=1,7,0))</f>
        <v>0</v>
      </c>
      <c r="AI11" s="27">
        <f>IF(ISBLANK(#REF!),"",IF(X11="ΠΟΛΥΤΕΚΝΟΣ",7,IF(X11="ΤΡΙΤΕΚΝΟΣ",3,0)))</f>
        <v>0</v>
      </c>
      <c r="AJ11" s="27">
        <f>IF(ISBLANK(#REF!),"",MAX(AG11:AI11))</f>
        <v>0</v>
      </c>
      <c r="AK11" s="178">
        <f>IF(ISBLANK(#REF!),"",AA11+SUM(AD11:AF11,AJ11))</f>
        <v>9.35</v>
      </c>
    </row>
    <row r="12" spans="1:37" s="16" customFormat="1">
      <c r="A12" s="28">
        <f>IF(ISBLANK(#REF!),"",IF(ISNUMBER(A11),A11+1,1))</f>
        <v>2</v>
      </c>
      <c r="B12" s="16" t="s">
        <v>468</v>
      </c>
      <c r="C12" s="16" t="s">
        <v>115</v>
      </c>
      <c r="D12" s="16" t="s">
        <v>366</v>
      </c>
      <c r="E12" s="16" t="s">
        <v>42</v>
      </c>
      <c r="F12" s="16" t="s">
        <v>88</v>
      </c>
      <c r="G12" s="16" t="s">
        <v>61</v>
      </c>
      <c r="H12" s="16" t="s">
        <v>14</v>
      </c>
      <c r="I12" s="16" t="s">
        <v>13</v>
      </c>
      <c r="J12" s="90">
        <v>40485</v>
      </c>
      <c r="K12" s="54">
        <v>6.79</v>
      </c>
      <c r="L12" s="17"/>
      <c r="M12" s="17" t="s">
        <v>12</v>
      </c>
      <c r="N12" s="17"/>
      <c r="O12" s="17"/>
      <c r="P12" s="16">
        <v>0</v>
      </c>
      <c r="Q12" s="16">
        <v>5</v>
      </c>
      <c r="R12" s="16">
        <v>22</v>
      </c>
      <c r="S12" s="16">
        <v>0</v>
      </c>
      <c r="T12" s="16">
        <v>4</v>
      </c>
      <c r="U12" s="16">
        <v>14</v>
      </c>
      <c r="V12" s="26"/>
      <c r="W12" s="87"/>
      <c r="X12" s="17"/>
      <c r="Y12" s="17" t="s">
        <v>14</v>
      </c>
      <c r="Z12" s="17" t="s">
        <v>14</v>
      </c>
      <c r="AA12" s="23">
        <f>IF(ISBLANK(#REF!),"",IF(K12&gt;5,ROUND(0.5*(K12-5),2),0))</f>
        <v>0.9</v>
      </c>
      <c r="AB12" s="23">
        <f>IF(ISBLANK(#REF!),"",IF(L12="ΝΑΙ",6,(IF(M12="ΝΑΙ",4,0))))</f>
        <v>4</v>
      </c>
      <c r="AC12" s="23">
        <f>IF(ISBLANK(#REF!),"",IF(E12="ΠΕ23",IF(N12="ΝΑΙ",3,(IF(O12="ΝΑΙ",2,0))),IF(N12="ΝΑΙ",3,(IF(O12="ΝΑΙ",2,0)))))</f>
        <v>0</v>
      </c>
      <c r="AD12" s="23">
        <f>IF(ISBLANK(#REF!),"",MAX(AB12:AC12))</f>
        <v>4</v>
      </c>
      <c r="AE12" s="23">
        <f>IF(ISBLANK(#REF!),"",MIN(3,0.5*INT((P12*12+Q12+ROUND(R12/30,0))/6)))</f>
        <v>0.5</v>
      </c>
      <c r="AF12" s="23">
        <f>IF(ISBLANK(#REF!),"",0.25*(S12*12+T12+ROUND(U12/30,0)))</f>
        <v>1</v>
      </c>
      <c r="AG12" s="27">
        <f>IF(ISBLANK(#REF!),"",IF(V12&gt;=67%,7,0))</f>
        <v>0</v>
      </c>
      <c r="AH12" s="27">
        <f>IF(ISBLANK(#REF!),"",IF(W12&gt;=1,7,0))</f>
        <v>0</v>
      </c>
      <c r="AI12" s="27">
        <f>IF(ISBLANK(#REF!),"",IF(X12="ΠΟΛΥΤΕΚΝΟΣ",7,IF(X12="ΤΡΙΤΕΚΝΟΣ",3,0)))</f>
        <v>0</v>
      </c>
      <c r="AJ12" s="27">
        <f>IF(ISBLANK(#REF!),"",MAX(AG12:AI12))</f>
        <v>0</v>
      </c>
      <c r="AK12" s="178">
        <f>IF(ISBLANK(#REF!),"",AA12+SUM(AD12:AF12,AJ12))</f>
        <v>6.4</v>
      </c>
    </row>
    <row r="13" spans="1:37" s="16" customFormat="1">
      <c r="A13" s="28">
        <f>IF(ISBLANK(#REF!),"",IF(ISNUMBER(A12),A12+1,1))</f>
        <v>3</v>
      </c>
      <c r="B13" s="16" t="s">
        <v>467</v>
      </c>
      <c r="C13" s="16" t="s">
        <v>163</v>
      </c>
      <c r="D13" s="16" t="s">
        <v>183</v>
      </c>
      <c r="E13" s="16" t="s">
        <v>42</v>
      </c>
      <c r="F13" s="16" t="s">
        <v>88</v>
      </c>
      <c r="G13" s="16" t="s">
        <v>61</v>
      </c>
      <c r="H13" s="16" t="s">
        <v>14</v>
      </c>
      <c r="I13" s="16" t="s">
        <v>13</v>
      </c>
      <c r="J13" s="90">
        <v>37921</v>
      </c>
      <c r="K13" s="54">
        <v>6.56</v>
      </c>
      <c r="L13" s="17"/>
      <c r="M13" s="17"/>
      <c r="N13" s="17"/>
      <c r="O13" s="17"/>
      <c r="P13" s="16">
        <v>5</v>
      </c>
      <c r="Q13" s="16">
        <v>6</v>
      </c>
      <c r="R13" s="16">
        <v>0</v>
      </c>
      <c r="S13" s="16">
        <v>0</v>
      </c>
      <c r="T13" s="16">
        <v>4</v>
      </c>
      <c r="U13" s="16">
        <v>13</v>
      </c>
      <c r="V13" s="26"/>
      <c r="W13" s="87"/>
      <c r="X13" s="17"/>
      <c r="Y13" s="17" t="s">
        <v>14</v>
      </c>
      <c r="Z13" s="17" t="s">
        <v>14</v>
      </c>
      <c r="AA13" s="23">
        <f>IF(ISBLANK(#REF!),"",IF(K13&gt;5,ROUND(0.5*(K13-5),2),0))</f>
        <v>0.78</v>
      </c>
      <c r="AB13" s="23">
        <f>IF(ISBLANK(#REF!),"",IF(L13="ΝΑΙ",6,(IF(M13="ΝΑΙ",4,0))))</f>
        <v>0</v>
      </c>
      <c r="AC13" s="23">
        <f>IF(ISBLANK(#REF!),"",IF(E13="ΠΕ23",IF(N13="ΝΑΙ",3,(IF(O13="ΝΑΙ",2,0))),IF(N13="ΝΑΙ",3,(IF(O13="ΝΑΙ",2,0)))))</f>
        <v>0</v>
      </c>
      <c r="AD13" s="23">
        <f>IF(ISBLANK(#REF!),"",MAX(AB13:AC13))</f>
        <v>0</v>
      </c>
      <c r="AE13" s="23">
        <f>IF(ISBLANK(#REF!),"",MIN(3,0.5*INT((P13*12+Q13+ROUND(R13/30,0))/6)))</f>
        <v>3</v>
      </c>
      <c r="AF13" s="23">
        <f>IF(ISBLANK(#REF!),"",0.25*(S13*12+T13+ROUND(U13/30,0)))</f>
        <v>1</v>
      </c>
      <c r="AG13" s="27">
        <f>IF(ISBLANK(#REF!),"",IF(V13&gt;=67%,7,0))</f>
        <v>0</v>
      </c>
      <c r="AH13" s="27">
        <f>IF(ISBLANK(#REF!),"",IF(W13&gt;=1,7,0))</f>
        <v>0</v>
      </c>
      <c r="AI13" s="27">
        <f>IF(ISBLANK(#REF!),"",IF(X13="ΠΟΛΥΤΕΚΝΟΣ",7,IF(X13="ΤΡΙΤΕΚΝΟΣ",3,0)))</f>
        <v>0</v>
      </c>
      <c r="AJ13" s="27">
        <f>IF(ISBLANK(#REF!),"",MAX(AG13:AI13))</f>
        <v>0</v>
      </c>
      <c r="AK13" s="178">
        <f>IF(ISBLANK(#REF!),"",AA13+SUM(AD13:AF13,AJ13))</f>
        <v>4.78</v>
      </c>
    </row>
    <row r="14" spans="1:37" s="16" customFormat="1">
      <c r="A14" s="28">
        <f>IF(ISBLANK(#REF!),"",IF(ISNUMBER(A13),A13+1,1))</f>
        <v>4</v>
      </c>
      <c r="B14" s="16" t="s">
        <v>440</v>
      </c>
      <c r="C14" s="16" t="s">
        <v>441</v>
      </c>
      <c r="D14" s="16" t="s">
        <v>166</v>
      </c>
      <c r="E14" s="16" t="s">
        <v>42</v>
      </c>
      <c r="F14" s="16" t="s">
        <v>88</v>
      </c>
      <c r="G14" s="16" t="s">
        <v>61</v>
      </c>
      <c r="H14" s="16" t="s">
        <v>14</v>
      </c>
      <c r="I14" s="16" t="s">
        <v>13</v>
      </c>
      <c r="J14" s="90">
        <v>38796</v>
      </c>
      <c r="K14" s="54">
        <v>6.79</v>
      </c>
      <c r="L14" s="17"/>
      <c r="M14" s="17"/>
      <c r="N14" s="17"/>
      <c r="O14" s="17"/>
      <c r="P14" s="16">
        <v>5</v>
      </c>
      <c r="Q14" s="16">
        <v>8</v>
      </c>
      <c r="R14" s="16">
        <v>15</v>
      </c>
      <c r="S14" s="16">
        <v>0</v>
      </c>
      <c r="T14" s="16">
        <v>0</v>
      </c>
      <c r="U14" s="16">
        <v>0</v>
      </c>
      <c r="V14" s="26"/>
      <c r="W14" s="87"/>
      <c r="X14" s="17"/>
      <c r="Y14" s="17" t="s">
        <v>14</v>
      </c>
      <c r="Z14" s="17" t="s">
        <v>14</v>
      </c>
      <c r="AA14" s="23">
        <f>IF(ISBLANK(#REF!),"",IF(K14&gt;5,ROUND(0.5*(K14-5),2),0))</f>
        <v>0.9</v>
      </c>
      <c r="AB14" s="23">
        <f>IF(ISBLANK(#REF!),"",IF(L14="ΝΑΙ",6,(IF(M14="ΝΑΙ",4,0))))</f>
        <v>0</v>
      </c>
      <c r="AC14" s="23">
        <f>IF(ISBLANK(#REF!),"",IF(E14="ΠΕ23",IF(N14="ΝΑΙ",3,(IF(O14="ΝΑΙ",2,0))),IF(N14="ΝΑΙ",3,(IF(O14="ΝΑΙ",2,0)))))</f>
        <v>0</v>
      </c>
      <c r="AD14" s="23">
        <f>IF(ISBLANK(#REF!),"",MAX(AB14:AC14))</f>
        <v>0</v>
      </c>
      <c r="AE14" s="23">
        <f>IF(ISBLANK(#REF!),"",MIN(3,0.5*INT((P14*12+Q14+ROUND(R14/30,0))/6)))</f>
        <v>3</v>
      </c>
      <c r="AF14" s="23">
        <f>IF(ISBLANK(#REF!),"",0.25*(S14*12+T14+ROUND(U14/30,0)))</f>
        <v>0</v>
      </c>
      <c r="AG14" s="27">
        <f>IF(ISBLANK(#REF!),"",IF(V14&gt;=67%,7,0))</f>
        <v>0</v>
      </c>
      <c r="AH14" s="27">
        <f>IF(ISBLANK(#REF!),"",IF(W14&gt;=1,7,0))</f>
        <v>0</v>
      </c>
      <c r="AI14" s="27">
        <f>IF(ISBLANK(#REF!),"",IF(X14="ΠΟΛΥΤΕΚΝΟΣ",7,IF(X14="ΤΡΙΤΕΚΝΟΣ",3,0)))</f>
        <v>0</v>
      </c>
      <c r="AJ14" s="27">
        <f>IF(ISBLANK(#REF!),"",MAX(AG14:AI14))</f>
        <v>0</v>
      </c>
      <c r="AK14" s="178">
        <f>IF(ISBLANK(#REF!),"",AA14+SUM(AD14:AF14,AJ14))</f>
        <v>3.9</v>
      </c>
    </row>
    <row r="15" spans="1:37" s="16" customFormat="1">
      <c r="A15" s="28">
        <f>IF(ISBLANK(#REF!),"",IF(ISNUMBER(A14),A14+1,1))</f>
        <v>5</v>
      </c>
      <c r="B15" s="16" t="s">
        <v>445</v>
      </c>
      <c r="C15" s="16" t="s">
        <v>111</v>
      </c>
      <c r="D15" s="16" t="s">
        <v>98</v>
      </c>
      <c r="E15" s="16" t="s">
        <v>42</v>
      </c>
      <c r="F15" s="16" t="s">
        <v>88</v>
      </c>
      <c r="G15" s="16" t="s">
        <v>61</v>
      </c>
      <c r="H15" s="16" t="s">
        <v>14</v>
      </c>
      <c r="I15" s="16" t="s">
        <v>13</v>
      </c>
      <c r="J15" s="90">
        <v>39388</v>
      </c>
      <c r="K15" s="54">
        <v>7.23</v>
      </c>
      <c r="L15" s="17"/>
      <c r="M15" s="17"/>
      <c r="N15" s="17"/>
      <c r="O15" s="17"/>
      <c r="P15" s="16">
        <v>0</v>
      </c>
      <c r="Q15" s="16">
        <v>8</v>
      </c>
      <c r="R15" s="16">
        <v>0</v>
      </c>
      <c r="S15" s="16">
        <v>0</v>
      </c>
      <c r="T15" s="16">
        <v>4</v>
      </c>
      <c r="U15" s="16">
        <v>14</v>
      </c>
      <c r="V15" s="26"/>
      <c r="W15" s="87"/>
      <c r="X15" s="17"/>
      <c r="Y15" s="17" t="s">
        <v>14</v>
      </c>
      <c r="Z15" s="17" t="s">
        <v>14</v>
      </c>
      <c r="AA15" s="23">
        <f>IF(ISBLANK(#REF!),"",IF(K15&gt;5,ROUND(0.5*(K15-5),2),0))</f>
        <v>1.1200000000000001</v>
      </c>
      <c r="AB15" s="23">
        <f>IF(ISBLANK(#REF!),"",IF(L15="ΝΑΙ",6,(IF(M15="ΝΑΙ",4,0))))</f>
        <v>0</v>
      </c>
      <c r="AC15" s="23">
        <f>IF(ISBLANK(#REF!),"",IF(E15="ΠΕ23",IF(N15="ΝΑΙ",3,(IF(O15="ΝΑΙ",2,0))),IF(N15="ΝΑΙ",3,(IF(O15="ΝΑΙ",2,0)))))</f>
        <v>0</v>
      </c>
      <c r="AD15" s="23">
        <f>IF(ISBLANK(#REF!),"",MAX(AB15:AC15))</f>
        <v>0</v>
      </c>
      <c r="AE15" s="23">
        <f>IF(ISBLANK(#REF!),"",MIN(3,0.5*INT((P15*12+Q15+ROUND(R15/30,0))/6)))</f>
        <v>0.5</v>
      </c>
      <c r="AF15" s="23">
        <f>IF(ISBLANK(#REF!),"",0.25*(S15*12+T15+ROUND(U15/30,0)))</f>
        <v>1</v>
      </c>
      <c r="AG15" s="27">
        <f>IF(ISBLANK(#REF!),"",IF(V15&gt;=67%,7,0))</f>
        <v>0</v>
      </c>
      <c r="AH15" s="27">
        <f>IF(ISBLANK(#REF!),"",IF(W15&gt;=1,7,0))</f>
        <v>0</v>
      </c>
      <c r="AI15" s="27">
        <f>IF(ISBLANK(#REF!),"",IF(X15="ΠΟΛΥΤΕΚΝΟΣ",7,IF(X15="ΤΡΙΤΕΚΝΟΣ",3,0)))</f>
        <v>0</v>
      </c>
      <c r="AJ15" s="27">
        <f>IF(ISBLANK(#REF!),"",MAX(AG15:AI15))</f>
        <v>0</v>
      </c>
      <c r="AK15" s="178">
        <f>IF(ISBLANK(#REF!),"",AA15+SUM(AD15:AF15,AJ15))</f>
        <v>2.62</v>
      </c>
    </row>
    <row r="16" spans="1:37" s="16" customFormat="1">
      <c r="A16" s="28">
        <f>IF(ISBLANK(#REF!),"",IF(ISNUMBER(A15),A15+1,1))</f>
        <v>6</v>
      </c>
      <c r="B16" s="16" t="s">
        <v>454</v>
      </c>
      <c r="C16" s="16" t="s">
        <v>370</v>
      </c>
      <c r="D16" s="16" t="s">
        <v>455</v>
      </c>
      <c r="E16" s="16" t="s">
        <v>42</v>
      </c>
      <c r="F16" s="16" t="s">
        <v>88</v>
      </c>
      <c r="G16" s="16" t="s">
        <v>61</v>
      </c>
      <c r="H16" s="16" t="s">
        <v>14</v>
      </c>
      <c r="I16" s="16" t="s">
        <v>13</v>
      </c>
      <c r="J16" s="90">
        <v>36707</v>
      </c>
      <c r="K16" s="54">
        <v>7.05</v>
      </c>
      <c r="L16" s="17"/>
      <c r="M16" s="17"/>
      <c r="N16" s="17"/>
      <c r="O16" s="17"/>
      <c r="P16" s="16">
        <v>1</v>
      </c>
      <c r="Q16" s="16">
        <v>7</v>
      </c>
      <c r="R16" s="16">
        <v>15</v>
      </c>
      <c r="S16" s="16">
        <v>0</v>
      </c>
      <c r="T16" s="16">
        <v>0</v>
      </c>
      <c r="U16" s="16">
        <v>0</v>
      </c>
      <c r="V16" s="26"/>
      <c r="W16" s="87"/>
      <c r="X16" s="17"/>
      <c r="Y16" s="17" t="s">
        <v>14</v>
      </c>
      <c r="Z16" s="17" t="s">
        <v>14</v>
      </c>
      <c r="AA16" s="23">
        <f>IF(ISBLANK(#REF!),"",IF(K16&gt;5,ROUND(0.5*(K16-5),2),0))</f>
        <v>1.03</v>
      </c>
      <c r="AB16" s="23">
        <f>IF(ISBLANK(#REF!),"",IF(L16="ΝΑΙ",6,(IF(M16="ΝΑΙ",4,0))))</f>
        <v>0</v>
      </c>
      <c r="AC16" s="23">
        <f>IF(ISBLANK(#REF!),"",IF(E16="ΠΕ23",IF(N16="ΝΑΙ",3,(IF(O16="ΝΑΙ",2,0))),IF(N16="ΝΑΙ",3,(IF(O16="ΝΑΙ",2,0)))))</f>
        <v>0</v>
      </c>
      <c r="AD16" s="23">
        <f>IF(ISBLANK(#REF!),"",MAX(AB16:AC16))</f>
        <v>0</v>
      </c>
      <c r="AE16" s="23">
        <f>IF(ISBLANK(#REF!),"",MIN(3,0.5*INT((P16*12+Q16+ROUND(R16/30,0))/6)))</f>
        <v>1.5</v>
      </c>
      <c r="AF16" s="23">
        <f>IF(ISBLANK(#REF!),"",0.25*(S16*12+T16+ROUND(U16/30,0)))</f>
        <v>0</v>
      </c>
      <c r="AG16" s="27">
        <f>IF(ISBLANK(#REF!),"",IF(V16&gt;=67%,7,0))</f>
        <v>0</v>
      </c>
      <c r="AH16" s="27">
        <f>IF(ISBLANK(#REF!),"",IF(W16&gt;=1,7,0))</f>
        <v>0</v>
      </c>
      <c r="AI16" s="27">
        <f>IF(ISBLANK(#REF!),"",IF(X16="ΠΟΛΥΤΕΚΝΟΣ",7,IF(X16="ΤΡΙΤΕΚΝΟΣ",3,0)))</f>
        <v>0</v>
      </c>
      <c r="AJ16" s="27">
        <f>IF(ISBLANK(#REF!),"",MAX(AG16:AI16))</f>
        <v>0</v>
      </c>
      <c r="AK16" s="178">
        <f>IF(ISBLANK(#REF!),"",AA16+SUM(AD16:AF16,AJ16))</f>
        <v>2.5300000000000002</v>
      </c>
    </row>
    <row r="17" spans="1:37" s="16" customFormat="1">
      <c r="A17" s="28">
        <f>IF(ISBLANK(#REF!),"",IF(ISNUMBER(A16),A16+1,1))</f>
        <v>7</v>
      </c>
      <c r="B17" s="16" t="s">
        <v>205</v>
      </c>
      <c r="C17" s="16" t="s">
        <v>160</v>
      </c>
      <c r="D17" s="16" t="s">
        <v>106</v>
      </c>
      <c r="E17" s="16" t="s">
        <v>42</v>
      </c>
      <c r="F17" s="16" t="s">
        <v>88</v>
      </c>
      <c r="G17" s="16" t="s">
        <v>61</v>
      </c>
      <c r="H17" s="16" t="s">
        <v>14</v>
      </c>
      <c r="I17" s="16" t="s">
        <v>13</v>
      </c>
      <c r="J17" s="90">
        <v>40127</v>
      </c>
      <c r="K17" s="54">
        <v>7.1</v>
      </c>
      <c r="L17" s="17"/>
      <c r="M17" s="17"/>
      <c r="N17" s="17"/>
      <c r="O17" s="17"/>
      <c r="P17" s="16">
        <v>0</v>
      </c>
      <c r="Q17" s="16">
        <v>0</v>
      </c>
      <c r="R17" s="16">
        <v>0</v>
      </c>
      <c r="S17" s="16">
        <v>0</v>
      </c>
      <c r="T17" s="16">
        <v>4</v>
      </c>
      <c r="U17" s="16">
        <v>10</v>
      </c>
      <c r="V17" s="26"/>
      <c r="W17" s="87"/>
      <c r="X17" s="17"/>
      <c r="Y17" s="17" t="s">
        <v>14</v>
      </c>
      <c r="Z17" s="17" t="s">
        <v>14</v>
      </c>
      <c r="AA17" s="23">
        <f>IF(ISBLANK(#REF!),"",IF(K17&gt;5,ROUND(0.5*(K17-5),2),0))</f>
        <v>1.05</v>
      </c>
      <c r="AB17" s="23">
        <f>IF(ISBLANK(#REF!),"",IF(L17="ΝΑΙ",6,(IF(M17="ΝΑΙ",4,0))))</f>
        <v>0</v>
      </c>
      <c r="AC17" s="23">
        <f>IF(ISBLANK(#REF!),"",IF(E17="ΠΕ23",IF(N17="ΝΑΙ",3,(IF(O17="ΝΑΙ",2,0))),IF(N17="ΝΑΙ",3,(IF(O17="ΝΑΙ",2,0)))))</f>
        <v>0</v>
      </c>
      <c r="AD17" s="23">
        <f>IF(ISBLANK(#REF!),"",MAX(AB17:AC17))</f>
        <v>0</v>
      </c>
      <c r="AE17" s="23">
        <f>IF(ISBLANK(#REF!),"",MIN(3,0.5*INT((P17*12+Q17+ROUND(R17/30,0))/6)))</f>
        <v>0</v>
      </c>
      <c r="AF17" s="23">
        <f>IF(ISBLANK(#REF!),"",0.25*(S17*12+T17+ROUND(U17/30,0)))</f>
        <v>1</v>
      </c>
      <c r="AG17" s="27">
        <f>IF(ISBLANK(#REF!),"",IF(V17&gt;=67%,7,0))</f>
        <v>0</v>
      </c>
      <c r="AH17" s="27">
        <f>IF(ISBLANK(#REF!),"",IF(W17&gt;=1,7,0))</f>
        <v>0</v>
      </c>
      <c r="AI17" s="27">
        <f>IF(ISBLANK(#REF!),"",IF(X17="ΠΟΛΥΤΕΚΝΟΣ",7,IF(X17="ΤΡΙΤΕΚΝΟΣ",3,0)))</f>
        <v>0</v>
      </c>
      <c r="AJ17" s="27">
        <f>IF(ISBLANK(#REF!),"",MAX(AG17:AI17))</f>
        <v>0</v>
      </c>
      <c r="AK17" s="178">
        <f>IF(ISBLANK(#REF!),"",AA17+SUM(AD17:AF17,AJ17))</f>
        <v>2.0499999999999998</v>
      </c>
    </row>
    <row r="18" spans="1:37" s="16" customFormat="1">
      <c r="A18" s="28">
        <f>IF(ISBLANK(#REF!),"",IF(ISNUMBER(A17),A17+1,1))</f>
        <v>8</v>
      </c>
      <c r="B18" s="16" t="s">
        <v>452</v>
      </c>
      <c r="C18" s="16" t="s">
        <v>453</v>
      </c>
      <c r="D18" s="16" t="s">
        <v>129</v>
      </c>
      <c r="E18" s="16" t="s">
        <v>42</v>
      </c>
      <c r="F18" s="16" t="s">
        <v>88</v>
      </c>
      <c r="G18" s="16" t="s">
        <v>61</v>
      </c>
      <c r="H18" s="16" t="s">
        <v>14</v>
      </c>
      <c r="I18" s="16" t="s">
        <v>13</v>
      </c>
      <c r="J18" s="90">
        <v>42296</v>
      </c>
      <c r="K18" s="54">
        <v>7.8</v>
      </c>
      <c r="L18" s="17"/>
      <c r="M18" s="17"/>
      <c r="N18" s="17"/>
      <c r="O18" s="17"/>
      <c r="P18" s="16">
        <v>0</v>
      </c>
      <c r="Q18" s="16">
        <v>8</v>
      </c>
      <c r="R18" s="16">
        <v>19</v>
      </c>
      <c r="S18" s="16">
        <v>0</v>
      </c>
      <c r="T18" s="16">
        <v>0</v>
      </c>
      <c r="U18" s="16">
        <v>0</v>
      </c>
      <c r="V18" s="26"/>
      <c r="W18" s="87"/>
      <c r="X18" s="17"/>
      <c r="Y18" s="17" t="s">
        <v>14</v>
      </c>
      <c r="Z18" s="17" t="s">
        <v>14</v>
      </c>
      <c r="AA18" s="23">
        <f>IF(ISBLANK(#REF!),"",IF(K18&gt;5,ROUND(0.5*(K18-5),2),0))</f>
        <v>1.4</v>
      </c>
      <c r="AB18" s="23">
        <f>IF(ISBLANK(#REF!),"",IF(L18="ΝΑΙ",6,(IF(M18="ΝΑΙ",4,0))))</f>
        <v>0</v>
      </c>
      <c r="AC18" s="23">
        <f>IF(ISBLANK(#REF!),"",IF(E18="ΠΕ23",IF(N18="ΝΑΙ",3,(IF(O18="ΝΑΙ",2,0))),IF(N18="ΝΑΙ",3,(IF(O18="ΝΑΙ",2,0)))))</f>
        <v>0</v>
      </c>
      <c r="AD18" s="23">
        <f>IF(ISBLANK(#REF!),"",MAX(AB18:AC18))</f>
        <v>0</v>
      </c>
      <c r="AE18" s="23">
        <f>IF(ISBLANK(#REF!),"",MIN(3,0.5*INT((P18*12+Q18+ROUND(R18/30,0))/6)))</f>
        <v>0.5</v>
      </c>
      <c r="AF18" s="23">
        <f>IF(ISBLANK(#REF!),"",0.25*(S18*12+T18+ROUND(U18/30,0)))</f>
        <v>0</v>
      </c>
      <c r="AG18" s="27">
        <f>IF(ISBLANK(#REF!),"",IF(V18&gt;=67%,7,0))</f>
        <v>0</v>
      </c>
      <c r="AH18" s="27">
        <f>IF(ISBLANK(#REF!),"",IF(W18&gt;=1,7,0))</f>
        <v>0</v>
      </c>
      <c r="AI18" s="27">
        <f>IF(ISBLANK(#REF!),"",IF(X18="ΠΟΛΥΤΕΚΝΟΣ",7,IF(X18="ΤΡΙΤΕΚΝΟΣ",3,0)))</f>
        <v>0</v>
      </c>
      <c r="AJ18" s="27">
        <f>IF(ISBLANK(#REF!),"",MAX(AG18:AI18))</f>
        <v>0</v>
      </c>
      <c r="AK18" s="178">
        <f>IF(ISBLANK(#REF!),"",AA18+SUM(AD18:AF18,AJ18))</f>
        <v>1.9</v>
      </c>
    </row>
    <row r="19" spans="1:37" s="16" customFormat="1">
      <c r="A19" s="28">
        <f>IF(ISBLANK(#REF!),"",IF(ISNUMBER(A18),A18+1,1))</f>
        <v>9</v>
      </c>
      <c r="B19" s="16" t="s">
        <v>442</v>
      </c>
      <c r="C19" s="16" t="s">
        <v>97</v>
      </c>
      <c r="D19" s="16" t="s">
        <v>154</v>
      </c>
      <c r="E19" s="16" t="s">
        <v>42</v>
      </c>
      <c r="F19" s="16" t="s">
        <v>88</v>
      </c>
      <c r="G19" s="16" t="s">
        <v>61</v>
      </c>
      <c r="H19" s="16" t="s">
        <v>14</v>
      </c>
      <c r="I19" s="16" t="s">
        <v>13</v>
      </c>
      <c r="J19" s="90">
        <v>39520</v>
      </c>
      <c r="K19" s="54">
        <v>6.77</v>
      </c>
      <c r="L19" s="17"/>
      <c r="M19" s="17"/>
      <c r="N19" s="17"/>
      <c r="O19" s="17"/>
      <c r="P19" s="16">
        <v>0</v>
      </c>
      <c r="Q19" s="16">
        <v>0</v>
      </c>
      <c r="R19" s="16">
        <v>0</v>
      </c>
      <c r="S19" s="16">
        <v>0</v>
      </c>
      <c r="T19" s="16">
        <v>3</v>
      </c>
      <c r="U19" s="16">
        <v>6</v>
      </c>
      <c r="V19" s="26"/>
      <c r="W19" s="87"/>
      <c r="X19" s="17"/>
      <c r="Y19" s="17" t="s">
        <v>14</v>
      </c>
      <c r="Z19" s="17" t="s">
        <v>14</v>
      </c>
      <c r="AA19" s="23">
        <f>IF(ISBLANK(#REF!),"",IF(K19&gt;5,ROUND(0.5*(K19-5),2),0))</f>
        <v>0.89</v>
      </c>
      <c r="AB19" s="23">
        <f>IF(ISBLANK(#REF!),"",IF(L19="ΝΑΙ",6,(IF(M19="ΝΑΙ",4,0))))</f>
        <v>0</v>
      </c>
      <c r="AC19" s="23">
        <f>IF(ISBLANK(#REF!),"",IF(E19="ΠΕ23",IF(N19="ΝΑΙ",3,(IF(O19="ΝΑΙ",2,0))),IF(N19="ΝΑΙ",3,(IF(O19="ΝΑΙ",2,0)))))</f>
        <v>0</v>
      </c>
      <c r="AD19" s="23">
        <f>IF(ISBLANK(#REF!),"",MAX(AB19:AC19))</f>
        <v>0</v>
      </c>
      <c r="AE19" s="23">
        <f>IF(ISBLANK(#REF!),"",MIN(3,0.5*INT((P19*12+Q19+ROUND(R19/30,0))/6)))</f>
        <v>0</v>
      </c>
      <c r="AF19" s="23">
        <f>IF(ISBLANK(#REF!),"",0.25*(S19*12+T19+ROUND(U19/30,0)))</f>
        <v>0.75</v>
      </c>
      <c r="AG19" s="27">
        <f>IF(ISBLANK(#REF!),"",IF(V19&gt;=67%,7,0))</f>
        <v>0</v>
      </c>
      <c r="AH19" s="27">
        <f>IF(ISBLANK(#REF!),"",IF(W19&gt;=1,7,0))</f>
        <v>0</v>
      </c>
      <c r="AI19" s="27">
        <f>IF(ISBLANK(#REF!),"",IF(X19="ΠΟΛΥΤΕΚΝΟΣ",7,IF(X19="ΤΡΙΤΕΚΝΟΣ",3,0)))</f>
        <v>0</v>
      </c>
      <c r="AJ19" s="27">
        <f>IF(ISBLANK(#REF!),"",MAX(AG19:AI19))</f>
        <v>0</v>
      </c>
      <c r="AK19" s="178">
        <f>IF(ISBLANK(#REF!),"",AA19+SUM(AD19:AF19,AJ19))</f>
        <v>1.6400000000000001</v>
      </c>
    </row>
    <row r="20" spans="1:37" s="16" customFormat="1">
      <c r="A20" s="28">
        <f>IF(ISBLANK(#REF!),"",IF(ISNUMBER(A19),A19+1,1))</f>
        <v>10</v>
      </c>
      <c r="B20" s="16" t="s">
        <v>465</v>
      </c>
      <c r="C20" s="16" t="s">
        <v>264</v>
      </c>
      <c r="D20" s="16" t="s">
        <v>466</v>
      </c>
      <c r="E20" s="16" t="s">
        <v>42</v>
      </c>
      <c r="F20" s="16" t="s">
        <v>88</v>
      </c>
      <c r="G20" s="16" t="s">
        <v>61</v>
      </c>
      <c r="H20" s="16" t="s">
        <v>14</v>
      </c>
      <c r="I20" s="16" t="s">
        <v>13</v>
      </c>
      <c r="J20" s="90">
        <v>42415</v>
      </c>
      <c r="K20" s="54">
        <v>7.32</v>
      </c>
      <c r="L20" s="17"/>
      <c r="M20" s="17"/>
      <c r="N20" s="17"/>
      <c r="O20" s="17"/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26"/>
      <c r="W20" s="87"/>
      <c r="X20" s="17"/>
      <c r="Y20" s="17" t="s">
        <v>14</v>
      </c>
      <c r="Z20" s="17" t="s">
        <v>14</v>
      </c>
      <c r="AA20" s="23">
        <f>IF(ISBLANK(#REF!),"",IF(K20&gt;5,ROUND(0.5*(K20-5),2),0))</f>
        <v>1.1599999999999999</v>
      </c>
      <c r="AB20" s="23">
        <f>IF(ISBLANK(#REF!),"",IF(L20="ΝΑΙ",6,(IF(M20="ΝΑΙ",4,0))))</f>
        <v>0</v>
      </c>
      <c r="AC20" s="23">
        <f>IF(ISBLANK(#REF!),"",IF(E20="ΠΕ23",IF(N20="ΝΑΙ",3,(IF(O20="ΝΑΙ",2,0))),IF(N20="ΝΑΙ",3,(IF(O20="ΝΑΙ",2,0)))))</f>
        <v>0</v>
      </c>
      <c r="AD20" s="23">
        <f>IF(ISBLANK(#REF!),"",MAX(AB20:AC20))</f>
        <v>0</v>
      </c>
      <c r="AE20" s="23">
        <f>IF(ISBLANK(#REF!),"",MIN(3,0.5*INT((P20*12+Q20+ROUND(R20/30,0))/6)))</f>
        <v>0</v>
      </c>
      <c r="AF20" s="23">
        <f>IF(ISBLANK(#REF!),"",0.25*(S20*12+T20+ROUND(U20/30,0)))</f>
        <v>0</v>
      </c>
      <c r="AG20" s="27">
        <f>IF(ISBLANK(#REF!),"",IF(V20&gt;=67%,7,0))</f>
        <v>0</v>
      </c>
      <c r="AH20" s="27">
        <f>IF(ISBLANK(#REF!),"",IF(W20&gt;=1,7,0))</f>
        <v>0</v>
      </c>
      <c r="AI20" s="27">
        <f>IF(ISBLANK(#REF!),"",IF(X20="ΠΟΛΥΤΕΚΝΟΣ",7,IF(X20="ΤΡΙΤΕΚΝΟΣ",3,0)))</f>
        <v>0</v>
      </c>
      <c r="AJ20" s="27">
        <f>IF(ISBLANK(#REF!),"",MAX(AG20:AI20))</f>
        <v>0</v>
      </c>
      <c r="AK20" s="178">
        <f>IF(ISBLANK(#REF!),"",AA20+SUM(AD20:AF20,AJ20))</f>
        <v>1.1599999999999999</v>
      </c>
    </row>
    <row r="21" spans="1:37" s="16" customFormat="1">
      <c r="A21" s="28">
        <f>IF(ISBLANK(#REF!),"",IF(ISNUMBER(A20),A20+1,1))</f>
        <v>11</v>
      </c>
      <c r="B21" s="16" t="s">
        <v>459</v>
      </c>
      <c r="C21" s="16" t="s">
        <v>460</v>
      </c>
      <c r="D21" s="16" t="s">
        <v>146</v>
      </c>
      <c r="E21" s="16" t="s">
        <v>42</v>
      </c>
      <c r="F21" s="16" t="s">
        <v>88</v>
      </c>
      <c r="G21" s="16" t="s">
        <v>61</v>
      </c>
      <c r="H21" s="16" t="s">
        <v>14</v>
      </c>
      <c r="I21" s="16" t="s">
        <v>13</v>
      </c>
      <c r="J21" s="90">
        <v>40305</v>
      </c>
      <c r="K21" s="54">
        <v>7.21</v>
      </c>
      <c r="L21" s="17"/>
      <c r="M21" s="17"/>
      <c r="N21" s="17"/>
      <c r="O21" s="17"/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26"/>
      <c r="W21" s="87"/>
      <c r="X21" s="17"/>
      <c r="Y21" s="17" t="s">
        <v>14</v>
      </c>
      <c r="Z21" s="17" t="s">
        <v>14</v>
      </c>
      <c r="AA21" s="23">
        <f>IF(ISBLANK(#REF!),"",IF(K21&gt;5,ROUND(0.5*(K21-5),2),0))</f>
        <v>1.1100000000000001</v>
      </c>
      <c r="AB21" s="23">
        <f>IF(ISBLANK(#REF!),"",IF(L21="ΝΑΙ",6,(IF(M21="ΝΑΙ",4,0))))</f>
        <v>0</v>
      </c>
      <c r="AC21" s="23">
        <f>IF(ISBLANK(#REF!),"",IF(E21="ΠΕ23",IF(N21="ΝΑΙ",3,(IF(O21="ΝΑΙ",2,0))),IF(N21="ΝΑΙ",3,(IF(O21="ΝΑΙ",2,0)))))</f>
        <v>0</v>
      </c>
      <c r="AD21" s="23">
        <f>IF(ISBLANK(#REF!),"",MAX(AB21:AC21))</f>
        <v>0</v>
      </c>
      <c r="AE21" s="23">
        <f>IF(ISBLANK(#REF!),"",MIN(3,0.5*INT((P21*12+Q21+ROUND(R21/30,0))/6)))</f>
        <v>0</v>
      </c>
      <c r="AF21" s="23">
        <f>IF(ISBLANK(#REF!),"",0.25*(S21*12+T21+ROUND(U21/30,0)))</f>
        <v>0</v>
      </c>
      <c r="AG21" s="27">
        <f>IF(ISBLANK(#REF!),"",IF(V21&gt;=67%,7,0))</f>
        <v>0</v>
      </c>
      <c r="AH21" s="27">
        <f>IF(ISBLANK(#REF!),"",IF(W21&gt;=1,7,0))</f>
        <v>0</v>
      </c>
      <c r="AI21" s="27">
        <f>IF(ISBLANK(#REF!),"",IF(X21="ΠΟΛΥΤΕΚΝΟΣ",7,IF(X21="ΤΡΙΤΕΚΝΟΣ",3,0)))</f>
        <v>0</v>
      </c>
      <c r="AJ21" s="27">
        <f>IF(ISBLANK(#REF!),"",MAX(AG21:AI21))</f>
        <v>0</v>
      </c>
      <c r="AK21" s="178">
        <f>IF(ISBLANK(#REF!),"",AA21+SUM(AD21:AF21,AJ21))</f>
        <v>1.1100000000000001</v>
      </c>
    </row>
    <row r="22" spans="1:37" s="16" customFormat="1">
      <c r="A22" s="28">
        <f>IF(ISBLANK(#REF!),"",IF(ISNUMBER(A21),A21+1,1))</f>
        <v>12</v>
      </c>
      <c r="B22" s="16" t="s">
        <v>443</v>
      </c>
      <c r="C22" s="16" t="s">
        <v>119</v>
      </c>
      <c r="D22" s="16" t="s">
        <v>429</v>
      </c>
      <c r="E22" s="16" t="s">
        <v>42</v>
      </c>
      <c r="F22" s="16" t="s">
        <v>88</v>
      </c>
      <c r="G22" s="16" t="s">
        <v>61</v>
      </c>
      <c r="H22" s="16" t="s">
        <v>14</v>
      </c>
      <c r="I22" s="16" t="s">
        <v>13</v>
      </c>
      <c r="J22" s="90">
        <v>42124</v>
      </c>
      <c r="K22" s="54">
        <v>6.19</v>
      </c>
      <c r="L22" s="17"/>
      <c r="M22" s="17"/>
      <c r="N22" s="17"/>
      <c r="O22" s="17"/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26"/>
      <c r="W22" s="87"/>
      <c r="X22" s="17"/>
      <c r="Y22" s="17" t="s">
        <v>14</v>
      </c>
      <c r="Z22" s="17" t="s">
        <v>14</v>
      </c>
      <c r="AA22" s="23">
        <f>IF(ISBLANK(#REF!),"",IF(K22&gt;5,ROUND(0.5*(K22-5),2),0))</f>
        <v>0.6</v>
      </c>
      <c r="AB22" s="23">
        <f>IF(ISBLANK(#REF!),"",IF(L22="ΝΑΙ",6,(IF(M22="ΝΑΙ",4,0))))</f>
        <v>0</v>
      </c>
      <c r="AC22" s="23">
        <f>IF(ISBLANK(#REF!),"",IF(E22="ΠΕ23",IF(N22="ΝΑΙ",3,(IF(O22="ΝΑΙ",2,0))),IF(N22="ΝΑΙ",3,(IF(O22="ΝΑΙ",2,0)))))</f>
        <v>0</v>
      </c>
      <c r="AD22" s="23">
        <f>IF(ISBLANK(#REF!),"",MAX(AB22:AC22))</f>
        <v>0</v>
      </c>
      <c r="AE22" s="23">
        <f>IF(ISBLANK(#REF!),"",MIN(3,0.5*INT((P22*12+Q22+ROUND(R22/30,0))/6)))</f>
        <v>0</v>
      </c>
      <c r="AF22" s="23">
        <f>IF(ISBLANK(#REF!),"",0.25*(S22*12+T22+ROUND(U22/30,0)))</f>
        <v>0</v>
      </c>
      <c r="AG22" s="27">
        <f>IF(ISBLANK(#REF!),"",IF(V22&gt;=67%,7,0))</f>
        <v>0</v>
      </c>
      <c r="AH22" s="27">
        <f>IF(ISBLANK(#REF!),"",IF(W22&gt;=1,7,0))</f>
        <v>0</v>
      </c>
      <c r="AI22" s="27">
        <f>IF(ISBLANK(#REF!),"",IF(X22="ΠΟΛΥΤΕΚΝΟΣ",7,IF(X22="ΤΡΙΤΕΚΝΟΣ",3,0)))</f>
        <v>0</v>
      </c>
      <c r="AJ22" s="27">
        <f>IF(ISBLANK(#REF!),"",MAX(AG22:AI22))</f>
        <v>0</v>
      </c>
      <c r="AK22" s="178">
        <f>IF(ISBLANK(#REF!),"",AA22+SUM(AD22:AF22,AJ22))</f>
        <v>0.6</v>
      </c>
    </row>
  </sheetData>
  <sortState ref="B11:AN22">
    <sortCondition descending="1" ref="AK11:AK22"/>
    <sortCondition ref="J11:J22"/>
    <sortCondition descending="1" ref="K11:K22"/>
  </sortState>
  <mergeCells count="11">
    <mergeCell ref="B4:D4"/>
    <mergeCell ref="B5:D5"/>
    <mergeCell ref="B6:D6"/>
    <mergeCell ref="B7:D7"/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77" priority="12">
      <formula>OR(AND($E1&lt;&gt;"ΠΕ23",$H1="ΝΑΙ",$I1="ΕΠΙΚΟΥΡΙΚΟΣ"),AND($E1&lt;&gt;"ΠΕ23",$H1="ΌΧΙ",$I1="ΚΥΡΙΟΣ"))</formula>
    </cfRule>
  </conditionalFormatting>
  <conditionalFormatting sqref="E1:G10">
    <cfRule type="expression" dxfId="76" priority="11">
      <formula>OR(AND($E1&lt;&gt;"ΠΕ25",$F1="ΑΕΙ",$G1="ΑΠΑΙΤΕΙΤΑΙ"),AND($E1&lt;&gt;"ΠΕ25",$E1&lt;&gt;"ΠΕ23",$F1="ΤΕΙ",$G1="ΔΕΝ ΑΠΑΙΤΕΙΤΑΙ"))</formula>
    </cfRule>
  </conditionalFormatting>
  <conditionalFormatting sqref="H1:H10 E1:E22">
    <cfRule type="expression" dxfId="75" priority="10">
      <formula>AND($E1="ΠΕ23",$H1="ΌΧΙ")</formula>
    </cfRule>
  </conditionalFormatting>
  <conditionalFormatting sqref="G1:G10 E1:E22">
    <cfRule type="expression" dxfId="74" priority="9">
      <formula>OR(AND($E1="ΠΕ23",$G1="ΑΠΑΙΤΕΙΤΑΙ"),AND($E1="ΠΕ25",$G1="ΔΕΝ ΑΠΑΙΤΕΙΤΑΙ"))</formula>
    </cfRule>
  </conditionalFormatting>
  <conditionalFormatting sqref="G1:H10">
    <cfRule type="expression" dxfId="73" priority="8">
      <formula>AND($G1="ΔΕΝ ΑΠΑΙΤΕΙΤΑΙ",$H1="ΌΧΙ")</formula>
    </cfRule>
  </conditionalFormatting>
  <conditionalFormatting sqref="E1:F10">
    <cfRule type="expression" dxfId="72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1:I22">
    <cfRule type="expression" dxfId="71" priority="6">
      <formula>OR(AND($E11&lt;&gt;"ΠΕ23",$H11="ΝΑΙ",$I11="ΕΠΙΚΟΥΡΙΚΟΣ"),AND($E11&lt;&gt;"ΠΕ23",$H11="ΌΧΙ",$I11="ΚΥΡΙΟΣ"))</formula>
    </cfRule>
  </conditionalFormatting>
  <conditionalFormatting sqref="E11:G22">
    <cfRule type="expression" dxfId="70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:H22">
    <cfRule type="expression" dxfId="69" priority="4">
      <formula>AND($E11="ΠΕ23",$H11="ΌΧΙ")</formula>
    </cfRule>
  </conditionalFormatting>
  <conditionalFormatting sqref="G11:G22">
    <cfRule type="expression" dxfId="68" priority="3">
      <formula>OR(AND($E11="ΠΕ23",$G11="ΑΠΑΙΤΕΙΤΑΙ"),AND($E11="ΠΕ25",$G11="ΔΕΝ ΑΠΑΙΤΕΙΤΑΙ"))</formula>
    </cfRule>
  </conditionalFormatting>
  <conditionalFormatting sqref="G11:H22">
    <cfRule type="expression" dxfId="67" priority="2">
      <formula>AND($G11="ΔΕΝ ΑΠΑΙΤΕΙΤΑΙ",$H11="ΌΧΙ")</formula>
    </cfRule>
  </conditionalFormatting>
  <conditionalFormatting sqref="E11:F22">
    <cfRule type="expression" dxfId="66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dataValidations count="12">
    <dataValidation type="whole" operator="greaterThanOrEqual" allowBlank="1" showInputMessage="1" showErrorMessage="1" sqref="W11:W22">
      <formula1>0</formula1>
    </dataValidation>
    <dataValidation type="list" allowBlank="1" showInputMessage="1" showErrorMessage="1" sqref="F11:F22">
      <formula1>ΑΕΙ_ΤΕΙ</formula1>
    </dataValidation>
    <dataValidation type="list" allowBlank="1" showInputMessage="1" showErrorMessage="1" sqref="G11:G22">
      <formula1>ΑΠΑΙΤΕΙΤΑΙ_ΔΕΝ_ΑΠΑΙΤΕΙΤΑΙ</formula1>
    </dataValidation>
    <dataValidation type="list" allowBlank="1" showInputMessage="1" showErrorMessage="1" sqref="E11:E22">
      <formula1>ΚΛΑΔΟΣ_ΕΕΠ</formula1>
    </dataValidation>
    <dataValidation type="decimal" allowBlank="1" showInputMessage="1" showErrorMessage="1" sqref="K11:K22">
      <formula1>0</formula1>
      <formula2>10</formula2>
    </dataValidation>
    <dataValidation type="list" allowBlank="1" showInputMessage="1" showErrorMessage="1" sqref="X11:X22">
      <formula1>ΠΟΛΥΤΕΚΝΟΣ_ΤΡΙΤΕΚΝΟΣ</formula1>
    </dataValidation>
    <dataValidation type="whole" allowBlank="1" showInputMessage="1" showErrorMessage="1" sqref="U11:U22 R11:R22">
      <formula1>0</formula1>
      <formula2>29</formula2>
    </dataValidation>
    <dataValidation type="whole" allowBlank="1" showInputMessage="1" showErrorMessage="1" sqref="T11:T22 Q11:Q22">
      <formula1>0</formula1>
      <formula2>11</formula2>
    </dataValidation>
    <dataValidation type="whole" allowBlank="1" showInputMessage="1" showErrorMessage="1" sqref="S11:S22 P11:P22">
      <formula1>0</formula1>
      <formula2>40</formula2>
    </dataValidation>
    <dataValidation type="list" allowBlank="1" showInputMessage="1" showErrorMessage="1" sqref="Y11:Z22 L11:O22 H11:H22">
      <formula1>NAI_OXI</formula1>
    </dataValidation>
    <dataValidation type="list" allowBlank="1" showInputMessage="1" showErrorMessage="1" sqref="I11:I22">
      <formula1>ΚΑΤΗΓΟΡΙΑ_ΠΙΝΑΚΑ</formula1>
    </dataValidation>
    <dataValidation type="decimal" allowBlank="1" showInputMessage="1" showErrorMessage="1" sqref="V11:V22">
      <formula1>0</formula1>
      <formula2>1</formula2>
    </dataValidation>
  </dataValidations>
  <pageMargins left="0.7" right="0.7" top="0.75" bottom="0.75" header="0.3" footer="0.3"/>
  <pageSetup scale="2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K16"/>
  <sheetViews>
    <sheetView view="pageBreakPreview" zoomScale="60" zoomScaleNormal="85" workbookViewId="0">
      <selection activeCell="A11" sqref="A11"/>
    </sheetView>
  </sheetViews>
  <sheetFormatPr defaultRowHeight="15"/>
  <cols>
    <col min="1" max="1" width="4.42578125" bestFit="1" customWidth="1"/>
    <col min="2" max="2" width="14.42578125" bestFit="1" customWidth="1"/>
    <col min="3" max="3" width="17.5703125" customWidth="1"/>
    <col min="4" max="4" width="15.28515625" bestFit="1" customWidth="1"/>
    <col min="7" max="7" width="13.140625" customWidth="1"/>
    <col min="10" max="10" width="13" customWidth="1"/>
    <col min="11" max="11" width="6.28515625" customWidth="1"/>
    <col min="13" max="13" width="13" bestFit="1" customWidth="1"/>
    <col min="14" max="16" width="6.5703125" bestFit="1" customWidth="1"/>
    <col min="17" max="17" width="7.85546875" customWidth="1"/>
    <col min="19" max="21" width="6.5703125" bestFit="1" customWidth="1"/>
    <col min="24" max="24" width="3.7109375" bestFit="1" customWidth="1"/>
    <col min="25" max="25" width="6.28515625" customWidth="1"/>
    <col min="26" max="26" width="7.140625" customWidth="1"/>
    <col min="27" max="27" width="5.85546875" customWidth="1"/>
  </cols>
  <sheetData>
    <row r="1" spans="1:37" s="8" customFormat="1">
      <c r="A1" s="32"/>
      <c r="B1" s="32"/>
      <c r="C1" s="32"/>
      <c r="D1" s="32"/>
      <c r="E1" s="32"/>
      <c r="F1" s="32"/>
      <c r="G1" s="32"/>
      <c r="H1" s="32"/>
      <c r="I1" s="32"/>
      <c r="J1" s="32"/>
      <c r="K1" s="35"/>
      <c r="L1" s="34"/>
      <c r="M1" s="34"/>
      <c r="N1" s="34"/>
      <c r="O1" s="34"/>
      <c r="P1" s="32"/>
      <c r="Q1" s="32"/>
      <c r="R1" s="32"/>
      <c r="S1" s="32"/>
      <c r="T1" s="32"/>
      <c r="U1" s="32"/>
      <c r="V1" s="32"/>
      <c r="W1" s="32"/>
      <c r="X1" s="34"/>
      <c r="Y1" s="34"/>
      <c r="Z1" s="34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</row>
    <row r="2" spans="1:37" s="8" customFormat="1">
      <c r="A2" s="32"/>
      <c r="B2" s="32"/>
      <c r="D2" s="106" t="s">
        <v>821</v>
      </c>
      <c r="E2" s="106"/>
      <c r="F2" s="106"/>
      <c r="G2" s="106"/>
      <c r="H2" s="106"/>
      <c r="I2" s="106"/>
      <c r="J2" s="32"/>
      <c r="K2" s="35"/>
      <c r="L2" s="34"/>
      <c r="M2" s="34"/>
      <c r="N2" s="34"/>
      <c r="O2" s="34"/>
      <c r="P2" s="32"/>
      <c r="Q2" s="32"/>
      <c r="R2" s="32"/>
      <c r="S2" s="32"/>
      <c r="T2" s="32"/>
      <c r="U2" s="32"/>
      <c r="V2" s="32"/>
      <c r="W2" s="32"/>
      <c r="X2" s="34"/>
      <c r="Y2" s="34"/>
      <c r="Z2" s="34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s="8" customFormat="1">
      <c r="A3" s="32"/>
      <c r="B3" s="32"/>
      <c r="C3" s="36"/>
      <c r="D3" s="32"/>
      <c r="E3" s="32"/>
      <c r="F3" s="32"/>
      <c r="G3" s="32"/>
      <c r="H3" s="32"/>
      <c r="I3" s="32"/>
      <c r="J3" s="32"/>
      <c r="K3" s="35"/>
      <c r="L3" s="34"/>
      <c r="M3" s="34"/>
      <c r="N3" s="34"/>
      <c r="O3" s="34"/>
      <c r="P3" s="32"/>
      <c r="Q3" s="32"/>
      <c r="R3" s="32"/>
      <c r="S3" s="32"/>
      <c r="T3" s="32"/>
      <c r="U3" s="32"/>
      <c r="V3" s="32"/>
      <c r="W3" s="32"/>
      <c r="X3" s="34"/>
      <c r="Y3" s="34"/>
      <c r="Z3" s="34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s="8" customFormat="1">
      <c r="B4" s="209" t="s">
        <v>52</v>
      </c>
      <c r="C4" s="209"/>
      <c r="D4" s="209"/>
      <c r="E4" s="32"/>
      <c r="F4" s="32"/>
      <c r="G4" s="32"/>
      <c r="H4" s="32"/>
      <c r="I4" s="32"/>
      <c r="J4" s="32"/>
      <c r="K4" s="35"/>
      <c r="L4" s="34"/>
      <c r="M4" s="34"/>
      <c r="N4" s="34"/>
      <c r="O4" s="34"/>
      <c r="P4" s="32"/>
      <c r="Q4" s="32"/>
      <c r="R4" s="32"/>
      <c r="S4" s="32"/>
      <c r="T4" s="32"/>
      <c r="U4" s="32"/>
      <c r="V4" s="32"/>
      <c r="W4" s="32"/>
      <c r="X4" s="34"/>
      <c r="Y4" s="34"/>
      <c r="Z4" s="34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s="8" customFormat="1">
      <c r="B5" s="210" t="s">
        <v>53</v>
      </c>
      <c r="C5" s="210"/>
      <c r="D5" s="210"/>
      <c r="E5" s="32"/>
      <c r="F5" s="32"/>
      <c r="G5" s="32"/>
      <c r="H5" s="32"/>
      <c r="I5" s="32"/>
      <c r="J5" s="32"/>
      <c r="K5" s="35"/>
      <c r="L5" s="34"/>
      <c r="M5" s="34"/>
      <c r="N5" s="34"/>
      <c r="O5" s="34"/>
      <c r="P5" s="32"/>
      <c r="Q5" s="32"/>
      <c r="R5" s="32"/>
      <c r="S5" s="32"/>
      <c r="T5" s="32"/>
      <c r="U5" s="32"/>
      <c r="V5" s="32"/>
      <c r="W5" s="32"/>
      <c r="X5" s="34"/>
      <c r="Y5" s="34"/>
      <c r="Z5" s="34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s="8" customFormat="1">
      <c r="B6" s="210" t="s">
        <v>54</v>
      </c>
      <c r="C6" s="210"/>
      <c r="D6" s="210"/>
      <c r="E6" s="32"/>
      <c r="F6" s="32"/>
      <c r="G6" s="32"/>
      <c r="H6" s="32"/>
      <c r="I6" s="32"/>
      <c r="J6" s="32"/>
      <c r="K6" s="35"/>
      <c r="L6" s="34"/>
      <c r="M6" s="34"/>
      <c r="N6" s="34"/>
      <c r="O6" s="34"/>
      <c r="P6" s="32"/>
      <c r="Q6" s="32"/>
      <c r="R6" s="32"/>
      <c r="S6" s="32"/>
      <c r="T6" s="32"/>
      <c r="U6" s="32"/>
      <c r="V6" s="32"/>
      <c r="W6" s="32"/>
      <c r="X6" s="34"/>
      <c r="Y6" s="34"/>
      <c r="Z6" s="34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s="8" customFormat="1">
      <c r="B7" s="210" t="s">
        <v>813</v>
      </c>
      <c r="C7" s="210"/>
      <c r="D7" s="210"/>
      <c r="E7" s="32"/>
      <c r="F7" s="32"/>
      <c r="G7" s="32"/>
      <c r="H7" s="32"/>
      <c r="I7" s="32"/>
      <c r="J7" s="32"/>
      <c r="K7" s="35"/>
      <c r="L7" s="34"/>
      <c r="M7" s="34"/>
      <c r="N7" s="34"/>
      <c r="O7" s="34"/>
      <c r="P7" s="32"/>
      <c r="Q7" s="32"/>
      <c r="R7" s="32"/>
      <c r="S7" s="32"/>
      <c r="T7" s="32"/>
      <c r="U7" s="32"/>
      <c r="V7" s="32"/>
      <c r="W7" s="32"/>
      <c r="X7" s="34"/>
      <c r="Y7" s="34"/>
      <c r="Z7" s="34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s="8" customFormat="1">
      <c r="A8" s="156"/>
      <c r="B8" s="32"/>
      <c r="C8" s="32"/>
      <c r="D8" s="32"/>
      <c r="E8" s="32"/>
      <c r="F8" s="32"/>
      <c r="G8" s="32"/>
      <c r="H8" s="32"/>
      <c r="I8" s="32"/>
      <c r="J8" s="32"/>
      <c r="K8" s="35"/>
      <c r="L8" s="34"/>
      <c r="M8" s="34"/>
      <c r="N8" s="34"/>
      <c r="O8" s="34"/>
      <c r="P8" s="32"/>
      <c r="Q8" s="32"/>
      <c r="R8" s="32"/>
      <c r="S8" s="32"/>
      <c r="T8" s="32"/>
      <c r="U8" s="32"/>
      <c r="V8" s="32"/>
      <c r="W8" s="32"/>
      <c r="X8" s="34"/>
      <c r="Y8" s="34"/>
      <c r="Z8" s="34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s="55" customFormat="1" ht="29.25" customHeight="1">
      <c r="A9" s="39"/>
      <c r="B9" s="216"/>
      <c r="C9" s="216"/>
      <c r="D9" s="217"/>
      <c r="E9" s="218" t="s">
        <v>76</v>
      </c>
      <c r="F9" s="219"/>
      <c r="G9" s="219"/>
      <c r="H9" s="219"/>
      <c r="I9" s="219"/>
      <c r="J9" s="220"/>
      <c r="K9" s="221" t="s">
        <v>77</v>
      </c>
      <c r="L9" s="222"/>
      <c r="M9" s="222"/>
      <c r="N9" s="222"/>
      <c r="O9" s="223"/>
      <c r="P9" s="214" t="s">
        <v>78</v>
      </c>
      <c r="Q9" s="214"/>
      <c r="R9" s="214"/>
      <c r="S9" s="214"/>
      <c r="T9" s="214"/>
      <c r="U9" s="214"/>
      <c r="V9" s="204" t="s">
        <v>79</v>
      </c>
      <c r="W9" s="224"/>
      <c r="X9" s="224"/>
      <c r="Y9" s="225" t="s">
        <v>80</v>
      </c>
      <c r="Z9" s="225"/>
      <c r="AA9" s="205" t="s">
        <v>81</v>
      </c>
      <c r="AB9" s="205"/>
      <c r="AC9" s="205"/>
      <c r="AD9" s="205"/>
      <c r="AE9" s="205"/>
      <c r="AF9" s="205"/>
      <c r="AG9" s="205"/>
      <c r="AH9" s="205"/>
      <c r="AI9" s="205"/>
      <c r="AJ9" s="205"/>
      <c r="AK9" s="56"/>
    </row>
    <row r="10" spans="1:37" s="38" customFormat="1" ht="134.25" customHeight="1">
      <c r="A10" s="39" t="s">
        <v>85</v>
      </c>
      <c r="B10" s="40" t="s">
        <v>16</v>
      </c>
      <c r="C10" s="40" t="s">
        <v>17</v>
      </c>
      <c r="D10" s="40" t="s">
        <v>18</v>
      </c>
      <c r="E10" s="68" t="s">
        <v>59</v>
      </c>
      <c r="F10" s="68" t="s">
        <v>89</v>
      </c>
      <c r="G10" s="68" t="s">
        <v>60</v>
      </c>
      <c r="H10" s="42" t="s">
        <v>67</v>
      </c>
      <c r="I10" s="179" t="s">
        <v>0</v>
      </c>
      <c r="J10" s="181" t="s">
        <v>68</v>
      </c>
      <c r="K10" s="180" t="s">
        <v>19</v>
      </c>
      <c r="L10" s="91" t="s">
        <v>66</v>
      </c>
      <c r="M10" s="91" t="s">
        <v>672</v>
      </c>
      <c r="N10" s="43" t="s">
        <v>4</v>
      </c>
      <c r="O10" s="43" t="s">
        <v>6</v>
      </c>
      <c r="P10" s="50" t="s">
        <v>20</v>
      </c>
      <c r="Q10" s="50" t="s">
        <v>21</v>
      </c>
      <c r="R10" s="50" t="s">
        <v>22</v>
      </c>
      <c r="S10" s="50" t="s">
        <v>23</v>
      </c>
      <c r="T10" s="50" t="s">
        <v>24</v>
      </c>
      <c r="U10" s="50" t="s">
        <v>25</v>
      </c>
      <c r="V10" s="69" t="s">
        <v>91</v>
      </c>
      <c r="W10" s="69" t="s">
        <v>90</v>
      </c>
      <c r="X10" s="69" t="s">
        <v>29</v>
      </c>
      <c r="Y10" s="57" t="s">
        <v>9</v>
      </c>
      <c r="Z10" s="57" t="s">
        <v>10</v>
      </c>
      <c r="AA10" s="43" t="s">
        <v>26</v>
      </c>
      <c r="AB10" s="43" t="s">
        <v>64</v>
      </c>
      <c r="AC10" s="43" t="s">
        <v>65</v>
      </c>
      <c r="AD10" s="43" t="s">
        <v>63</v>
      </c>
      <c r="AE10" s="50" t="s">
        <v>27</v>
      </c>
      <c r="AF10" s="50" t="s">
        <v>28</v>
      </c>
      <c r="AG10" s="44" t="s">
        <v>70</v>
      </c>
      <c r="AH10" s="44" t="s">
        <v>71</v>
      </c>
      <c r="AI10" s="44" t="s">
        <v>73</v>
      </c>
      <c r="AJ10" s="44" t="s">
        <v>72</v>
      </c>
      <c r="AK10" s="182" t="s">
        <v>34</v>
      </c>
    </row>
    <row r="11" spans="1:37" s="16" customFormat="1">
      <c r="A11" s="28">
        <f>IF(ISBLANK(#REF!),"",IF(ISNUMBER(A10),A10+1,1))</f>
        <v>1</v>
      </c>
      <c r="B11" s="16" t="s">
        <v>386</v>
      </c>
      <c r="C11" s="16" t="s">
        <v>387</v>
      </c>
      <c r="D11" s="16" t="s">
        <v>111</v>
      </c>
      <c r="E11" s="16" t="s">
        <v>43</v>
      </c>
      <c r="F11" s="16" t="s">
        <v>88</v>
      </c>
      <c r="G11" s="16" t="s">
        <v>61</v>
      </c>
      <c r="H11" s="16" t="s">
        <v>12</v>
      </c>
      <c r="I11" s="16" t="s">
        <v>11</v>
      </c>
      <c r="J11" s="90">
        <v>39062</v>
      </c>
      <c r="K11" s="54">
        <v>7.87</v>
      </c>
      <c r="L11" s="17"/>
      <c r="M11" s="17" t="s">
        <v>12</v>
      </c>
      <c r="N11" s="17"/>
      <c r="O11" s="17"/>
      <c r="P11" s="16">
        <v>3</v>
      </c>
      <c r="Q11" s="16">
        <v>8</v>
      </c>
      <c r="R11" s="16">
        <v>24</v>
      </c>
      <c r="S11" s="16">
        <v>2</v>
      </c>
      <c r="T11" s="16">
        <v>9</v>
      </c>
      <c r="U11" s="16">
        <v>9</v>
      </c>
      <c r="V11" s="26"/>
      <c r="W11" s="87"/>
      <c r="X11" s="17"/>
      <c r="Y11" s="17" t="s">
        <v>14</v>
      </c>
      <c r="Z11" s="17" t="s">
        <v>14</v>
      </c>
      <c r="AA11" s="23">
        <f>IF(ISBLANK(#REF!),"",IF(K11&gt;5,ROUND(0.5*(K11-5),2),0))</f>
        <v>1.44</v>
      </c>
      <c r="AB11" s="23">
        <f>IF(ISBLANK(#REF!),"",IF(L11="ΝΑΙ",6,(IF(M11="ΝΑΙ",4,0))))</f>
        <v>4</v>
      </c>
      <c r="AC11" s="23">
        <f>IF(ISBLANK(#REF!),"",IF(E11="ΠΕ23",IF(N11="ΝΑΙ",3,(IF(O11="ΝΑΙ",2,0))),IF(N11="ΝΑΙ",3,(IF(O11="ΝΑΙ",2,0)))))</f>
        <v>0</v>
      </c>
      <c r="AD11" s="23">
        <f>IF(ISBLANK(#REF!),"",MAX(AB11:AC11))</f>
        <v>4</v>
      </c>
      <c r="AE11" s="23">
        <f>IF(ISBLANK(#REF!),"",MIN(3,0.5*INT((P11*12+Q11+ROUND(R11/30,0))/6)))</f>
        <v>3</v>
      </c>
      <c r="AF11" s="23">
        <f>IF(ISBLANK(#REF!),"",0.25*(S11*12+T11+ROUND(U11/30,0)))</f>
        <v>8.25</v>
      </c>
      <c r="AG11" s="27">
        <f>IF(ISBLANK(#REF!),"",IF(V11&gt;=67%,7,0))</f>
        <v>0</v>
      </c>
      <c r="AH11" s="27">
        <f>IF(ISBLANK(#REF!),"",IF(W11&gt;=1,7,0))</f>
        <v>0</v>
      </c>
      <c r="AI11" s="27">
        <f>IF(ISBLANK(#REF!),"",IF(X11="ΠΟΛΥΤΕΚΝΟΣ",7,IF(X11="ΤΡΙΤΕΚΝΟΣ",3,0)))</f>
        <v>0</v>
      </c>
      <c r="AJ11" s="27">
        <f>IF(ISBLANK(#REF!),"",MAX(AG11:AI11))</f>
        <v>0</v>
      </c>
      <c r="AK11" s="178">
        <f>IF(ISBLANK(#REF!),"",AA11+SUM(AD11:AF11,AJ11))</f>
        <v>16.690000000000001</v>
      </c>
    </row>
    <row r="12" spans="1:37" s="16" customFormat="1">
      <c r="A12" s="28">
        <f>IF(ISBLANK(#REF!),"",IF(ISNUMBER(A11),A11+1,1))</f>
        <v>2</v>
      </c>
      <c r="B12" s="16" t="s">
        <v>393</v>
      </c>
      <c r="C12" s="16" t="s">
        <v>289</v>
      </c>
      <c r="D12" s="16" t="s">
        <v>106</v>
      </c>
      <c r="E12" s="16" t="s">
        <v>43</v>
      </c>
      <c r="F12" s="16" t="s">
        <v>88</v>
      </c>
      <c r="G12" s="16" t="s">
        <v>61</v>
      </c>
      <c r="H12" s="16" t="s">
        <v>12</v>
      </c>
      <c r="I12" s="16" t="s">
        <v>11</v>
      </c>
      <c r="J12" s="90">
        <v>34089</v>
      </c>
      <c r="K12" s="54">
        <v>7.69</v>
      </c>
      <c r="L12" s="17"/>
      <c r="M12" s="17"/>
      <c r="N12" s="17"/>
      <c r="O12" s="17"/>
      <c r="P12" s="16">
        <v>10</v>
      </c>
      <c r="Q12" s="16">
        <v>0</v>
      </c>
      <c r="R12" s="16">
        <v>17</v>
      </c>
      <c r="S12" s="16">
        <v>3</v>
      </c>
      <c r="T12" s="16">
        <v>8</v>
      </c>
      <c r="U12" s="16">
        <v>8</v>
      </c>
      <c r="V12" s="26"/>
      <c r="W12" s="87"/>
      <c r="X12" s="17"/>
      <c r="Y12" s="17" t="s">
        <v>14</v>
      </c>
      <c r="Z12" s="17" t="s">
        <v>14</v>
      </c>
      <c r="AA12" s="23">
        <f>IF(ISBLANK(#REF!),"",IF(K12&gt;5,ROUND(0.5*(K12-5),2),0))</f>
        <v>1.35</v>
      </c>
      <c r="AB12" s="23">
        <f>IF(ISBLANK(#REF!),"",IF(L12="ΝΑΙ",6,(IF(M12="ΝΑΙ",4,0))))</f>
        <v>0</v>
      </c>
      <c r="AC12" s="23">
        <f>IF(ISBLANK(#REF!),"",IF(E12="ΠΕ23",IF(N12="ΝΑΙ",3,(IF(O12="ΝΑΙ",2,0))),IF(N12="ΝΑΙ",3,(IF(O12="ΝΑΙ",2,0)))))</f>
        <v>0</v>
      </c>
      <c r="AD12" s="23">
        <f>IF(ISBLANK(#REF!),"",MAX(AB12:AC12))</f>
        <v>0</v>
      </c>
      <c r="AE12" s="23">
        <f>IF(ISBLANK(#REF!),"",MIN(3,0.5*INT((P12*12+Q12+ROUND(R12/30,0))/6)))</f>
        <v>3</v>
      </c>
      <c r="AF12" s="23">
        <f>IF(ISBLANK(#REF!),"",0.25*(S12*12+T12+ROUND(U12/30,0)))</f>
        <v>11</v>
      </c>
      <c r="AG12" s="27">
        <f>IF(ISBLANK(#REF!),"",IF(V12&gt;=67%,7,0))</f>
        <v>0</v>
      </c>
      <c r="AH12" s="27">
        <f>IF(ISBLANK(#REF!),"",IF(W12&gt;=1,7,0))</f>
        <v>0</v>
      </c>
      <c r="AI12" s="27">
        <f>IF(ISBLANK(#REF!),"",IF(X12="ΠΟΛΥΤΕΚΝΟΣ",7,IF(X12="ΤΡΙΤΕΚΝΟΣ",3,0)))</f>
        <v>0</v>
      </c>
      <c r="AJ12" s="27">
        <f>IF(ISBLANK(#REF!),"",MAX(AG12:AI12))</f>
        <v>0</v>
      </c>
      <c r="AK12" s="178">
        <f>IF(ISBLANK(#REF!),"",AA12+SUM(AD12:AF12,AJ12))</f>
        <v>15.35</v>
      </c>
    </row>
    <row r="13" spans="1:37" s="16" customFormat="1">
      <c r="A13" s="28">
        <f>IF(ISBLANK(#REF!),"",IF(ISNUMBER(A12),A12+1,1))</f>
        <v>3</v>
      </c>
      <c r="B13" s="16" t="s">
        <v>383</v>
      </c>
      <c r="C13" s="16" t="s">
        <v>94</v>
      </c>
      <c r="D13" s="16" t="s">
        <v>95</v>
      </c>
      <c r="E13" s="16" t="s">
        <v>43</v>
      </c>
      <c r="F13" s="16" t="s">
        <v>88</v>
      </c>
      <c r="G13" s="16" t="s">
        <v>61</v>
      </c>
      <c r="H13" s="16" t="s">
        <v>12</v>
      </c>
      <c r="I13" s="16" t="s">
        <v>11</v>
      </c>
      <c r="J13" s="90">
        <v>40465</v>
      </c>
      <c r="K13" s="54">
        <v>7.63</v>
      </c>
      <c r="L13" s="17"/>
      <c r="M13" s="17"/>
      <c r="N13" s="17"/>
      <c r="O13" s="17"/>
      <c r="P13" s="16">
        <v>1</v>
      </c>
      <c r="Q13" s="16">
        <v>0</v>
      </c>
      <c r="R13" s="16">
        <v>0</v>
      </c>
      <c r="S13" s="16">
        <v>3</v>
      </c>
      <c r="T13" s="16">
        <v>1</v>
      </c>
      <c r="U13" s="16">
        <v>2</v>
      </c>
      <c r="V13" s="26"/>
      <c r="W13" s="87"/>
      <c r="X13" s="17"/>
      <c r="Y13" s="17" t="s">
        <v>12</v>
      </c>
      <c r="Z13" s="17" t="s">
        <v>14</v>
      </c>
      <c r="AA13" s="23">
        <f>IF(ISBLANK(#REF!),"",IF(K13&gt;5,ROUND(0.5*(K13-5),2),0))</f>
        <v>1.32</v>
      </c>
      <c r="AB13" s="23">
        <f>IF(ISBLANK(#REF!),"",IF(L13="ΝΑΙ",6,(IF(M13="ΝΑΙ",4,0))))</f>
        <v>0</v>
      </c>
      <c r="AC13" s="23">
        <f>IF(ISBLANK(#REF!),"",IF(E13="ΠΕ23",IF(N13="ΝΑΙ",3,(IF(O13="ΝΑΙ",2,0))),IF(N13="ΝΑΙ",3,(IF(O13="ΝΑΙ",2,0)))))</f>
        <v>0</v>
      </c>
      <c r="AD13" s="23">
        <f>IF(ISBLANK(#REF!),"",MAX(AB13:AC13))</f>
        <v>0</v>
      </c>
      <c r="AE13" s="23">
        <f>IF(ISBLANK(#REF!),"",MIN(3,0.5*INT((P13*12+Q13+ROUND(R13/30,0))/6)))</f>
        <v>1</v>
      </c>
      <c r="AF13" s="23">
        <f>IF(ISBLANK(#REF!),"",0.25*(S13*12+T13+ROUND(U13/30,0)))</f>
        <v>9.25</v>
      </c>
      <c r="AG13" s="27">
        <f>IF(ISBLANK(#REF!),"",IF(V13&gt;=67%,7,0))</f>
        <v>0</v>
      </c>
      <c r="AH13" s="27">
        <f>IF(ISBLANK(#REF!),"",IF(W13&gt;=1,7,0))</f>
        <v>0</v>
      </c>
      <c r="AI13" s="27">
        <f>IF(ISBLANK(#REF!),"",IF(X13="ΠΟΛΥΤΕΚΝΟΣ",7,IF(X13="ΤΡΙΤΕΚΝΟΣ",3,0)))</f>
        <v>0</v>
      </c>
      <c r="AJ13" s="27">
        <f>IF(ISBLANK(#REF!),"",MAX(AG13:AI13))</f>
        <v>0</v>
      </c>
      <c r="AK13" s="178">
        <f>IF(ISBLANK(#REF!),"",AA13+SUM(AD13:AF13,AJ13))</f>
        <v>11.57</v>
      </c>
    </row>
    <row r="14" spans="1:37" s="16" customFormat="1">
      <c r="A14" s="28">
        <f>IF(ISBLANK(#REF!),"",IF(ISNUMBER(A13),A13+1,1))</f>
        <v>4</v>
      </c>
      <c r="B14" s="16" t="s">
        <v>395</v>
      </c>
      <c r="C14" s="16" t="s">
        <v>262</v>
      </c>
      <c r="D14" s="16" t="s">
        <v>396</v>
      </c>
      <c r="E14" s="16" t="s">
        <v>43</v>
      </c>
      <c r="F14" s="16" t="s">
        <v>88</v>
      </c>
      <c r="G14" s="16" t="s">
        <v>61</v>
      </c>
      <c r="H14" s="16" t="s">
        <v>12</v>
      </c>
      <c r="I14" s="16" t="s">
        <v>11</v>
      </c>
      <c r="J14" s="90">
        <v>39245</v>
      </c>
      <c r="K14" s="54">
        <v>7.02</v>
      </c>
      <c r="L14" s="17"/>
      <c r="M14" s="17"/>
      <c r="N14" s="17"/>
      <c r="O14" s="17"/>
      <c r="P14" s="16">
        <v>5</v>
      </c>
      <c r="Q14" s="16">
        <v>8</v>
      </c>
      <c r="R14" s="16">
        <v>23</v>
      </c>
      <c r="S14" s="16">
        <v>1</v>
      </c>
      <c r="T14" s="16">
        <v>4</v>
      </c>
      <c r="U14" s="16">
        <v>13</v>
      </c>
      <c r="V14" s="26"/>
      <c r="W14" s="87"/>
      <c r="X14" s="17"/>
      <c r="Y14" s="17" t="s">
        <v>12</v>
      </c>
      <c r="Z14" s="17" t="s">
        <v>14</v>
      </c>
      <c r="AA14" s="23">
        <f>IF(ISBLANK(#REF!),"",IF(K14&gt;5,ROUND(0.5*(K14-5),2),0))</f>
        <v>1.01</v>
      </c>
      <c r="AB14" s="23">
        <f>IF(ISBLANK(#REF!),"",IF(L14="ΝΑΙ",6,(IF(M14="ΝΑΙ",4,0))))</f>
        <v>0</v>
      </c>
      <c r="AC14" s="23">
        <f>IF(ISBLANK(#REF!),"",IF(E14="ΠΕ23",IF(N14="ΝΑΙ",3,(IF(O14="ΝΑΙ",2,0))),IF(N14="ΝΑΙ",3,(IF(O14="ΝΑΙ",2,0)))))</f>
        <v>0</v>
      </c>
      <c r="AD14" s="23">
        <f>IF(ISBLANK(#REF!),"",MAX(AB14:AC14))</f>
        <v>0</v>
      </c>
      <c r="AE14" s="23">
        <f>IF(ISBLANK(#REF!),"",MIN(3,0.5*INT((P14*12+Q14+ROUND(R14/30,0))/6)))</f>
        <v>3</v>
      </c>
      <c r="AF14" s="23">
        <f>IF(ISBLANK(#REF!),"",0.25*(S14*12+T14+ROUND(U14/30,0)))</f>
        <v>4</v>
      </c>
      <c r="AG14" s="27">
        <f>IF(ISBLANK(#REF!),"",IF(V14&gt;=67%,7,0))</f>
        <v>0</v>
      </c>
      <c r="AH14" s="27">
        <f>IF(ISBLANK(#REF!),"",IF(W14&gt;=1,7,0))</f>
        <v>0</v>
      </c>
      <c r="AI14" s="27">
        <f>IF(ISBLANK(#REF!),"",IF(X14="ΠΟΛΥΤΕΚΝΟΣ",7,IF(X14="ΤΡΙΤΕΚΝΟΣ",3,0)))</f>
        <v>0</v>
      </c>
      <c r="AJ14" s="27">
        <f>IF(ISBLANK(#REF!),"",MAX(AG14:AI14))</f>
        <v>0</v>
      </c>
      <c r="AK14" s="178">
        <f>IF(ISBLANK(#REF!),"",AA14+SUM(AD14:AF14,AJ14))</f>
        <v>8.01</v>
      </c>
    </row>
    <row r="15" spans="1:37" s="16" customFormat="1">
      <c r="A15" s="28">
        <f>IF(ISBLANK(#REF!),"",IF(ISNUMBER(A14),A14+1,1))</f>
        <v>5</v>
      </c>
      <c r="B15" s="16" t="s">
        <v>394</v>
      </c>
      <c r="C15" s="16" t="s">
        <v>108</v>
      </c>
      <c r="D15" s="16" t="s">
        <v>166</v>
      </c>
      <c r="E15" s="16" t="s">
        <v>43</v>
      </c>
      <c r="F15" s="16" t="s">
        <v>88</v>
      </c>
      <c r="G15" s="16" t="s">
        <v>61</v>
      </c>
      <c r="H15" s="16" t="s">
        <v>12</v>
      </c>
      <c r="I15" s="16" t="s">
        <v>11</v>
      </c>
      <c r="J15" s="90">
        <v>41582</v>
      </c>
      <c r="K15" s="54">
        <v>7.96</v>
      </c>
      <c r="L15" s="17"/>
      <c r="M15" s="17"/>
      <c r="N15" s="17"/>
      <c r="O15" s="17"/>
      <c r="P15" s="16">
        <v>1</v>
      </c>
      <c r="Q15" s="16">
        <v>0</v>
      </c>
      <c r="R15" s="16">
        <v>22</v>
      </c>
      <c r="S15" s="16">
        <v>1</v>
      </c>
      <c r="T15" s="16">
        <v>1</v>
      </c>
      <c r="U15" s="16">
        <v>14</v>
      </c>
      <c r="V15" s="26"/>
      <c r="W15" s="87"/>
      <c r="X15" s="17"/>
      <c r="Y15" s="17" t="s">
        <v>14</v>
      </c>
      <c r="Z15" s="17" t="s">
        <v>14</v>
      </c>
      <c r="AA15" s="23">
        <f>IF(ISBLANK(#REF!),"",IF(K15&gt;5,ROUND(0.5*(K15-5),2),0))</f>
        <v>1.48</v>
      </c>
      <c r="AB15" s="23">
        <f>IF(ISBLANK(#REF!),"",IF(L15="ΝΑΙ",6,(IF(M15="ΝΑΙ",4,0))))</f>
        <v>0</v>
      </c>
      <c r="AC15" s="23">
        <f>IF(ISBLANK(#REF!),"",IF(E15="ΠΕ23",IF(N15="ΝΑΙ",3,(IF(O15="ΝΑΙ",2,0))),IF(N15="ΝΑΙ",3,(IF(O15="ΝΑΙ",2,0)))))</f>
        <v>0</v>
      </c>
      <c r="AD15" s="23">
        <f>IF(ISBLANK(#REF!),"",MAX(AB15:AC15))</f>
        <v>0</v>
      </c>
      <c r="AE15" s="23">
        <f>IF(ISBLANK(#REF!),"",MIN(3,0.5*INT((P15*12+Q15+ROUND(R15/30,0))/6)))</f>
        <v>1</v>
      </c>
      <c r="AF15" s="23">
        <f>IF(ISBLANK(#REF!),"",0.25*(S15*12+T15+ROUND(U15/30,0)))</f>
        <v>3.25</v>
      </c>
      <c r="AG15" s="27">
        <f>IF(ISBLANK(#REF!),"",IF(V15&gt;=67%,7,0))</f>
        <v>0</v>
      </c>
      <c r="AH15" s="27">
        <f>IF(ISBLANK(#REF!),"",IF(W15&gt;=1,7,0))</f>
        <v>0</v>
      </c>
      <c r="AI15" s="27">
        <f>IF(ISBLANK(#REF!),"",IF(X15="ΠΟΛΥΤΕΚΝΟΣ",7,IF(X15="ΤΡΙΤΕΚΝΟΣ",3,0)))</f>
        <v>0</v>
      </c>
      <c r="AJ15" s="27">
        <f>IF(ISBLANK(#REF!),"",MAX(AG15:AI15))</f>
        <v>0</v>
      </c>
      <c r="AK15" s="178">
        <f>IF(ISBLANK(#REF!),"",AA15+SUM(AD15:AF15,AJ15))</f>
        <v>5.73</v>
      </c>
    </row>
    <row r="16" spans="1:37" s="16" customFormat="1">
      <c r="A16" s="28">
        <f>IF(ISBLANK(#REF!),"",IF(ISNUMBER(A15),A15+1,1))</f>
        <v>6</v>
      </c>
      <c r="B16" s="16" t="s">
        <v>156</v>
      </c>
      <c r="C16" s="16" t="s">
        <v>382</v>
      </c>
      <c r="D16" s="16" t="s">
        <v>106</v>
      </c>
      <c r="E16" s="16" t="s">
        <v>43</v>
      </c>
      <c r="F16" s="16" t="s">
        <v>88</v>
      </c>
      <c r="G16" s="16" t="s">
        <v>61</v>
      </c>
      <c r="H16" s="16" t="s">
        <v>12</v>
      </c>
      <c r="I16" s="16" t="s">
        <v>11</v>
      </c>
      <c r="J16" s="90">
        <v>41431</v>
      </c>
      <c r="K16" s="54">
        <v>7.76</v>
      </c>
      <c r="L16" s="17"/>
      <c r="M16" s="17"/>
      <c r="N16" s="17"/>
      <c r="O16" s="17"/>
      <c r="P16" s="16">
        <v>0</v>
      </c>
      <c r="Q16" s="16">
        <v>7</v>
      </c>
      <c r="R16" s="16">
        <v>14</v>
      </c>
      <c r="S16" s="16">
        <v>1</v>
      </c>
      <c r="T16" s="16">
        <v>1</v>
      </c>
      <c r="U16" s="16">
        <v>22</v>
      </c>
      <c r="V16" s="26"/>
      <c r="W16" s="87"/>
      <c r="X16" s="17"/>
      <c r="Y16" s="17" t="s">
        <v>14</v>
      </c>
      <c r="Z16" s="17" t="s">
        <v>14</v>
      </c>
      <c r="AA16" s="23">
        <f>IF(ISBLANK(#REF!),"",IF(K16&gt;5,ROUND(0.5*(K16-5),2),0))</f>
        <v>1.38</v>
      </c>
      <c r="AB16" s="23">
        <f>IF(ISBLANK(#REF!),"",IF(L16="ΝΑΙ",6,(IF(M16="ΝΑΙ",4,0))))</f>
        <v>0</v>
      </c>
      <c r="AC16" s="23">
        <f>IF(ISBLANK(#REF!),"",IF(E16="ΠΕ23",IF(N16="ΝΑΙ",3,(IF(O16="ΝΑΙ",2,0))),IF(N16="ΝΑΙ",3,(IF(O16="ΝΑΙ",2,0)))))</f>
        <v>0</v>
      </c>
      <c r="AD16" s="23">
        <f>IF(ISBLANK(#REF!),"",MAX(AB16:AC16))</f>
        <v>0</v>
      </c>
      <c r="AE16" s="23">
        <f>IF(ISBLANK(#REF!),"",MIN(3,0.5*INT((P16*12+Q16+ROUND(R16/30,0))/6)))</f>
        <v>0.5</v>
      </c>
      <c r="AF16" s="23">
        <f>IF(ISBLANK(#REF!),"",0.25*(S16*12+T16+ROUND(U16/30,0)))</f>
        <v>3.5</v>
      </c>
      <c r="AG16" s="27">
        <f>IF(ISBLANK(#REF!),"",IF(V16&gt;=67%,7,0))</f>
        <v>0</v>
      </c>
      <c r="AH16" s="27">
        <f>IF(ISBLANK(#REF!),"",IF(W16&gt;=1,7,0))</f>
        <v>0</v>
      </c>
      <c r="AI16" s="27">
        <f>IF(ISBLANK(#REF!),"",IF(X16="ΠΟΛΥΤΕΚΝΟΣ",7,IF(X16="ΤΡΙΤΕΚΝΟΣ",3,0)))</f>
        <v>0</v>
      </c>
      <c r="AJ16" s="27">
        <f>IF(ISBLANK(#REF!),"",MAX(AG16:AI16))</f>
        <v>0</v>
      </c>
      <c r="AK16" s="178">
        <f>IF(ISBLANK(#REF!),"",AA16+SUM(AD16:AF16,AJ16))</f>
        <v>5.38</v>
      </c>
    </row>
  </sheetData>
  <mergeCells count="11">
    <mergeCell ref="B4:D4"/>
    <mergeCell ref="B5:D5"/>
    <mergeCell ref="B6:D6"/>
    <mergeCell ref="B7:D7"/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65" priority="12">
      <formula>OR(AND($E1&lt;&gt;"ΠΕ23",$H1="ΝΑΙ",$I1="ΕΠΙΚΟΥΡΙΚΟΣ"),AND($E1&lt;&gt;"ΠΕ23",$H1="ΌΧΙ",$I1="ΚΥΡΙΟΣ"))</formula>
    </cfRule>
  </conditionalFormatting>
  <conditionalFormatting sqref="E1:G10">
    <cfRule type="expression" dxfId="64" priority="11">
      <formula>OR(AND($E1&lt;&gt;"ΠΕ25",$F1="ΑΕΙ",$G1="ΑΠΑΙΤΕΙΤΑΙ"),AND($E1&lt;&gt;"ΠΕ25",$E1&lt;&gt;"ΠΕ23",$F1="ΤΕΙ",$G1="ΔΕΝ ΑΠΑΙΤΕΙΤΑΙ"))</formula>
    </cfRule>
  </conditionalFormatting>
  <conditionalFormatting sqref="H1:H10 E1:E16">
    <cfRule type="expression" dxfId="63" priority="10">
      <formula>AND($E1="ΠΕ23",$H1="ΌΧΙ")</formula>
    </cfRule>
  </conditionalFormatting>
  <conditionalFormatting sqref="G1:G10 E1:E16">
    <cfRule type="expression" dxfId="62" priority="9">
      <formula>OR(AND($E1="ΠΕ23",$G1="ΑΠΑΙΤΕΙΤΑΙ"),AND($E1="ΠΕ25",$G1="ΔΕΝ ΑΠΑΙΤΕΙΤΑΙ"))</formula>
    </cfRule>
  </conditionalFormatting>
  <conditionalFormatting sqref="G1:H10">
    <cfRule type="expression" dxfId="61" priority="8">
      <formula>AND($G1="ΔΕΝ ΑΠΑΙΤΕΙΤΑΙ",$H1="ΌΧΙ")</formula>
    </cfRule>
  </conditionalFormatting>
  <conditionalFormatting sqref="E1:F10">
    <cfRule type="expression" dxfId="60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1:I16">
    <cfRule type="expression" dxfId="59" priority="6">
      <formula>OR(AND($E11&lt;&gt;"ΠΕ23",$H11="ΝΑΙ",$I11="ΕΠΙΚΟΥΡΙΚΟΣ"),AND($E11&lt;&gt;"ΠΕ23",$H11="ΌΧΙ",$I11="ΚΥΡΙΟΣ"))</formula>
    </cfRule>
  </conditionalFormatting>
  <conditionalFormatting sqref="E11:G16">
    <cfRule type="expression" dxfId="58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:H16">
    <cfRule type="expression" dxfId="57" priority="4">
      <formula>AND($E11="ΠΕ23",$H11="ΌΧΙ")</formula>
    </cfRule>
  </conditionalFormatting>
  <conditionalFormatting sqref="G11:G16">
    <cfRule type="expression" dxfId="56" priority="3">
      <formula>OR(AND($E11="ΠΕ23",$G11="ΑΠΑΙΤΕΙΤΑΙ"),AND($E11="ΠΕ25",$G11="ΔΕΝ ΑΠΑΙΤΕΙΤΑΙ"))</formula>
    </cfRule>
  </conditionalFormatting>
  <conditionalFormatting sqref="G11:H16">
    <cfRule type="expression" dxfId="55" priority="2">
      <formula>AND($G11="ΔΕΝ ΑΠΑΙΤΕΙΤΑΙ",$H11="ΌΧΙ")</formula>
    </cfRule>
  </conditionalFormatting>
  <conditionalFormatting sqref="E11:F16">
    <cfRule type="expression" dxfId="54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dataValidations count="12">
    <dataValidation type="whole" operator="greaterThanOrEqual" allowBlank="1" showInputMessage="1" showErrorMessage="1" sqref="W11:W16">
      <formula1>0</formula1>
    </dataValidation>
    <dataValidation type="list" allowBlank="1" showInputMessage="1" showErrorMessage="1" sqref="F11:F16">
      <formula1>ΑΕΙ_ΤΕΙ</formula1>
    </dataValidation>
    <dataValidation type="list" allowBlank="1" showInputMessage="1" showErrorMessage="1" sqref="G11:G16">
      <formula1>ΑΠΑΙΤΕΙΤΑΙ_ΔΕΝ_ΑΠΑΙΤΕΙΤΑΙ</formula1>
    </dataValidation>
    <dataValidation type="list" allowBlank="1" showInputMessage="1" showErrorMessage="1" sqref="E11:E16">
      <formula1>ΚΛΑΔΟΣ_ΕΕΠ</formula1>
    </dataValidation>
    <dataValidation type="decimal" allowBlank="1" showInputMessage="1" showErrorMessage="1" sqref="K11:K16">
      <formula1>0</formula1>
      <formula2>10</formula2>
    </dataValidation>
    <dataValidation type="list" allowBlank="1" showInputMessage="1" showErrorMessage="1" sqref="X11:X16">
      <formula1>ΠΟΛΥΤΕΚΝΟΣ_ΤΡΙΤΕΚΝΟΣ</formula1>
    </dataValidation>
    <dataValidation type="whole" allowBlank="1" showInputMessage="1" showErrorMessage="1" sqref="U11:U16 R11:R16">
      <formula1>0</formula1>
      <formula2>29</formula2>
    </dataValidation>
    <dataValidation type="whole" allowBlank="1" showInputMessage="1" showErrorMessage="1" sqref="T11:T16 Q11:Q16">
      <formula1>0</formula1>
      <formula2>11</formula2>
    </dataValidation>
    <dataValidation type="whole" allowBlank="1" showInputMessage="1" showErrorMessage="1" sqref="S11:S16 P11:P16">
      <formula1>0</formula1>
      <formula2>40</formula2>
    </dataValidation>
    <dataValidation type="list" allowBlank="1" showInputMessage="1" showErrorMessage="1" sqref="Y11:Z16 H11:H16 L11:O16">
      <formula1>NAI_OXI</formula1>
    </dataValidation>
    <dataValidation type="list" allowBlank="1" showInputMessage="1" showErrorMessage="1" sqref="I11:I16">
      <formula1>ΚΑΤΗΓΟΡΙΑ_ΠΙΝΑΚΑ</formula1>
    </dataValidation>
    <dataValidation type="decimal" allowBlank="1" showInputMessage="1" showErrorMessage="1" sqref="V11:V16">
      <formula1>0</formula1>
      <formula2>1</formula2>
    </dataValidation>
  </dataValidations>
  <pageMargins left="0.7" right="0.7" top="0.75" bottom="0.75" header="0.3" footer="0.3"/>
  <pageSetup scale="2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K22"/>
  <sheetViews>
    <sheetView view="pageBreakPreview" topLeftCell="A4" zoomScale="60" zoomScaleNormal="85" workbookViewId="0">
      <selection activeCell="A11" sqref="A11"/>
    </sheetView>
  </sheetViews>
  <sheetFormatPr defaultRowHeight="15"/>
  <cols>
    <col min="1" max="1" width="5.42578125" customWidth="1"/>
    <col min="2" max="2" width="17.28515625" bestFit="1" customWidth="1"/>
    <col min="3" max="3" width="14.85546875" customWidth="1"/>
    <col min="4" max="4" width="16.42578125" bestFit="1" customWidth="1"/>
    <col min="7" max="7" width="15.85546875" customWidth="1"/>
    <col min="9" max="9" width="13" customWidth="1"/>
    <col min="10" max="10" width="13.28515625" customWidth="1"/>
    <col min="17" max="17" width="8.5703125" customWidth="1"/>
    <col min="19" max="21" width="6.7109375" bestFit="1" customWidth="1"/>
    <col min="24" max="24" width="5" customWidth="1"/>
    <col min="25" max="25" width="6.5703125" customWidth="1"/>
    <col min="26" max="26" width="7.28515625" customWidth="1"/>
    <col min="27" max="27" width="6" customWidth="1"/>
    <col min="32" max="33" width="6.7109375" bestFit="1" customWidth="1"/>
    <col min="35" max="36" width="6.7109375" bestFit="1" customWidth="1"/>
  </cols>
  <sheetData>
    <row r="1" spans="1:37" s="8" customFormat="1">
      <c r="A1" s="32"/>
      <c r="B1" s="32"/>
      <c r="C1" s="32"/>
      <c r="D1" s="32"/>
      <c r="E1" s="32"/>
      <c r="F1" s="32"/>
      <c r="G1" s="32"/>
      <c r="H1" s="32"/>
      <c r="I1" s="32"/>
      <c r="J1" s="32"/>
      <c r="K1" s="35"/>
      <c r="L1" s="34"/>
      <c r="M1" s="34"/>
      <c r="N1" s="34"/>
      <c r="O1" s="34"/>
      <c r="P1" s="32"/>
      <c r="Q1" s="32"/>
      <c r="R1" s="32"/>
      <c r="S1" s="32"/>
      <c r="T1" s="32"/>
      <c r="U1" s="32"/>
      <c r="V1" s="32"/>
      <c r="W1" s="32"/>
      <c r="X1" s="34"/>
      <c r="Y1" s="34"/>
      <c r="Z1" s="34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</row>
    <row r="2" spans="1:37" s="8" customFormat="1">
      <c r="A2" s="32"/>
      <c r="B2" s="32"/>
      <c r="D2" s="106" t="s">
        <v>821</v>
      </c>
      <c r="E2" s="106"/>
      <c r="F2" s="106"/>
      <c r="G2" s="106"/>
      <c r="H2" s="106"/>
      <c r="I2" s="106"/>
      <c r="J2" s="32"/>
      <c r="K2" s="35"/>
      <c r="L2" s="34"/>
      <c r="M2" s="34"/>
      <c r="N2" s="34"/>
      <c r="O2" s="34"/>
      <c r="P2" s="32"/>
      <c r="Q2" s="32"/>
      <c r="R2" s="32"/>
      <c r="S2" s="32"/>
      <c r="T2" s="32"/>
      <c r="U2" s="32"/>
      <c r="V2" s="32"/>
      <c r="W2" s="32"/>
      <c r="X2" s="34"/>
      <c r="Y2" s="34"/>
      <c r="Z2" s="34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s="8" customFormat="1">
      <c r="A3" s="32"/>
      <c r="B3" s="32"/>
      <c r="C3" s="36"/>
      <c r="D3" s="32"/>
      <c r="E3" s="32"/>
      <c r="F3" s="32"/>
      <c r="G3" s="32"/>
      <c r="H3" s="32"/>
      <c r="I3" s="32"/>
      <c r="J3" s="32"/>
      <c r="K3" s="35"/>
      <c r="L3" s="34"/>
      <c r="M3" s="34"/>
      <c r="N3" s="34"/>
      <c r="O3" s="34"/>
      <c r="P3" s="32"/>
      <c r="Q3" s="32"/>
      <c r="R3" s="32"/>
      <c r="S3" s="32"/>
      <c r="T3" s="32"/>
      <c r="U3" s="32"/>
      <c r="V3" s="32"/>
      <c r="W3" s="32"/>
      <c r="X3" s="34"/>
      <c r="Y3" s="34"/>
      <c r="Z3" s="34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s="8" customFormat="1">
      <c r="B4" s="209" t="s">
        <v>52</v>
      </c>
      <c r="C4" s="209"/>
      <c r="D4" s="209"/>
      <c r="E4" s="32"/>
      <c r="F4" s="32"/>
      <c r="G4" s="32"/>
      <c r="H4" s="32"/>
      <c r="I4" s="32"/>
      <c r="J4" s="32"/>
      <c r="K4" s="35"/>
      <c r="L4" s="34"/>
      <c r="M4" s="34"/>
      <c r="N4" s="34"/>
      <c r="O4" s="34"/>
      <c r="P4" s="32"/>
      <c r="Q4" s="32"/>
      <c r="R4" s="32"/>
      <c r="S4" s="32"/>
      <c r="T4" s="32"/>
      <c r="U4" s="32"/>
      <c r="V4" s="32"/>
      <c r="W4" s="32"/>
      <c r="X4" s="34"/>
      <c r="Y4" s="34"/>
      <c r="Z4" s="34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s="8" customFormat="1">
      <c r="B5" s="210" t="s">
        <v>53</v>
      </c>
      <c r="C5" s="210"/>
      <c r="D5" s="210"/>
      <c r="E5" s="32"/>
      <c r="F5" s="32"/>
      <c r="G5" s="32"/>
      <c r="H5" s="32"/>
      <c r="I5" s="32"/>
      <c r="J5" s="32"/>
      <c r="K5" s="35"/>
      <c r="L5" s="34"/>
      <c r="M5" s="34"/>
      <c r="N5" s="34"/>
      <c r="O5" s="34"/>
      <c r="P5" s="32"/>
      <c r="Q5" s="32"/>
      <c r="R5" s="32"/>
      <c r="S5" s="32"/>
      <c r="T5" s="32"/>
      <c r="U5" s="32"/>
      <c r="V5" s="32"/>
      <c r="W5" s="32"/>
      <c r="X5" s="34"/>
      <c r="Y5" s="34"/>
      <c r="Z5" s="34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s="8" customFormat="1">
      <c r="B6" s="210" t="s">
        <v>54</v>
      </c>
      <c r="C6" s="210"/>
      <c r="D6" s="210"/>
      <c r="E6" s="32"/>
      <c r="F6" s="32"/>
      <c r="G6" s="32"/>
      <c r="H6" s="32"/>
      <c r="I6" s="32"/>
      <c r="J6" s="32"/>
      <c r="K6" s="35"/>
      <c r="L6" s="34"/>
      <c r="M6" s="34"/>
      <c r="N6" s="34"/>
      <c r="O6" s="34"/>
      <c r="P6" s="32"/>
      <c r="Q6" s="32"/>
      <c r="R6" s="32"/>
      <c r="S6" s="32"/>
      <c r="T6" s="32"/>
      <c r="U6" s="32"/>
      <c r="V6" s="32"/>
      <c r="W6" s="32"/>
      <c r="X6" s="34"/>
      <c r="Y6" s="34"/>
      <c r="Z6" s="34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s="8" customFormat="1">
      <c r="B7" s="210" t="s">
        <v>813</v>
      </c>
      <c r="C7" s="210"/>
      <c r="D7" s="210"/>
      <c r="E7" s="32"/>
      <c r="F7" s="32"/>
      <c r="G7" s="32"/>
      <c r="H7" s="32"/>
      <c r="I7" s="32"/>
      <c r="J7" s="32"/>
      <c r="K7" s="35"/>
      <c r="L7" s="34"/>
      <c r="M7" s="34"/>
      <c r="N7" s="34"/>
      <c r="O7" s="34"/>
      <c r="P7" s="32"/>
      <c r="Q7" s="32"/>
      <c r="R7" s="32"/>
      <c r="S7" s="32"/>
      <c r="T7" s="32"/>
      <c r="U7" s="32"/>
      <c r="V7" s="32"/>
      <c r="W7" s="32"/>
      <c r="X7" s="34"/>
      <c r="Y7" s="34"/>
      <c r="Z7" s="34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s="8" customFormat="1">
      <c r="A8" s="156"/>
      <c r="B8" s="32"/>
      <c r="C8" s="32"/>
      <c r="D8" s="32"/>
      <c r="E8" s="32"/>
      <c r="F8" s="32"/>
      <c r="G8" s="32"/>
      <c r="H8" s="32"/>
      <c r="I8" s="32"/>
      <c r="J8" s="32"/>
      <c r="K8" s="35"/>
      <c r="L8" s="34"/>
      <c r="M8" s="34"/>
      <c r="N8" s="34"/>
      <c r="O8" s="34"/>
      <c r="P8" s="32"/>
      <c r="Q8" s="32"/>
      <c r="R8" s="32"/>
      <c r="S8" s="32"/>
      <c r="T8" s="32"/>
      <c r="U8" s="32"/>
      <c r="V8" s="32"/>
      <c r="W8" s="32"/>
      <c r="X8" s="34"/>
      <c r="Y8" s="34"/>
      <c r="Z8" s="34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s="55" customFormat="1" ht="29.25" customHeight="1">
      <c r="A9" s="39"/>
      <c r="B9" s="216"/>
      <c r="C9" s="216"/>
      <c r="D9" s="217"/>
      <c r="E9" s="218" t="s">
        <v>76</v>
      </c>
      <c r="F9" s="219"/>
      <c r="G9" s="219"/>
      <c r="H9" s="219"/>
      <c r="I9" s="219"/>
      <c r="J9" s="220"/>
      <c r="K9" s="221" t="s">
        <v>77</v>
      </c>
      <c r="L9" s="222"/>
      <c r="M9" s="222"/>
      <c r="N9" s="222"/>
      <c r="O9" s="223"/>
      <c r="P9" s="214" t="s">
        <v>78</v>
      </c>
      <c r="Q9" s="214"/>
      <c r="R9" s="214"/>
      <c r="S9" s="214"/>
      <c r="T9" s="214"/>
      <c r="U9" s="214"/>
      <c r="V9" s="204" t="s">
        <v>79</v>
      </c>
      <c r="W9" s="224"/>
      <c r="X9" s="224"/>
      <c r="Y9" s="225" t="s">
        <v>80</v>
      </c>
      <c r="Z9" s="225"/>
      <c r="AA9" s="205" t="s">
        <v>81</v>
      </c>
      <c r="AB9" s="205"/>
      <c r="AC9" s="205"/>
      <c r="AD9" s="205"/>
      <c r="AE9" s="205"/>
      <c r="AF9" s="205"/>
      <c r="AG9" s="205"/>
      <c r="AH9" s="205"/>
      <c r="AI9" s="205"/>
      <c r="AJ9" s="205"/>
      <c r="AK9" s="56"/>
    </row>
    <row r="10" spans="1:37" s="38" customFormat="1" ht="134.25" customHeight="1">
      <c r="A10" s="39" t="s">
        <v>85</v>
      </c>
      <c r="B10" s="40" t="s">
        <v>16</v>
      </c>
      <c r="C10" s="40" t="s">
        <v>17</v>
      </c>
      <c r="D10" s="40" t="s">
        <v>18</v>
      </c>
      <c r="E10" s="68" t="s">
        <v>59</v>
      </c>
      <c r="F10" s="68" t="s">
        <v>89</v>
      </c>
      <c r="G10" s="68" t="s">
        <v>60</v>
      </c>
      <c r="H10" s="42" t="s">
        <v>67</v>
      </c>
      <c r="I10" s="179" t="s">
        <v>0</v>
      </c>
      <c r="J10" s="181" t="s">
        <v>68</v>
      </c>
      <c r="K10" s="180" t="s">
        <v>19</v>
      </c>
      <c r="L10" s="91" t="s">
        <v>66</v>
      </c>
      <c r="M10" s="91" t="s">
        <v>672</v>
      </c>
      <c r="N10" s="43" t="s">
        <v>4</v>
      </c>
      <c r="O10" s="43" t="s">
        <v>6</v>
      </c>
      <c r="P10" s="50" t="s">
        <v>20</v>
      </c>
      <c r="Q10" s="50" t="s">
        <v>21</v>
      </c>
      <c r="R10" s="50" t="s">
        <v>22</v>
      </c>
      <c r="S10" s="50" t="s">
        <v>23</v>
      </c>
      <c r="T10" s="50" t="s">
        <v>24</v>
      </c>
      <c r="U10" s="50" t="s">
        <v>25</v>
      </c>
      <c r="V10" s="69" t="s">
        <v>91</v>
      </c>
      <c r="W10" s="69" t="s">
        <v>90</v>
      </c>
      <c r="X10" s="69" t="s">
        <v>29</v>
      </c>
      <c r="Y10" s="57" t="s">
        <v>9</v>
      </c>
      <c r="Z10" s="57" t="s">
        <v>10</v>
      </c>
      <c r="AA10" s="43" t="s">
        <v>26</v>
      </c>
      <c r="AB10" s="43" t="s">
        <v>64</v>
      </c>
      <c r="AC10" s="43" t="s">
        <v>65</v>
      </c>
      <c r="AD10" s="43" t="s">
        <v>63</v>
      </c>
      <c r="AE10" s="50" t="s">
        <v>27</v>
      </c>
      <c r="AF10" s="50" t="s">
        <v>28</v>
      </c>
      <c r="AG10" s="44" t="s">
        <v>70</v>
      </c>
      <c r="AH10" s="44" t="s">
        <v>71</v>
      </c>
      <c r="AI10" s="44" t="s">
        <v>73</v>
      </c>
      <c r="AJ10" s="44" t="s">
        <v>72</v>
      </c>
      <c r="AK10" s="182" t="s">
        <v>34</v>
      </c>
    </row>
    <row r="11" spans="1:37" s="16" customFormat="1">
      <c r="A11" s="28">
        <f>IF(ISBLANK(#REF!),"",IF(ISNUMBER(A10),A10+1,1))</f>
        <v>1</v>
      </c>
      <c r="B11" s="16" t="s">
        <v>390</v>
      </c>
      <c r="C11" s="16" t="s">
        <v>391</v>
      </c>
      <c r="D11" s="16" t="s">
        <v>290</v>
      </c>
      <c r="E11" s="16" t="s">
        <v>43</v>
      </c>
      <c r="F11" s="16" t="s">
        <v>88</v>
      </c>
      <c r="G11" s="16" t="s">
        <v>61</v>
      </c>
      <c r="H11" s="16" t="s">
        <v>14</v>
      </c>
      <c r="I11" s="16" t="s">
        <v>13</v>
      </c>
      <c r="J11" s="90">
        <v>38301</v>
      </c>
      <c r="K11" s="54">
        <v>8.0500000000000007</v>
      </c>
      <c r="L11" s="17"/>
      <c r="M11" s="17"/>
      <c r="N11" s="17"/>
      <c r="O11" s="17"/>
      <c r="P11" s="16">
        <v>0</v>
      </c>
      <c r="Q11" s="16">
        <v>0</v>
      </c>
      <c r="R11" s="16">
        <v>0</v>
      </c>
      <c r="S11" s="16">
        <v>0</v>
      </c>
      <c r="T11" s="16">
        <v>11</v>
      </c>
      <c r="U11" s="16">
        <v>20</v>
      </c>
      <c r="V11" s="26"/>
      <c r="W11" s="87"/>
      <c r="X11" s="17"/>
      <c r="Y11" s="17" t="s">
        <v>14</v>
      </c>
      <c r="Z11" s="17" t="s">
        <v>14</v>
      </c>
      <c r="AA11" s="23">
        <f>IF(ISBLANK(#REF!),"",IF(K11&gt;5,ROUND(0.5*(K11-5),2),0))</f>
        <v>1.53</v>
      </c>
      <c r="AB11" s="23">
        <f>IF(ISBLANK(#REF!),"",IF(L11="ΝΑΙ",6,(IF(M11="ΝΑΙ",4,0))))</f>
        <v>0</v>
      </c>
      <c r="AC11" s="23">
        <f>IF(ISBLANK(#REF!),"",IF(E11="ΠΕ23",IF(N11="ΝΑΙ",3,(IF(O11="ΝΑΙ",2,0))),IF(N11="ΝΑΙ",3,(IF(O11="ΝΑΙ",2,0)))))</f>
        <v>0</v>
      </c>
      <c r="AD11" s="23">
        <f>IF(ISBLANK(#REF!),"",MAX(AB11:AC11))</f>
        <v>0</v>
      </c>
      <c r="AE11" s="23">
        <f>IF(ISBLANK(#REF!),"",MIN(3,0.5*INT((P11*12+Q11+ROUND(R11/30,0))/6)))</f>
        <v>0</v>
      </c>
      <c r="AF11" s="23">
        <f>IF(ISBLANK(#REF!),"",0.25*(S11*12+T11+ROUND(U11/30,0)))</f>
        <v>3</v>
      </c>
      <c r="AG11" s="27">
        <f>IF(ISBLANK(#REF!),"",IF(V11&gt;=67%,7,0))</f>
        <v>0</v>
      </c>
      <c r="AH11" s="27">
        <f>IF(ISBLANK(#REF!),"",IF(W11&gt;=1,7,0))</f>
        <v>0</v>
      </c>
      <c r="AI11" s="27">
        <f>IF(ISBLANK(#REF!),"",IF(X11="ΠΟΛΥΤΕΚΝΟΣ",7,IF(X11="ΤΡΙΤΕΚΝΟΣ",3,0)))</f>
        <v>0</v>
      </c>
      <c r="AJ11" s="27">
        <f>IF(ISBLANK(#REF!),"",MAX(AG11:AI11))</f>
        <v>0</v>
      </c>
      <c r="AK11" s="178">
        <f>IF(ISBLANK(#REF!),"",AA11+SUM(AD11:AF11,AJ11))</f>
        <v>4.53</v>
      </c>
    </row>
    <row r="12" spans="1:37" s="16" customFormat="1">
      <c r="A12" s="28">
        <f>IF(ISBLANK(#REF!),"",IF(ISNUMBER(A11),A11+1,1))</f>
        <v>2</v>
      </c>
      <c r="B12" s="16" t="s">
        <v>388</v>
      </c>
      <c r="C12" s="16" t="s">
        <v>108</v>
      </c>
      <c r="D12" s="16" t="s">
        <v>106</v>
      </c>
      <c r="E12" s="16" t="s">
        <v>43</v>
      </c>
      <c r="F12" s="16" t="s">
        <v>88</v>
      </c>
      <c r="G12" s="16" t="s">
        <v>61</v>
      </c>
      <c r="H12" s="16" t="s">
        <v>14</v>
      </c>
      <c r="I12" s="16" t="s">
        <v>13</v>
      </c>
      <c r="J12" s="90">
        <v>39370</v>
      </c>
      <c r="K12" s="54">
        <v>7.97</v>
      </c>
      <c r="L12" s="17"/>
      <c r="M12" s="17"/>
      <c r="N12" s="17"/>
      <c r="O12" s="17"/>
      <c r="P12" s="16">
        <v>1</v>
      </c>
      <c r="Q12" s="16">
        <v>10</v>
      </c>
      <c r="R12" s="16">
        <v>0</v>
      </c>
      <c r="S12" s="16">
        <v>0</v>
      </c>
      <c r="T12" s="16">
        <v>5</v>
      </c>
      <c r="U12" s="16">
        <v>19</v>
      </c>
      <c r="V12" s="26"/>
      <c r="W12" s="87"/>
      <c r="X12" s="17"/>
      <c r="Y12" s="17" t="s">
        <v>14</v>
      </c>
      <c r="Z12" s="17" t="s">
        <v>14</v>
      </c>
      <c r="AA12" s="23">
        <f>IF(ISBLANK(#REF!),"",IF(K12&gt;5,ROUND(0.5*(K12-5),2),0))</f>
        <v>1.49</v>
      </c>
      <c r="AB12" s="23">
        <f>IF(ISBLANK(#REF!),"",IF(L12="ΝΑΙ",6,(IF(M12="ΝΑΙ",4,0))))</f>
        <v>0</v>
      </c>
      <c r="AC12" s="23">
        <f>IF(ISBLANK(#REF!),"",IF(E12="ΠΕ23",IF(N12="ΝΑΙ",3,(IF(O12="ΝΑΙ",2,0))),IF(N12="ΝΑΙ",3,(IF(O12="ΝΑΙ",2,0)))))</f>
        <v>0</v>
      </c>
      <c r="AD12" s="23">
        <f>IF(ISBLANK(#REF!),"",MAX(AB12:AC12))</f>
        <v>0</v>
      </c>
      <c r="AE12" s="23">
        <f>IF(ISBLANK(#REF!),"",MIN(3,0.5*INT((P12*12+Q12+ROUND(R12/30,0))/6)))</f>
        <v>1.5</v>
      </c>
      <c r="AF12" s="23">
        <f>IF(ISBLANK(#REF!),"",0.25*(S12*12+T12+ROUND(U12/30,0)))</f>
        <v>1.5</v>
      </c>
      <c r="AG12" s="27">
        <f>IF(ISBLANK(#REF!),"",IF(V12&gt;=67%,7,0))</f>
        <v>0</v>
      </c>
      <c r="AH12" s="27">
        <f>IF(ISBLANK(#REF!),"",IF(W12&gt;=1,7,0))</f>
        <v>0</v>
      </c>
      <c r="AI12" s="27">
        <f>IF(ISBLANK(#REF!),"",IF(X12="ΠΟΛΥΤΕΚΝΟΣ",7,IF(X12="ΤΡΙΤΕΚΝΟΣ",3,0)))</f>
        <v>0</v>
      </c>
      <c r="AJ12" s="27">
        <f>IF(ISBLANK(#REF!),"",MAX(AG12:AI12))</f>
        <v>0</v>
      </c>
      <c r="AK12" s="178">
        <f>IF(ISBLANK(#REF!),"",AA12+SUM(AD12:AF12,AJ12))</f>
        <v>4.49</v>
      </c>
    </row>
    <row r="13" spans="1:37" s="16" customFormat="1">
      <c r="A13" s="28">
        <f>IF(ISBLANK(#REF!),"",IF(ISNUMBER(A12),A12+1,1))</f>
        <v>3</v>
      </c>
      <c r="B13" s="16" t="s">
        <v>384</v>
      </c>
      <c r="C13" s="16" t="s">
        <v>230</v>
      </c>
      <c r="D13" s="16" t="s">
        <v>126</v>
      </c>
      <c r="E13" s="16" t="s">
        <v>43</v>
      </c>
      <c r="F13" s="16" t="s">
        <v>88</v>
      </c>
      <c r="G13" s="16" t="s">
        <v>61</v>
      </c>
      <c r="H13" s="16" t="s">
        <v>14</v>
      </c>
      <c r="I13" s="16" t="s">
        <v>13</v>
      </c>
      <c r="J13" s="90">
        <v>41039</v>
      </c>
      <c r="K13" s="54">
        <v>6.83</v>
      </c>
      <c r="L13" s="17"/>
      <c r="M13" s="17"/>
      <c r="N13" s="17"/>
      <c r="O13" s="17"/>
      <c r="P13" s="16">
        <v>0</v>
      </c>
      <c r="Q13" s="16">
        <v>6</v>
      </c>
      <c r="R13" s="16">
        <v>20</v>
      </c>
      <c r="S13" s="16">
        <v>0</v>
      </c>
      <c r="T13" s="16">
        <v>5</v>
      </c>
      <c r="U13" s="16">
        <v>20</v>
      </c>
      <c r="V13" s="26"/>
      <c r="W13" s="87"/>
      <c r="X13" s="17"/>
      <c r="Y13" s="17" t="s">
        <v>12</v>
      </c>
      <c r="Z13" s="17" t="s">
        <v>14</v>
      </c>
      <c r="AA13" s="23">
        <f>IF(ISBLANK(#REF!),"",IF(K13&gt;5,ROUND(0.5*(K13-5),2),0))</f>
        <v>0.92</v>
      </c>
      <c r="AB13" s="23">
        <f>IF(ISBLANK(#REF!),"",IF(L13="ΝΑΙ",6,(IF(M13="ΝΑΙ",4,0))))</f>
        <v>0</v>
      </c>
      <c r="AC13" s="23">
        <f>IF(ISBLANK(#REF!),"",IF(E13="ΠΕ23",IF(N13="ΝΑΙ",3,(IF(O13="ΝΑΙ",2,0))),IF(N13="ΝΑΙ",3,(IF(O13="ΝΑΙ",2,0)))))</f>
        <v>0</v>
      </c>
      <c r="AD13" s="23">
        <f>IF(ISBLANK(#REF!),"",MAX(AB13:AC13))</f>
        <v>0</v>
      </c>
      <c r="AE13" s="23">
        <f>IF(ISBLANK(#REF!),"",MIN(3,0.5*INT((P13*12+Q13+ROUND(R13/30,0))/6)))</f>
        <v>0.5</v>
      </c>
      <c r="AF13" s="23">
        <f>IF(ISBLANK(#REF!),"",0.25*(S13*12+T13+ROUND(U13/30,0)))</f>
        <v>1.5</v>
      </c>
      <c r="AG13" s="27">
        <f>IF(ISBLANK(#REF!),"",IF(V13&gt;=67%,7,0))</f>
        <v>0</v>
      </c>
      <c r="AH13" s="27">
        <f>IF(ISBLANK(#REF!),"",IF(W13&gt;=1,7,0))</f>
        <v>0</v>
      </c>
      <c r="AI13" s="27">
        <f>IF(ISBLANK(#REF!),"",IF(X13="ΠΟΛΥΤΕΚΝΟΣ",7,IF(X13="ΤΡΙΤΕΚΝΟΣ",3,0)))</f>
        <v>0</v>
      </c>
      <c r="AJ13" s="27">
        <f>IF(ISBLANK(#REF!),"",MAX(AG13:AI13))</f>
        <v>0</v>
      </c>
      <c r="AK13" s="178">
        <f>IF(ISBLANK(#REF!),"",AA13+SUM(AD13:AF13,AJ13))</f>
        <v>2.92</v>
      </c>
    </row>
    <row r="14" spans="1:37" s="16" customFormat="1">
      <c r="A14" s="28">
        <f>IF(ISBLANK(#REF!),"",IF(ISNUMBER(A13),A13+1,1))</f>
        <v>4</v>
      </c>
      <c r="B14" s="16" t="s">
        <v>385</v>
      </c>
      <c r="C14" s="16" t="s">
        <v>243</v>
      </c>
      <c r="D14" s="16" t="s">
        <v>195</v>
      </c>
      <c r="E14" s="16" t="s">
        <v>43</v>
      </c>
      <c r="F14" s="16" t="s">
        <v>88</v>
      </c>
      <c r="G14" s="16" t="s">
        <v>61</v>
      </c>
      <c r="H14" s="16" t="s">
        <v>14</v>
      </c>
      <c r="I14" s="16" t="s">
        <v>13</v>
      </c>
      <c r="J14" s="90">
        <v>38637</v>
      </c>
      <c r="K14" s="54">
        <v>7.39</v>
      </c>
      <c r="L14" s="17"/>
      <c r="M14" s="17"/>
      <c r="N14" s="17"/>
      <c r="O14" s="17"/>
      <c r="P14" s="16">
        <v>0</v>
      </c>
      <c r="Q14" s="16">
        <v>5</v>
      </c>
      <c r="R14" s="16">
        <v>13</v>
      </c>
      <c r="S14" s="16">
        <v>0</v>
      </c>
      <c r="T14" s="16">
        <v>5</v>
      </c>
      <c r="U14" s="16">
        <v>20</v>
      </c>
      <c r="V14" s="26"/>
      <c r="W14" s="87"/>
      <c r="X14" s="17"/>
      <c r="Y14" s="17" t="s">
        <v>14</v>
      </c>
      <c r="Z14" s="17" t="s">
        <v>14</v>
      </c>
      <c r="AA14" s="23">
        <f>IF(ISBLANK(#REF!),"",IF(K14&gt;5,ROUND(0.5*(K14-5),2),0))</f>
        <v>1.2</v>
      </c>
      <c r="AB14" s="23">
        <f>IF(ISBLANK(#REF!),"",IF(L14="ΝΑΙ",6,(IF(M14="ΝΑΙ",4,0))))</f>
        <v>0</v>
      </c>
      <c r="AC14" s="23">
        <f>IF(ISBLANK(#REF!),"",IF(E14="ΠΕ23",IF(N14="ΝΑΙ",3,(IF(O14="ΝΑΙ",2,0))),IF(N14="ΝΑΙ",3,(IF(O14="ΝΑΙ",2,0)))))</f>
        <v>0</v>
      </c>
      <c r="AD14" s="23">
        <f>IF(ISBLANK(#REF!),"",MAX(AB14:AC14))</f>
        <v>0</v>
      </c>
      <c r="AE14" s="23">
        <f>IF(ISBLANK(#REF!),"",MIN(3,0.5*INT((P14*12+Q14+ROUND(R14/30,0))/6)))</f>
        <v>0</v>
      </c>
      <c r="AF14" s="23">
        <f>IF(ISBLANK(#REF!),"",0.25*(S14*12+T14+ROUND(U14/30,0)))</f>
        <v>1.5</v>
      </c>
      <c r="AG14" s="27">
        <f>IF(ISBLANK(#REF!),"",IF(V14&gt;=67%,7,0))</f>
        <v>0</v>
      </c>
      <c r="AH14" s="27">
        <f>IF(ISBLANK(#REF!),"",IF(W14&gt;=1,7,0))</f>
        <v>0</v>
      </c>
      <c r="AI14" s="27">
        <f>IF(ISBLANK(#REF!),"",IF(X14="ΠΟΛΥΤΕΚΝΟΣ",7,IF(X14="ΤΡΙΤΕΚΝΟΣ",3,0)))</f>
        <v>0</v>
      </c>
      <c r="AJ14" s="27">
        <f>IF(ISBLANK(#REF!),"",MAX(AG14:AI14))</f>
        <v>0</v>
      </c>
      <c r="AK14" s="178">
        <f>IF(ISBLANK(#REF!),"",AA14+SUM(AD14:AF14,AJ14))</f>
        <v>2.7</v>
      </c>
    </row>
    <row r="15" spans="1:37" s="16" customFormat="1">
      <c r="A15" s="28">
        <f>IF(ISBLANK(#REF!),"",IF(ISNUMBER(A14),A14+1,1))</f>
        <v>5</v>
      </c>
      <c r="B15" s="16" t="s">
        <v>380</v>
      </c>
      <c r="C15" s="16" t="s">
        <v>381</v>
      </c>
      <c r="D15" s="16" t="s">
        <v>166</v>
      </c>
      <c r="E15" s="16" t="s">
        <v>43</v>
      </c>
      <c r="F15" s="16" t="s">
        <v>88</v>
      </c>
      <c r="G15" s="16" t="s">
        <v>61</v>
      </c>
      <c r="H15" s="16" t="s">
        <v>14</v>
      </c>
      <c r="I15" s="16" t="s">
        <v>13</v>
      </c>
      <c r="J15" s="90">
        <v>39836</v>
      </c>
      <c r="K15" s="54">
        <v>8.17</v>
      </c>
      <c r="L15" s="17"/>
      <c r="M15" s="17"/>
      <c r="N15" s="17"/>
      <c r="O15" s="17"/>
      <c r="P15" s="16">
        <v>0</v>
      </c>
      <c r="Q15" s="16">
        <v>2</v>
      </c>
      <c r="R15" s="16">
        <v>26</v>
      </c>
      <c r="S15" s="16">
        <v>0</v>
      </c>
      <c r="T15" s="16">
        <v>0</v>
      </c>
      <c r="U15" s="16">
        <v>0</v>
      </c>
      <c r="V15" s="26"/>
      <c r="W15" s="87"/>
      <c r="X15" s="17"/>
      <c r="Y15" s="17" t="s">
        <v>14</v>
      </c>
      <c r="Z15" s="17" t="s">
        <v>14</v>
      </c>
      <c r="AA15" s="23">
        <f>IF(ISBLANK(#REF!),"",IF(K15&gt;5,ROUND(0.5*(K15-5),2),0))</f>
        <v>1.59</v>
      </c>
      <c r="AB15" s="23">
        <f>IF(ISBLANK(#REF!),"",IF(L15="ΝΑΙ",6,(IF(M15="ΝΑΙ",4,0))))</f>
        <v>0</v>
      </c>
      <c r="AC15" s="23">
        <f>IF(ISBLANK(#REF!),"",IF(E15="ΠΕ23",IF(N15="ΝΑΙ",3,(IF(O15="ΝΑΙ",2,0))),IF(N15="ΝΑΙ",3,(IF(O15="ΝΑΙ",2,0)))))</f>
        <v>0</v>
      </c>
      <c r="AD15" s="23">
        <f>IF(ISBLANK(#REF!),"",MAX(AB15:AC15))</f>
        <v>0</v>
      </c>
      <c r="AE15" s="23">
        <f>IF(ISBLANK(#REF!),"",MIN(3,0.5*INT((P15*12+Q15+ROUND(R15/30,0))/6)))</f>
        <v>0</v>
      </c>
      <c r="AF15" s="23">
        <f>IF(ISBLANK(#REF!),"",0.25*(S15*12+T15+ROUND(U15/30,0)))</f>
        <v>0</v>
      </c>
      <c r="AG15" s="27">
        <f>IF(ISBLANK(#REF!),"",IF(V15&gt;=67%,7,0))</f>
        <v>0</v>
      </c>
      <c r="AH15" s="27">
        <f>IF(ISBLANK(#REF!),"",IF(W15&gt;=1,7,0))</f>
        <v>0</v>
      </c>
      <c r="AI15" s="27">
        <f>IF(ISBLANK(#REF!),"",IF(X15="ΠΟΛΥΤΕΚΝΟΣ",7,IF(X15="ΤΡΙΤΕΚΝΟΣ",3,0)))</f>
        <v>0</v>
      </c>
      <c r="AJ15" s="27">
        <f>IF(ISBLANK(#REF!),"",MAX(AG15:AI15))</f>
        <v>0</v>
      </c>
      <c r="AK15" s="178">
        <f>IF(ISBLANK(#REF!),"",AA15+SUM(AD15:AF15,AJ15))</f>
        <v>1.59</v>
      </c>
    </row>
    <row r="16" spans="1:37" s="16" customFormat="1">
      <c r="A16" s="28">
        <f>IF(ISBLANK(#REF!),"",IF(ISNUMBER(A15),A15+1,1))</f>
        <v>6</v>
      </c>
      <c r="B16" s="16" t="s">
        <v>402</v>
      </c>
      <c r="C16" s="16" t="s">
        <v>157</v>
      </c>
      <c r="D16" s="16" t="s">
        <v>129</v>
      </c>
      <c r="E16" s="16" t="s">
        <v>43</v>
      </c>
      <c r="F16" s="16" t="s">
        <v>88</v>
      </c>
      <c r="G16" s="16" t="s">
        <v>61</v>
      </c>
      <c r="H16" s="16" t="s">
        <v>14</v>
      </c>
      <c r="I16" s="16" t="s">
        <v>13</v>
      </c>
      <c r="J16" s="90">
        <v>40858</v>
      </c>
      <c r="K16" s="54">
        <v>7.12</v>
      </c>
      <c r="L16" s="17"/>
      <c r="M16" s="17"/>
      <c r="N16" s="17"/>
      <c r="O16" s="17"/>
      <c r="P16" s="16">
        <v>0</v>
      </c>
      <c r="Q16" s="16">
        <v>7</v>
      </c>
      <c r="R16" s="16">
        <v>20</v>
      </c>
      <c r="S16" s="16">
        <v>0</v>
      </c>
      <c r="T16" s="16">
        <v>0</v>
      </c>
      <c r="U16" s="16">
        <v>0</v>
      </c>
      <c r="V16" s="26"/>
      <c r="W16" s="87"/>
      <c r="X16" s="17"/>
      <c r="Y16" s="17" t="s">
        <v>14</v>
      </c>
      <c r="Z16" s="17" t="s">
        <v>14</v>
      </c>
      <c r="AA16" s="23">
        <f>IF(ISBLANK(#REF!),"",IF(K16&gt;5,ROUND(0.5*(K16-5),2),0))</f>
        <v>1.06</v>
      </c>
      <c r="AB16" s="23">
        <f>IF(ISBLANK(#REF!),"",IF(L16="ΝΑΙ",6,(IF(M16="ΝΑΙ",4,0))))</f>
        <v>0</v>
      </c>
      <c r="AC16" s="23">
        <f>IF(ISBLANK(#REF!),"",IF(E16="ΠΕ23",IF(N16="ΝΑΙ",3,(IF(O16="ΝΑΙ",2,0))),IF(N16="ΝΑΙ",3,(IF(O16="ΝΑΙ",2,0)))))</f>
        <v>0</v>
      </c>
      <c r="AD16" s="23">
        <f>IF(ISBLANK(#REF!),"",MAX(AB16:AC16))</f>
        <v>0</v>
      </c>
      <c r="AE16" s="23">
        <f>IF(ISBLANK(#REF!),"",MIN(3,0.5*INT((P16*12+Q16+ROUND(R16/30,0))/6)))</f>
        <v>0.5</v>
      </c>
      <c r="AF16" s="23">
        <f>IF(ISBLANK(#REF!),"",0.25*(S16*12+T16+ROUND(U16/30,0)))</f>
        <v>0</v>
      </c>
      <c r="AG16" s="27">
        <f>IF(ISBLANK(#REF!),"",IF(V16&gt;=67%,7,0))</f>
        <v>0</v>
      </c>
      <c r="AH16" s="27">
        <f>IF(ISBLANK(#REF!),"",IF(W16&gt;=1,7,0))</f>
        <v>0</v>
      </c>
      <c r="AI16" s="27">
        <f>IF(ISBLANK(#REF!),"",IF(X16="ΠΟΛΥΤΕΚΝΟΣ",7,IF(X16="ΤΡΙΤΕΚΝΟΣ",3,0)))</f>
        <v>0</v>
      </c>
      <c r="AJ16" s="27">
        <f>IF(ISBLANK(#REF!),"",MAX(AG16:AI16))</f>
        <v>0</v>
      </c>
      <c r="AK16" s="178">
        <f>IF(ISBLANK(#REF!),"",AA16+SUM(AD16:AF16,AJ16))</f>
        <v>1.56</v>
      </c>
    </row>
    <row r="17" spans="1:37" s="16" customFormat="1">
      <c r="A17" s="28">
        <f>IF(ISBLANK(#REF!),"",IF(ISNUMBER(A16),A16+1,1))</f>
        <v>7</v>
      </c>
      <c r="B17" s="16" t="s">
        <v>392</v>
      </c>
      <c r="C17" s="16" t="s">
        <v>189</v>
      </c>
      <c r="D17" s="16" t="s">
        <v>111</v>
      </c>
      <c r="E17" s="16" t="s">
        <v>43</v>
      </c>
      <c r="F17" s="16" t="s">
        <v>88</v>
      </c>
      <c r="G17" s="16" t="s">
        <v>61</v>
      </c>
      <c r="H17" s="16" t="s">
        <v>14</v>
      </c>
      <c r="I17" s="16" t="s">
        <v>13</v>
      </c>
      <c r="J17" s="90">
        <v>41221</v>
      </c>
      <c r="K17" s="54">
        <v>7.95</v>
      </c>
      <c r="L17" s="17"/>
      <c r="M17" s="17"/>
      <c r="N17" s="17"/>
      <c r="O17" s="17"/>
      <c r="P17" s="16">
        <v>0</v>
      </c>
      <c r="Q17" s="16">
        <v>5</v>
      </c>
      <c r="R17" s="16">
        <v>0</v>
      </c>
      <c r="S17" s="16">
        <v>0</v>
      </c>
      <c r="T17" s="16">
        <v>0</v>
      </c>
      <c r="U17" s="16">
        <v>0</v>
      </c>
      <c r="V17" s="26"/>
      <c r="W17" s="87"/>
      <c r="X17" s="17"/>
      <c r="Y17" s="17" t="s">
        <v>14</v>
      </c>
      <c r="Z17" s="17" t="s">
        <v>14</v>
      </c>
      <c r="AA17" s="23">
        <f>IF(ISBLANK(#REF!),"",IF(K17&gt;5,ROUND(0.5*(K17-5),2),0))</f>
        <v>1.48</v>
      </c>
      <c r="AB17" s="23">
        <f>IF(ISBLANK(#REF!),"",IF(L17="ΝΑΙ",6,(IF(M17="ΝΑΙ",4,0))))</f>
        <v>0</v>
      </c>
      <c r="AC17" s="23">
        <f>IF(ISBLANK(#REF!),"",IF(E17="ΠΕ23",IF(N17="ΝΑΙ",3,(IF(O17="ΝΑΙ",2,0))),IF(N17="ΝΑΙ",3,(IF(O17="ΝΑΙ",2,0)))))</f>
        <v>0</v>
      </c>
      <c r="AD17" s="23">
        <f>IF(ISBLANK(#REF!),"",MAX(AB17:AC17))</f>
        <v>0</v>
      </c>
      <c r="AE17" s="23">
        <f>IF(ISBLANK(#REF!),"",MIN(3,0.5*INT((P17*12+Q17+ROUND(R17/30,0))/6)))</f>
        <v>0</v>
      </c>
      <c r="AF17" s="23">
        <f>IF(ISBLANK(#REF!),"",0.25*(S17*12+T17+ROUND(U17/30,0)))</f>
        <v>0</v>
      </c>
      <c r="AG17" s="27">
        <f>IF(ISBLANK(#REF!),"",IF(V17&gt;=67%,7,0))</f>
        <v>0</v>
      </c>
      <c r="AH17" s="27">
        <f>IF(ISBLANK(#REF!),"",IF(W17&gt;=1,7,0))</f>
        <v>0</v>
      </c>
      <c r="AI17" s="27">
        <f>IF(ISBLANK(#REF!),"",IF(X17="ΠΟΛΥΤΕΚΝΟΣ",7,IF(X17="ΤΡΙΤΕΚΝΟΣ",3,0)))</f>
        <v>0</v>
      </c>
      <c r="AJ17" s="27">
        <f>IF(ISBLANK(#REF!),"",MAX(AG17:AI17))</f>
        <v>0</v>
      </c>
      <c r="AK17" s="178">
        <f>IF(ISBLANK(#REF!),"",AA17+SUM(AD17:AF17,AJ17))</f>
        <v>1.48</v>
      </c>
    </row>
    <row r="18" spans="1:37" s="16" customFormat="1">
      <c r="A18" s="28">
        <f>IF(ISBLANK(#REF!),"",IF(ISNUMBER(A17),A17+1,1))</f>
        <v>8</v>
      </c>
      <c r="B18" s="16" t="s">
        <v>353</v>
      </c>
      <c r="C18" s="16" t="s">
        <v>119</v>
      </c>
      <c r="D18" s="16" t="s">
        <v>183</v>
      </c>
      <c r="E18" s="16" t="s">
        <v>43</v>
      </c>
      <c r="F18" s="16" t="s">
        <v>88</v>
      </c>
      <c r="G18" s="16" t="s">
        <v>61</v>
      </c>
      <c r="H18" s="16" t="s">
        <v>14</v>
      </c>
      <c r="I18" s="16" t="s">
        <v>13</v>
      </c>
      <c r="J18" s="90">
        <v>41786</v>
      </c>
      <c r="K18" s="54">
        <v>7.87</v>
      </c>
      <c r="L18" s="17"/>
      <c r="M18" s="17"/>
      <c r="N18" s="17"/>
      <c r="O18" s="17"/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26"/>
      <c r="W18" s="87"/>
      <c r="X18" s="17"/>
      <c r="Y18" s="17" t="s">
        <v>14</v>
      </c>
      <c r="Z18" s="17" t="s">
        <v>14</v>
      </c>
      <c r="AA18" s="23">
        <f>IF(ISBLANK(#REF!),"",IF(K18&gt;5,ROUND(0.5*(K18-5),2),0))</f>
        <v>1.44</v>
      </c>
      <c r="AB18" s="23">
        <f>IF(ISBLANK(#REF!),"",IF(L18="ΝΑΙ",6,(IF(M18="ΝΑΙ",4,0))))</f>
        <v>0</v>
      </c>
      <c r="AC18" s="23">
        <f>IF(ISBLANK(#REF!),"",IF(E18="ΠΕ23",IF(N18="ΝΑΙ",3,(IF(O18="ΝΑΙ",2,0))),IF(N18="ΝΑΙ",3,(IF(O18="ΝΑΙ",2,0)))))</f>
        <v>0</v>
      </c>
      <c r="AD18" s="23">
        <f>IF(ISBLANK(#REF!),"",MAX(AB18:AC18))</f>
        <v>0</v>
      </c>
      <c r="AE18" s="23">
        <f>IF(ISBLANK(#REF!),"",MIN(3,0.5*INT((P18*12+Q18+ROUND(R18/30,0))/6)))</f>
        <v>0</v>
      </c>
      <c r="AF18" s="23">
        <f>IF(ISBLANK(#REF!),"",0.25*(S18*12+T18+ROUND(U18/30,0)))</f>
        <v>0</v>
      </c>
      <c r="AG18" s="27">
        <f>IF(ISBLANK(#REF!),"",IF(V18&gt;=67%,7,0))</f>
        <v>0</v>
      </c>
      <c r="AH18" s="27">
        <f>IF(ISBLANK(#REF!),"",IF(W18&gt;=1,7,0))</f>
        <v>0</v>
      </c>
      <c r="AI18" s="27">
        <f>IF(ISBLANK(#REF!),"",IF(X18="ΠΟΛΥΤΕΚΝΟΣ",7,IF(X18="ΤΡΙΤΕΚΝΟΣ",3,0)))</f>
        <v>0</v>
      </c>
      <c r="AJ18" s="27">
        <f>IF(ISBLANK(#REF!),"",MAX(AG18:AI18))</f>
        <v>0</v>
      </c>
      <c r="AK18" s="178">
        <f>IF(ISBLANK(#REF!),"",AA18+SUM(AD18:AF18,AJ18))</f>
        <v>1.44</v>
      </c>
    </row>
    <row r="19" spans="1:37" s="16" customFormat="1">
      <c r="A19" s="28">
        <f>IF(ISBLANK(#REF!),"",IF(ISNUMBER(A18),A18+1,1))</f>
        <v>9</v>
      </c>
      <c r="B19" s="16" t="s">
        <v>399</v>
      </c>
      <c r="C19" s="16" t="s">
        <v>400</v>
      </c>
      <c r="D19" s="16" t="s">
        <v>401</v>
      </c>
      <c r="E19" s="16" t="s">
        <v>43</v>
      </c>
      <c r="F19" s="16" t="s">
        <v>88</v>
      </c>
      <c r="G19" s="16" t="s">
        <v>61</v>
      </c>
      <c r="H19" s="16" t="s">
        <v>14</v>
      </c>
      <c r="I19" s="16" t="s">
        <v>13</v>
      </c>
      <c r="J19" s="90">
        <v>42684</v>
      </c>
      <c r="K19" s="54">
        <v>7.81</v>
      </c>
      <c r="L19" s="17"/>
      <c r="M19" s="17"/>
      <c r="N19" s="17"/>
      <c r="O19" s="17"/>
      <c r="P19" s="16">
        <v>0</v>
      </c>
      <c r="Q19" s="16">
        <v>0</v>
      </c>
      <c r="R19" s="16">
        <v>26</v>
      </c>
      <c r="S19" s="16">
        <v>0</v>
      </c>
      <c r="T19" s="16">
        <v>0</v>
      </c>
      <c r="U19" s="16">
        <v>0</v>
      </c>
      <c r="V19" s="26"/>
      <c r="W19" s="87"/>
      <c r="X19" s="17"/>
      <c r="Y19" s="17" t="s">
        <v>14</v>
      </c>
      <c r="Z19" s="17" t="s">
        <v>14</v>
      </c>
      <c r="AA19" s="23">
        <f>IF(ISBLANK(#REF!),"",IF(K19&gt;5,ROUND(0.5*(K19-5),2),0))</f>
        <v>1.41</v>
      </c>
      <c r="AB19" s="23">
        <f>IF(ISBLANK(#REF!),"",IF(L19="ΝΑΙ",6,(IF(M19="ΝΑΙ",4,0))))</f>
        <v>0</v>
      </c>
      <c r="AC19" s="23">
        <f>IF(ISBLANK(#REF!),"",IF(E19="ΠΕ23",IF(N19="ΝΑΙ",3,(IF(O19="ΝΑΙ",2,0))),IF(N19="ΝΑΙ",3,(IF(O19="ΝΑΙ",2,0)))))</f>
        <v>0</v>
      </c>
      <c r="AD19" s="23">
        <f>IF(ISBLANK(#REF!),"",MAX(AB19:AC19))</f>
        <v>0</v>
      </c>
      <c r="AE19" s="23">
        <f>IF(ISBLANK(#REF!),"",MIN(3,0.5*INT((P19*12+Q19+ROUND(R19/30,0))/6)))</f>
        <v>0</v>
      </c>
      <c r="AF19" s="23">
        <f>IF(ISBLANK(#REF!),"",0.25*(S19*12+T19+ROUND(U19/30,0)))</f>
        <v>0</v>
      </c>
      <c r="AG19" s="27">
        <f>IF(ISBLANK(#REF!),"",IF(V19&gt;=67%,7,0))</f>
        <v>0</v>
      </c>
      <c r="AH19" s="27">
        <f>IF(ISBLANK(#REF!),"",IF(W19&gt;=1,7,0))</f>
        <v>0</v>
      </c>
      <c r="AI19" s="27">
        <f>IF(ISBLANK(#REF!),"",IF(X19="ΠΟΛΥΤΕΚΝΟΣ",7,IF(X19="ΤΡΙΤΕΚΝΟΣ",3,0)))</f>
        <v>0</v>
      </c>
      <c r="AJ19" s="27">
        <f>IF(ISBLANK(#REF!),"",MAX(AG19:AI19))</f>
        <v>0</v>
      </c>
      <c r="AK19" s="178">
        <f>IF(ISBLANK(#REF!),"",AA19+SUM(AD19:AF19,AJ19))</f>
        <v>1.41</v>
      </c>
    </row>
    <row r="20" spans="1:37" s="16" customFormat="1">
      <c r="A20" s="28">
        <f>IF(ISBLANK(#REF!),"",IF(ISNUMBER(A19),A19+1,1))</f>
        <v>10</v>
      </c>
      <c r="B20" s="16" t="s">
        <v>397</v>
      </c>
      <c r="C20" s="16" t="s">
        <v>398</v>
      </c>
      <c r="D20" s="16" t="s">
        <v>183</v>
      </c>
      <c r="E20" s="16" t="s">
        <v>43</v>
      </c>
      <c r="F20" s="16" t="s">
        <v>88</v>
      </c>
      <c r="G20" s="16" t="s">
        <v>61</v>
      </c>
      <c r="H20" s="16" t="s">
        <v>14</v>
      </c>
      <c r="I20" s="16" t="s">
        <v>13</v>
      </c>
      <c r="J20" s="90">
        <v>42131</v>
      </c>
      <c r="K20" s="54">
        <v>6.87</v>
      </c>
      <c r="L20" s="17"/>
      <c r="M20" s="17"/>
      <c r="N20" s="17"/>
      <c r="O20" s="17"/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26"/>
      <c r="W20" s="87"/>
      <c r="X20" s="17"/>
      <c r="Y20" s="17" t="s">
        <v>12</v>
      </c>
      <c r="Z20" s="17" t="s">
        <v>14</v>
      </c>
      <c r="AA20" s="23">
        <f>IF(ISBLANK(#REF!),"",IF(K20&gt;5,ROUND(0.5*(K20-5),2),0))</f>
        <v>0.94</v>
      </c>
      <c r="AB20" s="23">
        <f>IF(ISBLANK(#REF!),"",IF(L20="ΝΑΙ",6,(IF(M20="ΝΑΙ",4,0))))</f>
        <v>0</v>
      </c>
      <c r="AC20" s="23">
        <f>IF(ISBLANK(#REF!),"",IF(E20="ΠΕ23",IF(N20="ΝΑΙ",3,(IF(O20="ΝΑΙ",2,0))),IF(N20="ΝΑΙ",3,(IF(O20="ΝΑΙ",2,0)))))</f>
        <v>0</v>
      </c>
      <c r="AD20" s="23">
        <f>IF(ISBLANK(#REF!),"",MAX(AB20:AC20))</f>
        <v>0</v>
      </c>
      <c r="AE20" s="23">
        <f>IF(ISBLANK(#REF!),"",MIN(3,0.5*INT((P20*12+Q20+ROUND(R20/30,0))/6)))</f>
        <v>0</v>
      </c>
      <c r="AF20" s="23">
        <f>IF(ISBLANK(#REF!),"",0.25*(S20*12+T20+ROUND(U20/30,0)))</f>
        <v>0</v>
      </c>
      <c r="AG20" s="27">
        <f>IF(ISBLANK(#REF!),"",IF(V20&gt;=67%,7,0))</f>
        <v>0</v>
      </c>
      <c r="AH20" s="27">
        <f>IF(ISBLANK(#REF!),"",IF(W20&gt;=1,7,0))</f>
        <v>0</v>
      </c>
      <c r="AI20" s="27">
        <f>IF(ISBLANK(#REF!),"",IF(X20="ΠΟΛΥΤΕΚΝΟΣ",7,IF(X20="ΤΡΙΤΕΚΝΟΣ",3,0)))</f>
        <v>0</v>
      </c>
      <c r="AJ20" s="27">
        <f>IF(ISBLANK(#REF!),"",MAX(AG20:AI20))</f>
        <v>0</v>
      </c>
      <c r="AK20" s="178">
        <f>IF(ISBLANK(#REF!),"",AA20+SUM(AD20:AF20,AJ20))</f>
        <v>0.94</v>
      </c>
    </row>
    <row r="21" spans="1:37" s="16" customFormat="1">
      <c r="A21" s="28">
        <f>IF(ISBLANK(#REF!),"",IF(ISNUMBER(A20),A20+1,1))</f>
        <v>11</v>
      </c>
      <c r="B21" s="16" t="s">
        <v>389</v>
      </c>
      <c r="C21" s="16" t="s">
        <v>312</v>
      </c>
      <c r="D21" s="16" t="s">
        <v>95</v>
      </c>
      <c r="E21" s="16" t="s">
        <v>43</v>
      </c>
      <c r="F21" s="16" t="s">
        <v>88</v>
      </c>
      <c r="G21" s="16" t="s">
        <v>61</v>
      </c>
      <c r="H21" s="16" t="s">
        <v>14</v>
      </c>
      <c r="I21" s="16" t="s">
        <v>13</v>
      </c>
      <c r="J21" s="90">
        <v>41793</v>
      </c>
      <c r="K21" s="54">
        <v>6.78</v>
      </c>
      <c r="L21" s="17"/>
      <c r="M21" s="17"/>
      <c r="N21" s="17"/>
      <c r="O21" s="17"/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26"/>
      <c r="W21" s="87"/>
      <c r="X21" s="17"/>
      <c r="Y21" s="17" t="s">
        <v>14</v>
      </c>
      <c r="Z21" s="17" t="s">
        <v>14</v>
      </c>
      <c r="AA21" s="23">
        <f>IF(ISBLANK(#REF!),"",IF(K21&gt;5,ROUND(0.5*(K21-5),2),0))</f>
        <v>0.89</v>
      </c>
      <c r="AB21" s="23">
        <f>IF(ISBLANK(#REF!),"",IF(L21="ΝΑΙ",6,(IF(M21="ΝΑΙ",4,0))))</f>
        <v>0</v>
      </c>
      <c r="AC21" s="23">
        <f>IF(ISBLANK(#REF!),"",IF(E21="ΠΕ23",IF(N21="ΝΑΙ",3,(IF(O21="ΝΑΙ",2,0))),IF(N21="ΝΑΙ",3,(IF(O21="ΝΑΙ",2,0)))))</f>
        <v>0</v>
      </c>
      <c r="AD21" s="23">
        <f>IF(ISBLANK(#REF!),"",MAX(AB21:AC21))</f>
        <v>0</v>
      </c>
      <c r="AE21" s="23">
        <f>IF(ISBLANK(#REF!),"",MIN(3,0.5*INT((P21*12+Q21+ROUND(R21/30,0))/6)))</f>
        <v>0</v>
      </c>
      <c r="AF21" s="23">
        <f>IF(ISBLANK(#REF!),"",0.25*(S21*12+T21+ROUND(U21/30,0)))</f>
        <v>0</v>
      </c>
      <c r="AG21" s="27">
        <f>IF(ISBLANK(#REF!),"",IF(V21&gt;=67%,7,0))</f>
        <v>0</v>
      </c>
      <c r="AH21" s="27">
        <f>IF(ISBLANK(#REF!),"",IF(W21&gt;=1,7,0))</f>
        <v>0</v>
      </c>
      <c r="AI21" s="27">
        <f>IF(ISBLANK(#REF!),"",IF(X21="ΠΟΛΥΤΕΚΝΟΣ",7,IF(X21="ΤΡΙΤΕΚΝΟΣ",3,0)))</f>
        <v>0</v>
      </c>
      <c r="AJ21" s="27">
        <f>IF(ISBLANK(#REF!),"",MAX(AG21:AI21))</f>
        <v>0</v>
      </c>
      <c r="AK21" s="178">
        <f>IF(ISBLANK(#REF!),"",AA21+SUM(AD21:AF21,AJ21))</f>
        <v>0.89</v>
      </c>
    </row>
    <row r="22" spans="1:37" s="16" customFormat="1">
      <c r="A22" s="28">
        <f>IF(ISBLANK(#REF!),"",IF(ISNUMBER(A21),A21+1,1))</f>
        <v>12</v>
      </c>
      <c r="B22" s="16" t="s">
        <v>319</v>
      </c>
      <c r="C22" s="16" t="s">
        <v>150</v>
      </c>
      <c r="D22" s="16" t="s">
        <v>244</v>
      </c>
      <c r="E22" s="16" t="s">
        <v>43</v>
      </c>
      <c r="F22" s="16" t="s">
        <v>88</v>
      </c>
      <c r="G22" s="16" t="s">
        <v>61</v>
      </c>
      <c r="H22" s="16" t="s">
        <v>14</v>
      </c>
      <c r="I22" s="16" t="s">
        <v>13</v>
      </c>
      <c r="J22" s="90">
        <v>41586</v>
      </c>
      <c r="K22" s="54">
        <v>6.71</v>
      </c>
      <c r="L22" s="17"/>
      <c r="M22" s="17"/>
      <c r="N22" s="17"/>
      <c r="O22" s="17"/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26"/>
      <c r="W22" s="87"/>
      <c r="X22" s="17" t="s">
        <v>32</v>
      </c>
      <c r="Y22" s="17" t="s">
        <v>14</v>
      </c>
      <c r="Z22" s="17" t="s">
        <v>14</v>
      </c>
      <c r="AA22" s="23">
        <f>IF(ISBLANK(#REF!),"",IF(K22&gt;5,ROUND(0.5*(K22-5),2),0))</f>
        <v>0.86</v>
      </c>
      <c r="AB22" s="23">
        <f>IF(ISBLANK(#REF!),"",IF(L22="ΝΑΙ",6,(IF(M22="ΝΑΙ",4,0))))</f>
        <v>0</v>
      </c>
      <c r="AC22" s="23">
        <f>IF(ISBLANK(#REF!),"",IF(E22="ΠΕ23",IF(N22="ΝΑΙ",3,(IF(O22="ΝΑΙ",2,0))),IF(N22="ΝΑΙ",3,(IF(O22="ΝΑΙ",2,0)))))</f>
        <v>0</v>
      </c>
      <c r="AD22" s="23">
        <f>IF(ISBLANK(#REF!),"",MAX(AB22:AC22))</f>
        <v>0</v>
      </c>
      <c r="AE22" s="23">
        <f>IF(ISBLANK(#REF!),"",MIN(3,0.5*INT((P22*12+Q22+ROUND(R22/30,0))/6)))</f>
        <v>0</v>
      </c>
      <c r="AF22" s="23">
        <f>IF(ISBLANK(#REF!),"",0.25*(S22*12+T22+ROUND(U22/30,0)))</f>
        <v>0</v>
      </c>
      <c r="AG22" s="27">
        <f>IF(ISBLANK(#REF!),"",IF(V22&gt;=67%,7,0))</f>
        <v>0</v>
      </c>
      <c r="AH22" s="27">
        <f>IF(ISBLANK(#REF!),"",IF(W22&gt;=1,7,0))</f>
        <v>0</v>
      </c>
      <c r="AI22" s="27">
        <f>IF(ISBLANK(#REF!),"",IF(X22="ΠΟΛΥΤΕΚΝΟΣ",7,IF(X22="ΤΡΙΤΕΚΝΟΣ",3,0)))</f>
        <v>0</v>
      </c>
      <c r="AJ22" s="27">
        <f>IF(ISBLANK(#REF!),"",MAX(AG22:AI22))</f>
        <v>0</v>
      </c>
      <c r="AK22" s="178">
        <f>IF(ISBLANK(#REF!),"",AA22+SUM(AD22:AF22,AJ22))</f>
        <v>0.86</v>
      </c>
    </row>
  </sheetData>
  <mergeCells count="11">
    <mergeCell ref="B4:D4"/>
    <mergeCell ref="B5:D5"/>
    <mergeCell ref="B6:D6"/>
    <mergeCell ref="B7:D7"/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53" priority="12">
      <formula>OR(AND($E1&lt;&gt;"ΠΕ23",$H1="ΝΑΙ",$I1="ΕΠΙΚΟΥΡΙΚΟΣ"),AND($E1&lt;&gt;"ΠΕ23",$H1="ΌΧΙ",$I1="ΚΥΡΙΟΣ"))</formula>
    </cfRule>
  </conditionalFormatting>
  <conditionalFormatting sqref="E1:G10">
    <cfRule type="expression" dxfId="52" priority="11">
      <formula>OR(AND($E1&lt;&gt;"ΠΕ25",$F1="ΑΕΙ",$G1="ΑΠΑΙΤΕΙΤΑΙ"),AND($E1&lt;&gt;"ΠΕ25",$E1&lt;&gt;"ΠΕ23",$F1="ΤΕΙ",$G1="ΔΕΝ ΑΠΑΙΤΕΙΤΑΙ"))</formula>
    </cfRule>
  </conditionalFormatting>
  <conditionalFormatting sqref="H1:H10 E1:E22">
    <cfRule type="expression" dxfId="51" priority="10">
      <formula>AND($E1="ΠΕ23",$H1="ΌΧΙ")</formula>
    </cfRule>
  </conditionalFormatting>
  <conditionalFormatting sqref="G1:G10 E1:E22">
    <cfRule type="expression" dxfId="50" priority="9">
      <formula>OR(AND($E1="ΠΕ23",$G1="ΑΠΑΙΤΕΙΤΑΙ"),AND($E1="ΠΕ25",$G1="ΔΕΝ ΑΠΑΙΤΕΙΤΑΙ"))</formula>
    </cfRule>
  </conditionalFormatting>
  <conditionalFormatting sqref="G1:H10">
    <cfRule type="expression" dxfId="49" priority="8">
      <formula>AND($G1="ΔΕΝ ΑΠΑΙΤΕΙΤΑΙ",$H1="ΌΧΙ")</formula>
    </cfRule>
  </conditionalFormatting>
  <conditionalFormatting sqref="E1:F10">
    <cfRule type="expression" dxfId="48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1:I22">
    <cfRule type="expression" dxfId="47" priority="6">
      <formula>OR(AND($E11&lt;&gt;"ΠΕ23",$H11="ΝΑΙ",$I11="ΕΠΙΚΟΥΡΙΚΟΣ"),AND($E11&lt;&gt;"ΠΕ23",$H11="ΌΧΙ",$I11="ΚΥΡΙΟΣ"))</formula>
    </cfRule>
  </conditionalFormatting>
  <conditionalFormatting sqref="E11:G22">
    <cfRule type="expression" dxfId="46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:H22">
    <cfRule type="expression" dxfId="45" priority="4">
      <formula>AND($E11="ΠΕ23",$H11="ΌΧΙ")</formula>
    </cfRule>
  </conditionalFormatting>
  <conditionalFormatting sqref="G11:G22">
    <cfRule type="expression" dxfId="44" priority="3">
      <formula>OR(AND($E11="ΠΕ23",$G11="ΑΠΑΙΤΕΙΤΑΙ"),AND($E11="ΠΕ25",$G11="ΔΕΝ ΑΠΑΙΤΕΙΤΑΙ"))</formula>
    </cfRule>
  </conditionalFormatting>
  <conditionalFormatting sqref="G11:H22">
    <cfRule type="expression" dxfId="43" priority="2">
      <formula>AND($G11="ΔΕΝ ΑΠΑΙΤΕΙΤΑΙ",$H11="ΌΧΙ")</formula>
    </cfRule>
  </conditionalFormatting>
  <conditionalFormatting sqref="E11:F22">
    <cfRule type="expression" dxfId="42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dataValidations count="12">
    <dataValidation type="whole" operator="greaterThanOrEqual" allowBlank="1" showInputMessage="1" showErrorMessage="1" sqref="W11:W22">
      <formula1>0</formula1>
    </dataValidation>
    <dataValidation type="list" allowBlank="1" showInputMessage="1" showErrorMessage="1" sqref="F11:F22">
      <formula1>ΑΕΙ_ΤΕΙ</formula1>
    </dataValidation>
    <dataValidation type="list" allowBlank="1" showInputMessage="1" showErrorMessage="1" sqref="G11:G22">
      <formula1>ΑΠΑΙΤΕΙΤΑΙ_ΔΕΝ_ΑΠΑΙΤΕΙΤΑΙ</formula1>
    </dataValidation>
    <dataValidation type="list" allowBlank="1" showInputMessage="1" showErrorMessage="1" sqref="E11:E22">
      <formula1>ΚΛΑΔΟΣ_ΕΕΠ</formula1>
    </dataValidation>
    <dataValidation type="decimal" allowBlank="1" showInputMessage="1" showErrorMessage="1" sqref="K11:K22">
      <formula1>0</formula1>
      <formula2>10</formula2>
    </dataValidation>
    <dataValidation type="list" allowBlank="1" showInputMessage="1" showErrorMessage="1" sqref="X11:X22">
      <formula1>ΠΟΛΥΤΕΚΝΟΣ_ΤΡΙΤΕΚΝΟΣ</formula1>
    </dataValidation>
    <dataValidation type="whole" allowBlank="1" showInputMessage="1" showErrorMessage="1" sqref="U11:U22 R11:R22">
      <formula1>0</formula1>
      <formula2>29</formula2>
    </dataValidation>
    <dataValidation type="whole" allowBlank="1" showInputMessage="1" showErrorMessage="1" sqref="T11:T22 Q11:Q22">
      <formula1>0</formula1>
      <formula2>11</formula2>
    </dataValidation>
    <dataValidation type="whole" allowBlank="1" showInputMessage="1" showErrorMessage="1" sqref="S11:S22 P11:P22">
      <formula1>0</formula1>
      <formula2>40</formula2>
    </dataValidation>
    <dataValidation type="list" allowBlank="1" showInputMessage="1" showErrorMessage="1" sqref="Y11:Z22 H11:H22 L11:O22">
      <formula1>NAI_OXI</formula1>
    </dataValidation>
    <dataValidation type="list" allowBlank="1" showInputMessage="1" showErrorMessage="1" sqref="I11:I22">
      <formula1>ΚΑΤΗΓΟΡΙΑ_ΠΙΝΑΚΑ</formula1>
    </dataValidation>
    <dataValidation type="decimal" allowBlank="1" showInputMessage="1" showErrorMessage="1" sqref="V11:V22">
      <formula1>0</formula1>
      <formula2>1</formula2>
    </dataValidation>
  </dataValidations>
  <pageMargins left="0.7" right="0.7" top="0.75" bottom="0.75" header="0.3" footer="0.3"/>
  <pageSetup scale="26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K85"/>
  <sheetViews>
    <sheetView view="pageBreakPreview" topLeftCell="A50" zoomScale="60" zoomScaleNormal="85" workbookViewId="0">
      <selection activeCell="A11" sqref="A11"/>
    </sheetView>
  </sheetViews>
  <sheetFormatPr defaultRowHeight="15"/>
  <cols>
    <col min="1" max="1" width="6" customWidth="1"/>
    <col min="2" max="2" width="17.7109375" bestFit="1" customWidth="1"/>
    <col min="3" max="3" width="20.42578125" customWidth="1"/>
    <col min="4" max="4" width="19.42578125" customWidth="1"/>
    <col min="7" max="7" width="16.85546875" customWidth="1"/>
    <col min="10" max="10" width="13.42578125" customWidth="1"/>
    <col min="24" max="24" width="10.7109375" bestFit="1" customWidth="1"/>
    <col min="25" max="25" width="6.5703125" customWidth="1"/>
    <col min="26" max="26" width="7.42578125" customWidth="1"/>
    <col min="27" max="27" width="5.85546875" customWidth="1"/>
    <col min="32" max="32" width="7.7109375" customWidth="1"/>
    <col min="33" max="33" width="7.5703125" customWidth="1"/>
    <col min="34" max="34" width="9.5703125" bestFit="1" customWidth="1"/>
    <col min="35" max="36" width="6.7109375" bestFit="1" customWidth="1"/>
  </cols>
  <sheetData>
    <row r="1" spans="1:37" s="8" customFormat="1">
      <c r="A1" s="32"/>
      <c r="B1" s="32"/>
      <c r="C1" s="32"/>
      <c r="D1" s="32"/>
      <c r="E1" s="32"/>
      <c r="F1" s="32"/>
      <c r="G1" s="32"/>
      <c r="H1" s="32"/>
      <c r="I1" s="32"/>
      <c r="J1" s="32"/>
      <c r="K1" s="35"/>
      <c r="L1" s="34"/>
      <c r="M1" s="34"/>
      <c r="N1" s="34"/>
      <c r="O1" s="34"/>
      <c r="P1" s="32"/>
      <c r="Q1" s="32"/>
      <c r="R1" s="32"/>
      <c r="S1" s="32"/>
      <c r="T1" s="32"/>
      <c r="U1" s="32"/>
      <c r="V1" s="32"/>
      <c r="W1" s="32"/>
      <c r="X1" s="34"/>
      <c r="Y1" s="34"/>
      <c r="Z1" s="34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</row>
    <row r="2" spans="1:37" s="8" customFormat="1">
      <c r="A2" s="32"/>
      <c r="B2" s="32"/>
      <c r="D2" s="106" t="s">
        <v>822</v>
      </c>
      <c r="E2" s="106"/>
      <c r="F2" s="106"/>
      <c r="G2" s="106"/>
      <c r="H2" s="106"/>
      <c r="I2" s="106"/>
      <c r="J2" s="32"/>
      <c r="K2" s="35"/>
      <c r="L2" s="34"/>
      <c r="M2" s="34"/>
      <c r="N2" s="34"/>
      <c r="O2" s="34"/>
      <c r="P2" s="32"/>
      <c r="Q2" s="32"/>
      <c r="R2" s="32"/>
      <c r="S2" s="32"/>
      <c r="T2" s="32"/>
      <c r="U2" s="32"/>
      <c r="V2" s="32"/>
      <c r="W2" s="32"/>
      <c r="X2" s="34"/>
      <c r="Y2" s="34"/>
      <c r="Z2" s="34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s="8" customFormat="1">
      <c r="A3" s="32"/>
      <c r="B3" s="32"/>
      <c r="C3" s="36"/>
      <c r="D3" s="32"/>
      <c r="E3" s="32"/>
      <c r="F3" s="32"/>
      <c r="G3" s="32"/>
      <c r="H3" s="32"/>
      <c r="I3" s="32"/>
      <c r="J3" s="32"/>
      <c r="K3" s="35"/>
      <c r="L3" s="34"/>
      <c r="M3" s="34"/>
      <c r="N3" s="34"/>
      <c r="O3" s="34"/>
      <c r="P3" s="32"/>
      <c r="Q3" s="32"/>
      <c r="R3" s="32"/>
      <c r="S3" s="32"/>
      <c r="T3" s="32"/>
      <c r="U3" s="32"/>
      <c r="V3" s="32"/>
      <c r="W3" s="32"/>
      <c r="X3" s="34"/>
      <c r="Y3" s="34"/>
      <c r="Z3" s="34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s="8" customFormat="1">
      <c r="B4" s="209" t="s">
        <v>52</v>
      </c>
      <c r="C4" s="209"/>
      <c r="D4" s="209"/>
      <c r="E4" s="32"/>
      <c r="F4" s="32"/>
      <c r="G4" s="32"/>
      <c r="H4" s="32"/>
      <c r="I4" s="32"/>
      <c r="J4" s="32"/>
      <c r="K4" s="35"/>
      <c r="L4" s="34"/>
      <c r="M4" s="34"/>
      <c r="N4" s="34"/>
      <c r="O4" s="34"/>
      <c r="P4" s="32"/>
      <c r="Q4" s="32"/>
      <c r="R4" s="32"/>
      <c r="S4" s="32"/>
      <c r="T4" s="32"/>
      <c r="U4" s="32"/>
      <c r="V4" s="32"/>
      <c r="W4" s="32"/>
      <c r="X4" s="34"/>
      <c r="Y4" s="34"/>
      <c r="Z4" s="34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s="8" customFormat="1">
      <c r="B5" s="210" t="s">
        <v>53</v>
      </c>
      <c r="C5" s="210"/>
      <c r="D5" s="210"/>
      <c r="E5" s="32"/>
      <c r="F5" s="32"/>
      <c r="G5" s="32"/>
      <c r="H5" s="32"/>
      <c r="I5" s="32"/>
      <c r="J5" s="32"/>
      <c r="K5" s="35"/>
      <c r="L5" s="34"/>
      <c r="M5" s="34"/>
      <c r="N5" s="34"/>
      <c r="O5" s="34"/>
      <c r="P5" s="32"/>
      <c r="Q5" s="32"/>
      <c r="R5" s="32"/>
      <c r="S5" s="32"/>
      <c r="T5" s="32"/>
      <c r="U5" s="32"/>
      <c r="V5" s="32"/>
      <c r="W5" s="32"/>
      <c r="X5" s="34"/>
      <c r="Y5" s="34"/>
      <c r="Z5" s="34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s="8" customFormat="1">
      <c r="B6" s="210" t="s">
        <v>54</v>
      </c>
      <c r="C6" s="210"/>
      <c r="D6" s="210"/>
      <c r="E6" s="32"/>
      <c r="F6" s="32"/>
      <c r="G6" s="32"/>
      <c r="H6" s="32"/>
      <c r="I6" s="32"/>
      <c r="J6" s="32"/>
      <c r="K6" s="35"/>
      <c r="L6" s="34"/>
      <c r="M6" s="34"/>
      <c r="N6" s="34"/>
      <c r="O6" s="34"/>
      <c r="P6" s="32"/>
      <c r="Q6" s="32"/>
      <c r="R6" s="32"/>
      <c r="S6" s="32"/>
      <c r="T6" s="32"/>
      <c r="U6" s="32"/>
      <c r="V6" s="32"/>
      <c r="W6" s="32"/>
      <c r="X6" s="34"/>
      <c r="Y6" s="34"/>
      <c r="Z6" s="34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s="8" customFormat="1">
      <c r="B7" s="210" t="s">
        <v>813</v>
      </c>
      <c r="C7" s="210"/>
      <c r="D7" s="210"/>
      <c r="E7" s="32"/>
      <c r="F7" s="32"/>
      <c r="G7" s="32"/>
      <c r="H7" s="32"/>
      <c r="I7" s="32"/>
      <c r="J7" s="32"/>
      <c r="K7" s="35"/>
      <c r="L7" s="34"/>
      <c r="M7" s="34"/>
      <c r="N7" s="34"/>
      <c r="O7" s="34"/>
      <c r="P7" s="32"/>
      <c r="Q7" s="32"/>
      <c r="R7" s="32"/>
      <c r="S7" s="32"/>
      <c r="T7" s="32"/>
      <c r="U7" s="32"/>
      <c r="V7" s="32"/>
      <c r="W7" s="32"/>
      <c r="X7" s="34"/>
      <c r="Y7" s="34"/>
      <c r="Z7" s="34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s="8" customFormat="1">
      <c r="A8" s="156"/>
      <c r="B8" s="32"/>
      <c r="C8" s="32"/>
      <c r="D8" s="32"/>
      <c r="E8" s="32"/>
      <c r="F8" s="32"/>
      <c r="G8" s="32"/>
      <c r="H8" s="32"/>
      <c r="I8" s="32"/>
      <c r="J8" s="32"/>
      <c r="K8" s="35"/>
      <c r="L8" s="34"/>
      <c r="M8" s="34"/>
      <c r="N8" s="34"/>
      <c r="O8" s="34"/>
      <c r="P8" s="32"/>
      <c r="Q8" s="32"/>
      <c r="R8" s="32"/>
      <c r="S8" s="32"/>
      <c r="T8" s="32"/>
      <c r="U8" s="32"/>
      <c r="V8" s="32"/>
      <c r="W8" s="32"/>
      <c r="X8" s="34"/>
      <c r="Y8" s="34"/>
      <c r="Z8" s="34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s="55" customFormat="1" ht="29.25" customHeight="1">
      <c r="A9" s="39"/>
      <c r="B9" s="216"/>
      <c r="C9" s="216"/>
      <c r="D9" s="217"/>
      <c r="E9" s="218" t="s">
        <v>76</v>
      </c>
      <c r="F9" s="219"/>
      <c r="G9" s="219"/>
      <c r="H9" s="219"/>
      <c r="I9" s="219"/>
      <c r="J9" s="220"/>
      <c r="K9" s="221" t="s">
        <v>77</v>
      </c>
      <c r="L9" s="222"/>
      <c r="M9" s="222"/>
      <c r="N9" s="222"/>
      <c r="O9" s="223"/>
      <c r="P9" s="214" t="s">
        <v>78</v>
      </c>
      <c r="Q9" s="214"/>
      <c r="R9" s="214"/>
      <c r="S9" s="214"/>
      <c r="T9" s="214"/>
      <c r="U9" s="214"/>
      <c r="V9" s="204" t="s">
        <v>79</v>
      </c>
      <c r="W9" s="224"/>
      <c r="X9" s="224"/>
      <c r="Y9" s="225" t="s">
        <v>80</v>
      </c>
      <c r="Z9" s="225"/>
      <c r="AA9" s="205" t="s">
        <v>81</v>
      </c>
      <c r="AB9" s="205"/>
      <c r="AC9" s="205"/>
      <c r="AD9" s="205"/>
      <c r="AE9" s="205"/>
      <c r="AF9" s="205"/>
      <c r="AG9" s="205"/>
      <c r="AH9" s="205"/>
      <c r="AI9" s="205"/>
      <c r="AJ9" s="205"/>
      <c r="AK9" s="56"/>
    </row>
    <row r="10" spans="1:37" s="38" customFormat="1" ht="134.25" customHeight="1">
      <c r="A10" s="39" t="s">
        <v>85</v>
      </c>
      <c r="B10" s="40" t="s">
        <v>16</v>
      </c>
      <c r="C10" s="40" t="s">
        <v>17</v>
      </c>
      <c r="D10" s="40" t="s">
        <v>18</v>
      </c>
      <c r="E10" s="68" t="s">
        <v>59</v>
      </c>
      <c r="F10" s="68" t="s">
        <v>89</v>
      </c>
      <c r="G10" s="68" t="s">
        <v>60</v>
      </c>
      <c r="H10" s="42" t="s">
        <v>67</v>
      </c>
      <c r="I10" s="179" t="s">
        <v>0</v>
      </c>
      <c r="J10" s="181" t="s">
        <v>68</v>
      </c>
      <c r="K10" s="180" t="s">
        <v>19</v>
      </c>
      <c r="L10" s="91" t="s">
        <v>66</v>
      </c>
      <c r="M10" s="91" t="s">
        <v>672</v>
      </c>
      <c r="N10" s="43" t="s">
        <v>4</v>
      </c>
      <c r="O10" s="43" t="s">
        <v>6</v>
      </c>
      <c r="P10" s="50" t="s">
        <v>20</v>
      </c>
      <c r="Q10" s="50" t="s">
        <v>21</v>
      </c>
      <c r="R10" s="50" t="s">
        <v>22</v>
      </c>
      <c r="S10" s="50" t="s">
        <v>23</v>
      </c>
      <c r="T10" s="50" t="s">
        <v>24</v>
      </c>
      <c r="U10" s="50" t="s">
        <v>25</v>
      </c>
      <c r="V10" s="69" t="s">
        <v>91</v>
      </c>
      <c r="W10" s="69" t="s">
        <v>90</v>
      </c>
      <c r="X10" s="69" t="s">
        <v>29</v>
      </c>
      <c r="Y10" s="57" t="s">
        <v>9</v>
      </c>
      <c r="Z10" s="57" t="s">
        <v>10</v>
      </c>
      <c r="AA10" s="43" t="s">
        <v>26</v>
      </c>
      <c r="AB10" s="43" t="s">
        <v>64</v>
      </c>
      <c r="AC10" s="43" t="s">
        <v>65</v>
      </c>
      <c r="AD10" s="43" t="s">
        <v>63</v>
      </c>
      <c r="AE10" s="50" t="s">
        <v>27</v>
      </c>
      <c r="AF10" s="50" t="s">
        <v>28</v>
      </c>
      <c r="AG10" s="44" t="s">
        <v>70</v>
      </c>
      <c r="AH10" s="44" t="s">
        <v>71</v>
      </c>
      <c r="AI10" s="44" t="s">
        <v>73</v>
      </c>
      <c r="AJ10" s="44" t="s">
        <v>72</v>
      </c>
      <c r="AK10" s="182" t="s">
        <v>34</v>
      </c>
    </row>
    <row r="11" spans="1:37" s="8" customFormat="1">
      <c r="A11" s="28">
        <f>IF(ISBLANK(#REF!),"",IF(ISNUMBER(A10),A10+1,1))</f>
        <v>1</v>
      </c>
      <c r="B11" s="8" t="s">
        <v>790</v>
      </c>
      <c r="C11" s="8" t="s">
        <v>150</v>
      </c>
      <c r="D11" s="8" t="s">
        <v>200</v>
      </c>
      <c r="E11" s="8" t="s">
        <v>44</v>
      </c>
      <c r="F11" s="8" t="s">
        <v>87</v>
      </c>
      <c r="G11" s="8" t="s">
        <v>15</v>
      </c>
      <c r="H11" s="8" t="s">
        <v>12</v>
      </c>
      <c r="I11" s="8" t="s">
        <v>11</v>
      </c>
      <c r="J11" s="37">
        <v>38601</v>
      </c>
      <c r="K11" s="51">
        <v>6.673</v>
      </c>
      <c r="L11" s="12"/>
      <c r="M11" s="12" t="s">
        <v>12</v>
      </c>
      <c r="N11" s="12"/>
      <c r="O11" s="12"/>
      <c r="P11" s="8">
        <v>3</v>
      </c>
      <c r="Q11" s="8">
        <v>9</v>
      </c>
      <c r="R11" s="8">
        <v>11</v>
      </c>
      <c r="S11" s="8">
        <v>5</v>
      </c>
      <c r="T11" s="8">
        <v>5</v>
      </c>
      <c r="U11" s="8">
        <v>13</v>
      </c>
      <c r="V11" s="11"/>
      <c r="W11" s="85"/>
      <c r="X11" s="12"/>
      <c r="Y11" s="12" t="s">
        <v>14</v>
      </c>
      <c r="Z11" s="12" t="s">
        <v>14</v>
      </c>
      <c r="AA11" s="105">
        <f>IF(ISBLANK(#REF!),"",IF(K11&gt;5,ROUND(0.5*(K11-5),2),0))</f>
        <v>0.84</v>
      </c>
      <c r="AB11" s="105">
        <f>IF(ISBLANK(#REF!),"",IF(L11="ΝΑΙ",6,(IF(M11="ΝΑΙ",4,0))))</f>
        <v>4</v>
      </c>
      <c r="AC11" s="23">
        <f>IF(ISBLANK(#REF!),"",IF(E11="ΠΕ23",IF(N11="ΝΑΙ",3,(IF(O11="ΝΑΙ",2,0))),IF(N11="ΝΑΙ",3,(IF(O11="ΝΑΙ",2,0)))))</f>
        <v>0</v>
      </c>
      <c r="AD11" s="23">
        <f>IF(ISBLANK(#REF!),"",MAX(AB11:AC11))</f>
        <v>4</v>
      </c>
      <c r="AE11" s="105">
        <f>IF(ISBLANK(#REF!),"",MIN(3,0.5*INT((P11*12+Q11+ROUND(R11/30,0))/6)))</f>
        <v>3</v>
      </c>
      <c r="AF11" s="105">
        <f>IF(ISBLANK(#REF!),"",0.25*(S11*12+T11+ROUND(U11/30,0)))</f>
        <v>16.25</v>
      </c>
      <c r="AG11" s="105">
        <f>IF(ISBLANK(#REF!),"",IF(V11&gt;=67%,7,0))</f>
        <v>0</v>
      </c>
      <c r="AH11" s="105">
        <f>IF(ISBLANK(#REF!),"",IF(W11&gt;=1,7,0))</f>
        <v>0</v>
      </c>
      <c r="AI11" s="105">
        <f>IF(ISBLANK(#REF!),"",IF(X11="ΠΟΛΥΤΕΚΝΟΣ",7,IF(X11="ΤΡΙΤΕΚΝΟΣ",3,0)))</f>
        <v>0</v>
      </c>
      <c r="AJ11" s="105">
        <f>IF(ISBLANK(#REF!),"",MAX(AG11:AI11))</f>
        <v>0</v>
      </c>
      <c r="AK11" s="178">
        <f>IF(ISBLANK(#REF!),"",AA11+SUM(AD11:AF11,AJ11))</f>
        <v>24.09</v>
      </c>
    </row>
    <row r="12" spans="1:37" s="8" customFormat="1">
      <c r="A12" s="28">
        <f>IF(ISBLANK(#REF!),"",IF(ISNUMBER(A11),A11+1,1))</f>
        <v>2</v>
      </c>
      <c r="B12" s="8" t="s">
        <v>808</v>
      </c>
      <c r="C12" s="8" t="s">
        <v>146</v>
      </c>
      <c r="D12" s="8" t="s">
        <v>195</v>
      </c>
      <c r="E12" s="8" t="s">
        <v>44</v>
      </c>
      <c r="F12" s="8" t="s">
        <v>87</v>
      </c>
      <c r="G12" s="8" t="s">
        <v>15</v>
      </c>
      <c r="H12" s="8" t="s">
        <v>12</v>
      </c>
      <c r="I12" s="8" t="s">
        <v>11</v>
      </c>
      <c r="J12" s="37">
        <v>38245</v>
      </c>
      <c r="K12" s="51">
        <v>6.694</v>
      </c>
      <c r="L12" s="12"/>
      <c r="M12" s="12" t="s">
        <v>12</v>
      </c>
      <c r="N12" s="12"/>
      <c r="O12" s="12"/>
      <c r="P12" s="8">
        <v>0</v>
      </c>
      <c r="Q12" s="8">
        <v>4</v>
      </c>
      <c r="R12" s="8">
        <v>17</v>
      </c>
      <c r="S12" s="8">
        <v>6</v>
      </c>
      <c r="T12" s="8">
        <v>3</v>
      </c>
      <c r="U12" s="8">
        <v>13</v>
      </c>
      <c r="V12" s="11"/>
      <c r="W12" s="85"/>
      <c r="X12" s="12"/>
      <c r="Y12" s="12" t="s">
        <v>12</v>
      </c>
      <c r="Z12" s="12" t="s">
        <v>14</v>
      </c>
      <c r="AA12" s="105">
        <f>IF(ISBLANK(#REF!),"",IF(K12&gt;5,ROUND(0.5*(K12-5),2),0))</f>
        <v>0.85</v>
      </c>
      <c r="AB12" s="105">
        <f>IF(ISBLANK(#REF!),"",IF(L12="ΝΑΙ",6,(IF(M12="ΝΑΙ",4,0))))</f>
        <v>4</v>
      </c>
      <c r="AC12" s="23">
        <f>IF(ISBLANK(#REF!),"",IF(E12="ΠΕ23",IF(N12="ΝΑΙ",3,(IF(O12="ΝΑΙ",2,0))),IF(N12="ΝΑΙ",3,(IF(O12="ΝΑΙ",2,0)))))</f>
        <v>0</v>
      </c>
      <c r="AD12" s="23">
        <f>IF(ISBLANK(#REF!),"",MAX(AB12:AC12))</f>
        <v>4</v>
      </c>
      <c r="AE12" s="105">
        <f>IF(ISBLANK(#REF!),"",MIN(3,0.5*INT((P12*12+Q12+ROUND(R12/30,0))/6)))</f>
        <v>0</v>
      </c>
      <c r="AF12" s="105">
        <f>IF(ISBLANK(#REF!),"",0.25*(S12*12+T12+ROUND(U12/30,0)))</f>
        <v>18.75</v>
      </c>
      <c r="AG12" s="105">
        <f>IF(ISBLANK(#REF!),"",IF(V12&gt;=67%,7,0))</f>
        <v>0</v>
      </c>
      <c r="AH12" s="105">
        <f>IF(ISBLANK(#REF!),"",IF(W12&gt;=1,7,0))</f>
        <v>0</v>
      </c>
      <c r="AI12" s="105">
        <f>IF(ISBLANK(#REF!),"",IF(X12="ΠΟΛΥΤΕΚΝΟΣ",7,IF(X12="ΤΡΙΤΕΚΝΟΣ",3,0)))</f>
        <v>0</v>
      </c>
      <c r="AJ12" s="105">
        <f>IF(ISBLANK(#REF!),"",MAX(AG12:AI12))</f>
        <v>0</v>
      </c>
      <c r="AK12" s="178">
        <f>IF(ISBLANK(#REF!),"",AA12+SUM(AD12:AF12,AJ12))</f>
        <v>23.6</v>
      </c>
    </row>
    <row r="13" spans="1:37" s="8" customFormat="1">
      <c r="A13" s="28">
        <f>IF(ISBLANK(#REF!),"",IF(ISNUMBER(A12),A12+1,1))</f>
        <v>3</v>
      </c>
      <c r="B13" s="8" t="s">
        <v>772</v>
      </c>
      <c r="C13" s="8" t="s">
        <v>773</v>
      </c>
      <c r="D13" s="8" t="s">
        <v>183</v>
      </c>
      <c r="E13" s="8" t="s">
        <v>44</v>
      </c>
      <c r="F13" s="8" t="s">
        <v>87</v>
      </c>
      <c r="G13" s="8" t="s">
        <v>15</v>
      </c>
      <c r="H13" s="8" t="s">
        <v>12</v>
      </c>
      <c r="I13" s="8" t="s">
        <v>11</v>
      </c>
      <c r="J13" s="37">
        <v>38692</v>
      </c>
      <c r="K13" s="51">
        <v>7.2039999999999997</v>
      </c>
      <c r="L13" s="12"/>
      <c r="M13" s="12"/>
      <c r="N13" s="12"/>
      <c r="O13" s="12"/>
      <c r="P13" s="8">
        <v>0</v>
      </c>
      <c r="Q13" s="8">
        <v>9</v>
      </c>
      <c r="R13" s="8">
        <v>0</v>
      </c>
      <c r="S13" s="8">
        <v>6</v>
      </c>
      <c r="T13" s="8">
        <v>6</v>
      </c>
      <c r="U13" s="8">
        <v>15</v>
      </c>
      <c r="V13" s="11"/>
      <c r="W13" s="85"/>
      <c r="X13" s="12"/>
      <c r="Y13" s="12" t="s">
        <v>14</v>
      </c>
      <c r="Z13" s="12" t="s">
        <v>14</v>
      </c>
      <c r="AA13" s="23">
        <f>IF(ISBLANK(#REF!),"",IF(K13&gt;5,ROUND(0.5*(K13-5),2),0))</f>
        <v>1.1000000000000001</v>
      </c>
      <c r="AB13" s="23">
        <f>IF(ISBLANK(#REF!),"",IF(L13="ΝΑΙ",6,(IF(M13="ΝΑΙ",4,0))))</f>
        <v>0</v>
      </c>
      <c r="AC13" s="23">
        <f>IF(ISBLANK(#REF!),"",IF(E13="ΠΕ23",IF(N13="ΝΑΙ",3,(IF(O13="ΝΑΙ",2,0))),IF(N13="ΝΑΙ",3,(IF(O13="ΝΑΙ",2,0)))))</f>
        <v>0</v>
      </c>
      <c r="AD13" s="23">
        <f>IF(ISBLANK(#REF!),"",MAX(AB13:AC13))</f>
        <v>0</v>
      </c>
      <c r="AE13" s="23">
        <f>IF(ISBLANK(#REF!),"",MIN(3,0.5*INT((P13*12+Q13+ROUND(R13/30,0))/6)))</f>
        <v>0.5</v>
      </c>
      <c r="AF13" s="23">
        <f>IF(ISBLANK(#REF!),"",0.25*(S13*12+T13+ROUND(U13/30,0)))</f>
        <v>19.75</v>
      </c>
      <c r="AG13" s="27">
        <f>IF(ISBLANK(#REF!),"",IF(V13&gt;=67%,7,0))</f>
        <v>0</v>
      </c>
      <c r="AH13" s="27">
        <f>IF(ISBLANK(#REF!),"",IF(W13&gt;=1,7,0))</f>
        <v>0</v>
      </c>
      <c r="AI13" s="27">
        <f>IF(ISBLANK(#REF!),"",IF(X13="ΠΟΛΥΤΕΚΝΟΣ",7,IF(X13="ΤΡΙΤΕΚΝΟΣ",3,0)))</f>
        <v>0</v>
      </c>
      <c r="AJ13" s="27">
        <f>IF(ISBLANK(#REF!),"",MAX(AG13:AI13))</f>
        <v>0</v>
      </c>
      <c r="AK13" s="178">
        <f>IF(ISBLANK(#REF!),"",AA13+SUM(AD13:AF13,AJ13))</f>
        <v>21.35</v>
      </c>
    </row>
    <row r="14" spans="1:37" s="8" customFormat="1">
      <c r="A14" s="28">
        <f>IF(ISBLANK(#REF!),"",IF(ISNUMBER(A13),A13+1,1))</f>
        <v>4</v>
      </c>
      <c r="B14" s="8" t="s">
        <v>699</v>
      </c>
      <c r="C14" s="8" t="s">
        <v>153</v>
      </c>
      <c r="D14" s="8" t="s">
        <v>166</v>
      </c>
      <c r="E14" s="8" t="s">
        <v>44</v>
      </c>
      <c r="F14" s="8" t="s">
        <v>88</v>
      </c>
      <c r="G14" s="8" t="s">
        <v>61</v>
      </c>
      <c r="H14" s="8" t="s">
        <v>12</v>
      </c>
      <c r="I14" s="8" t="s">
        <v>11</v>
      </c>
      <c r="J14" s="37">
        <v>37538</v>
      </c>
      <c r="K14" s="51">
        <v>7.28</v>
      </c>
      <c r="L14" s="12"/>
      <c r="M14" s="12"/>
      <c r="N14" s="12"/>
      <c r="O14" s="12"/>
      <c r="P14" s="8">
        <v>1</v>
      </c>
      <c r="Q14" s="8">
        <v>4</v>
      </c>
      <c r="R14" s="8">
        <v>0</v>
      </c>
      <c r="S14" s="8">
        <v>5</v>
      </c>
      <c r="T14" s="8">
        <v>10</v>
      </c>
      <c r="U14" s="8">
        <v>23</v>
      </c>
      <c r="V14" s="11"/>
      <c r="W14" s="85"/>
      <c r="X14" s="12"/>
      <c r="Y14" s="12" t="s">
        <v>12</v>
      </c>
      <c r="Z14" s="12" t="s">
        <v>14</v>
      </c>
      <c r="AA14" s="23">
        <f>IF(ISBLANK(#REF!),"",IF(K14&gt;5,ROUND(0.5*(K14-5),2),0))</f>
        <v>1.1399999999999999</v>
      </c>
      <c r="AB14" s="23">
        <f>IF(ISBLANK(#REF!),"",IF(L14="ΝΑΙ",6,(IF(M14="ΝΑΙ",4,0))))</f>
        <v>0</v>
      </c>
      <c r="AC14" s="23">
        <f>IF(ISBLANK(#REF!),"",IF(E14="ΠΕ23",IF(N14="ΝΑΙ",3,(IF(O14="ΝΑΙ",2,0))),IF(N14="ΝΑΙ",3,(IF(O14="ΝΑΙ",2,0)))))</f>
        <v>0</v>
      </c>
      <c r="AD14" s="23">
        <f>IF(ISBLANK(#REF!),"",MAX(AB14:AC14))</f>
        <v>0</v>
      </c>
      <c r="AE14" s="23">
        <f>IF(ISBLANK(#REF!),"",MIN(3,0.5*INT((P14*12+Q14+ROUND(R14/30,0))/6)))</f>
        <v>1</v>
      </c>
      <c r="AF14" s="23">
        <f>IF(ISBLANK(#REF!),"",0.25*(S14*12+T14+ROUND(U14/30,0)))</f>
        <v>17.75</v>
      </c>
      <c r="AG14" s="27">
        <f>IF(ISBLANK(#REF!),"",IF(V14&gt;=67%,7,0))</f>
        <v>0</v>
      </c>
      <c r="AH14" s="27">
        <f>IF(ISBLANK(#REF!),"",IF(W14&gt;=1,7,0))</f>
        <v>0</v>
      </c>
      <c r="AI14" s="27">
        <f>IF(ISBLANK(#REF!),"",IF(X14="ΠΟΛΥΤΕΚΝΟΣ",7,IF(X14="ΤΡΙΤΕΚΝΟΣ",3,0)))</f>
        <v>0</v>
      </c>
      <c r="AJ14" s="27">
        <f>IF(ISBLANK(#REF!),"",MAX(AG14:AI14))</f>
        <v>0</v>
      </c>
      <c r="AK14" s="178">
        <f>IF(ISBLANK(#REF!),"",AA14+SUM(AD14:AF14,AJ14))</f>
        <v>19.89</v>
      </c>
    </row>
    <row r="15" spans="1:37" s="8" customFormat="1">
      <c r="A15" s="28">
        <f>IF(ISBLANK(#REF!),"",IF(ISNUMBER(A14),A14+1,1))</f>
        <v>5</v>
      </c>
      <c r="B15" s="8" t="s">
        <v>695</v>
      </c>
      <c r="C15" s="8" t="s">
        <v>696</v>
      </c>
      <c r="D15" s="8" t="s">
        <v>183</v>
      </c>
      <c r="E15" s="8" t="s">
        <v>44</v>
      </c>
      <c r="F15" s="8" t="s">
        <v>87</v>
      </c>
      <c r="G15" s="8" t="s">
        <v>15</v>
      </c>
      <c r="H15" s="8" t="s">
        <v>12</v>
      </c>
      <c r="I15" s="8" t="s">
        <v>11</v>
      </c>
      <c r="J15" s="37">
        <v>38601</v>
      </c>
      <c r="K15" s="51">
        <v>6.306</v>
      </c>
      <c r="L15" s="12"/>
      <c r="M15" s="12"/>
      <c r="N15" s="12"/>
      <c r="O15" s="12" t="s">
        <v>12</v>
      </c>
      <c r="P15" s="8">
        <v>4</v>
      </c>
      <c r="Q15" s="8">
        <v>6</v>
      </c>
      <c r="R15" s="8">
        <v>19</v>
      </c>
      <c r="S15" s="8">
        <v>4</v>
      </c>
      <c r="T15" s="8">
        <v>2</v>
      </c>
      <c r="U15" s="8">
        <v>23</v>
      </c>
      <c r="V15" s="11"/>
      <c r="W15" s="85"/>
      <c r="X15" s="12"/>
      <c r="Y15" s="12" t="s">
        <v>14</v>
      </c>
      <c r="Z15" s="12" t="s">
        <v>14</v>
      </c>
      <c r="AA15" s="23">
        <f>IF(ISBLANK(#REF!),"",IF(K15&gt;5,ROUND(0.5*(K15-5),2),0))</f>
        <v>0.65</v>
      </c>
      <c r="AB15" s="23">
        <f>IF(ISBLANK(#REF!),"",IF(L15="ΝΑΙ",6,(IF(M15="ΝΑΙ",4,0))))</f>
        <v>0</v>
      </c>
      <c r="AC15" s="23">
        <f>IF(ISBLANK(#REF!),"",IF(E15="ΠΕ23",IF(N15="ΝΑΙ",3,(IF(O15="ΝΑΙ",2,0))),IF(N15="ΝΑΙ",3,(IF(O15="ΝΑΙ",2,0)))))</f>
        <v>2</v>
      </c>
      <c r="AD15" s="23">
        <f>IF(ISBLANK(#REF!),"",MAX(AB15:AC15))</f>
        <v>2</v>
      </c>
      <c r="AE15" s="23">
        <f>IF(ISBLANK(#REF!),"",MIN(3,0.5*INT((P15*12+Q15+ROUND(R15/30,0))/6)))</f>
        <v>3</v>
      </c>
      <c r="AF15" s="23">
        <f>IF(ISBLANK(#REF!),"",0.25*(S15*12+T15+ROUND(U15/30,0)))</f>
        <v>12.75</v>
      </c>
      <c r="AG15" s="27">
        <f>IF(ISBLANK(#REF!),"",IF(V15&gt;=67%,7,0))</f>
        <v>0</v>
      </c>
      <c r="AH15" s="27">
        <f>IF(ISBLANK(#REF!),"",IF(W15&gt;=1,7,0))</f>
        <v>0</v>
      </c>
      <c r="AI15" s="27">
        <f>IF(ISBLANK(#REF!),"",IF(X15="ΠΟΛΥΤΕΚΝΟΣ",7,IF(X15="ΤΡΙΤΕΚΝΟΣ",3,0)))</f>
        <v>0</v>
      </c>
      <c r="AJ15" s="27">
        <f>IF(ISBLANK(#REF!),"",MAX(AG15:AI15))</f>
        <v>0</v>
      </c>
      <c r="AK15" s="178">
        <f>IF(ISBLANK(#REF!),"",AA15+SUM(AD15:AF15,AJ15))</f>
        <v>18.399999999999999</v>
      </c>
    </row>
    <row r="16" spans="1:37" s="8" customFormat="1">
      <c r="A16" s="28">
        <f>IF(ISBLANK(#REF!),"",IF(ISNUMBER(A15),A15+1,1))</f>
        <v>6</v>
      </c>
      <c r="B16" s="8" t="s">
        <v>710</v>
      </c>
      <c r="C16" s="8" t="s">
        <v>108</v>
      </c>
      <c r="D16" s="8" t="s">
        <v>183</v>
      </c>
      <c r="E16" s="8" t="s">
        <v>44</v>
      </c>
      <c r="F16" s="8" t="s">
        <v>87</v>
      </c>
      <c r="G16" s="8" t="s">
        <v>15</v>
      </c>
      <c r="H16" s="8" t="s">
        <v>12</v>
      </c>
      <c r="I16" s="8" t="s">
        <v>11</v>
      </c>
      <c r="J16" s="37">
        <v>37216</v>
      </c>
      <c r="K16" s="51">
        <v>6.98</v>
      </c>
      <c r="L16" s="12"/>
      <c r="M16" s="12"/>
      <c r="N16" s="12"/>
      <c r="O16" s="12"/>
      <c r="P16" s="8">
        <v>5</v>
      </c>
      <c r="Q16" s="8">
        <v>7</v>
      </c>
      <c r="R16" s="8">
        <v>18</v>
      </c>
      <c r="S16" s="8">
        <v>4</v>
      </c>
      <c r="T16" s="8">
        <v>8</v>
      </c>
      <c r="U16" s="8">
        <v>29</v>
      </c>
      <c r="V16" s="11"/>
      <c r="W16" s="85"/>
      <c r="X16" s="12"/>
      <c r="Y16" s="12" t="s">
        <v>14</v>
      </c>
      <c r="Z16" s="12" t="s">
        <v>14</v>
      </c>
      <c r="AA16" s="23">
        <f>IF(ISBLANK(#REF!),"",IF(K16&gt;5,ROUND(0.5*(K16-5),2),0))</f>
        <v>0.99</v>
      </c>
      <c r="AB16" s="23">
        <f>IF(ISBLANK(#REF!),"",IF(L16="ΝΑΙ",6,(IF(M16="ΝΑΙ",4,0))))</f>
        <v>0</v>
      </c>
      <c r="AC16" s="23">
        <f>IF(ISBLANK(#REF!),"",IF(E16="ΠΕ23",IF(N16="ΝΑΙ",3,(IF(O16="ΝΑΙ",2,0))),IF(N16="ΝΑΙ",3,(IF(O16="ΝΑΙ",2,0)))))</f>
        <v>0</v>
      </c>
      <c r="AD16" s="23">
        <f>IF(ISBLANK(#REF!),"",MAX(AB16:AC16))</f>
        <v>0</v>
      </c>
      <c r="AE16" s="23">
        <f>IF(ISBLANK(#REF!),"",MIN(3,0.5*INT((P16*12+Q16+ROUND(R16/30,0))/6)))</f>
        <v>3</v>
      </c>
      <c r="AF16" s="23">
        <f>IF(ISBLANK(#REF!),"",0.25*(S16*12+T16+ROUND(U16/30,0)))</f>
        <v>14.25</v>
      </c>
      <c r="AG16" s="27">
        <f>IF(ISBLANK(#REF!),"",IF(V16&gt;=67%,7,0))</f>
        <v>0</v>
      </c>
      <c r="AH16" s="27">
        <f>IF(ISBLANK(#REF!),"",IF(W16&gt;=1,7,0))</f>
        <v>0</v>
      </c>
      <c r="AI16" s="27">
        <f>IF(ISBLANK(#REF!),"",IF(X16="ΠΟΛΥΤΕΚΝΟΣ",7,IF(X16="ΤΡΙΤΕΚΝΟΣ",3,0)))</f>
        <v>0</v>
      </c>
      <c r="AJ16" s="27">
        <f>IF(ISBLANK(#REF!),"",MAX(AG16:AI16))</f>
        <v>0</v>
      </c>
      <c r="AK16" s="178">
        <f>IF(ISBLANK(#REF!),"",AA16+SUM(AD16:AF16,AJ16))</f>
        <v>18.239999999999998</v>
      </c>
    </row>
    <row r="17" spans="1:37" s="16" customFormat="1">
      <c r="A17" s="28">
        <f>IF(ISBLANK(#REF!),"",IF(ISNUMBER(A16),A16+1,1))</f>
        <v>7</v>
      </c>
      <c r="B17" s="16" t="s">
        <v>709</v>
      </c>
      <c r="C17" s="16" t="s">
        <v>327</v>
      </c>
      <c r="D17" s="16" t="s">
        <v>143</v>
      </c>
      <c r="E17" s="16" t="s">
        <v>44</v>
      </c>
      <c r="F17" s="16" t="s">
        <v>88</v>
      </c>
      <c r="G17" s="16" t="s">
        <v>61</v>
      </c>
      <c r="H17" s="16" t="s">
        <v>12</v>
      </c>
      <c r="I17" s="16" t="s">
        <v>11</v>
      </c>
      <c r="J17" s="90">
        <v>38049</v>
      </c>
      <c r="K17" s="54">
        <v>7</v>
      </c>
      <c r="L17" s="17"/>
      <c r="M17" s="17"/>
      <c r="N17" s="17"/>
      <c r="O17" s="17"/>
      <c r="P17" s="16">
        <v>0</v>
      </c>
      <c r="Q17" s="16">
        <v>0</v>
      </c>
      <c r="R17" s="16">
        <v>9</v>
      </c>
      <c r="S17" s="16">
        <v>5</v>
      </c>
      <c r="T17" s="16">
        <v>5</v>
      </c>
      <c r="U17" s="16">
        <v>25</v>
      </c>
      <c r="V17" s="26"/>
      <c r="W17" s="87"/>
      <c r="X17" s="17"/>
      <c r="Y17" s="17" t="s">
        <v>14</v>
      </c>
      <c r="Z17" s="17" t="s">
        <v>14</v>
      </c>
      <c r="AA17" s="23">
        <f>IF(ISBLANK(#REF!),"",IF(K17&gt;5,ROUND(0.5*(K17-5),2),0))</f>
        <v>1</v>
      </c>
      <c r="AB17" s="23">
        <f>IF(ISBLANK(#REF!),"",IF(L17="ΝΑΙ",6,(IF(M17="ΝΑΙ",4,0))))</f>
        <v>0</v>
      </c>
      <c r="AC17" s="23">
        <f>IF(ISBLANK(#REF!),"",IF(E17="ΠΕ23",IF(N17="ΝΑΙ",3,(IF(O17="ΝΑΙ",2,0))),IF(N17="ΝΑΙ",3,(IF(O17="ΝΑΙ",2,0)))))</f>
        <v>0</v>
      </c>
      <c r="AD17" s="23">
        <f>IF(ISBLANK(#REF!),"",MAX(AB17:AC17))</f>
        <v>0</v>
      </c>
      <c r="AE17" s="23">
        <f>IF(ISBLANK(#REF!),"",MIN(3,0.5*INT((P17*12+Q17+ROUND(R17/30,0))/6)))</f>
        <v>0</v>
      </c>
      <c r="AF17" s="23">
        <f>IF(ISBLANK(#REF!),"",0.25*(S17*12+T17+ROUND(U17/30,0)))</f>
        <v>16.5</v>
      </c>
      <c r="AG17" s="27">
        <f>IF(ISBLANK(#REF!),"",IF(V17&gt;=67%,7,0))</f>
        <v>0</v>
      </c>
      <c r="AH17" s="27">
        <f>IF(ISBLANK(#REF!),"",IF(W17&gt;=1,7,0))</f>
        <v>0</v>
      </c>
      <c r="AI17" s="27">
        <f>IF(ISBLANK(#REF!),"",IF(X17="ΠΟΛΥΤΕΚΝΟΣ",7,IF(X17="ΤΡΙΤΕΚΝΟΣ",3,0)))</f>
        <v>0</v>
      </c>
      <c r="AJ17" s="27">
        <f>IF(ISBLANK(#REF!),"",MAX(AG17:AI17))</f>
        <v>0</v>
      </c>
      <c r="AK17" s="178">
        <f>IF(ISBLANK(#REF!),"",AA17+SUM(AD17:AF17,AJ17))</f>
        <v>17.5</v>
      </c>
    </row>
    <row r="18" spans="1:37" s="8" customFormat="1">
      <c r="A18" s="28">
        <f>IF(ISBLANK(#REF!),"",IF(ISNUMBER(A17),A17+1,1))</f>
        <v>8</v>
      </c>
      <c r="B18" s="8" t="s">
        <v>807</v>
      </c>
      <c r="C18" s="8" t="s">
        <v>128</v>
      </c>
      <c r="D18" s="8" t="s">
        <v>281</v>
      </c>
      <c r="E18" s="8" t="s">
        <v>44</v>
      </c>
      <c r="F18" s="8" t="s">
        <v>88</v>
      </c>
      <c r="G18" s="8" t="s">
        <v>61</v>
      </c>
      <c r="H18" s="8" t="s">
        <v>12</v>
      </c>
      <c r="I18" s="8" t="s">
        <v>11</v>
      </c>
      <c r="J18" s="37">
        <v>35752</v>
      </c>
      <c r="K18" s="51">
        <v>7.3</v>
      </c>
      <c r="L18" s="12"/>
      <c r="M18" s="12"/>
      <c r="N18" s="12"/>
      <c r="O18" s="12"/>
      <c r="P18" s="8">
        <v>8</v>
      </c>
      <c r="Q18" s="8">
        <v>7</v>
      </c>
      <c r="R18" s="8">
        <v>28</v>
      </c>
      <c r="S18" s="8">
        <v>3</v>
      </c>
      <c r="T18" s="8">
        <v>10</v>
      </c>
      <c r="U18" s="8">
        <v>8</v>
      </c>
      <c r="V18" s="11"/>
      <c r="W18" s="85"/>
      <c r="X18" s="12"/>
      <c r="Y18" s="12" t="s">
        <v>14</v>
      </c>
      <c r="Z18" s="12" t="s">
        <v>14</v>
      </c>
      <c r="AA18" s="105">
        <f>IF(ISBLANK(#REF!),"",IF(K18&gt;5,ROUND(0.5*(K18-5),2),0))</f>
        <v>1.1499999999999999</v>
      </c>
      <c r="AB18" s="105">
        <f>IF(ISBLANK(#REF!),"",IF(L18="ΝΑΙ",6,(IF(M18="ΝΑΙ",4,0))))</f>
        <v>0</v>
      </c>
      <c r="AC18" s="23">
        <f>IF(ISBLANK(#REF!),"",IF(E18="ΠΕ23",IF(N18="ΝΑΙ",3,(IF(O18="ΝΑΙ",2,0))),IF(N18="ΝΑΙ",3,(IF(O18="ΝΑΙ",2,0)))))</f>
        <v>0</v>
      </c>
      <c r="AD18" s="23">
        <f>IF(ISBLANK(#REF!),"",MAX(AB18:AC18))</f>
        <v>0</v>
      </c>
      <c r="AE18" s="105">
        <f>IF(ISBLANK(#REF!),"",MIN(3,0.5*INT((P18*12+Q18+ROUND(R18/30,0))/6)))</f>
        <v>3</v>
      </c>
      <c r="AF18" s="105">
        <f>IF(ISBLANK(#REF!),"",0.25*(S18*12+T18+ROUND(U18/30,0)))</f>
        <v>11.5</v>
      </c>
      <c r="AG18" s="105">
        <f>IF(ISBLANK(#REF!),"",IF(V18&gt;=67%,7,0))</f>
        <v>0</v>
      </c>
      <c r="AH18" s="105">
        <f>IF(ISBLANK(#REF!),"",IF(W18&gt;=1,7,0))</f>
        <v>0</v>
      </c>
      <c r="AI18" s="105">
        <f>IF(ISBLANK(#REF!),"",IF(X18="ΠΟΛΥΤΕΚΝΟΣ",7,IF(X18="ΤΡΙΤΕΚΝΟΣ",3,0)))</f>
        <v>0</v>
      </c>
      <c r="AJ18" s="105">
        <f>IF(ISBLANK(#REF!),"",MAX(AG18:AI18))</f>
        <v>0</v>
      </c>
      <c r="AK18" s="178">
        <f>IF(ISBLANK(#REF!),"",AA18+SUM(AD18:AF18,AJ18))</f>
        <v>15.65</v>
      </c>
    </row>
    <row r="19" spans="1:37" s="8" customFormat="1">
      <c r="A19" s="28">
        <f>IF(ISBLANK(#REF!),"",IF(ISNUMBER(A18),A18+1,1))</f>
        <v>9</v>
      </c>
      <c r="B19" s="8" t="s">
        <v>698</v>
      </c>
      <c r="C19" s="8" t="s">
        <v>94</v>
      </c>
      <c r="D19" s="8" t="s">
        <v>300</v>
      </c>
      <c r="E19" s="8" t="s">
        <v>44</v>
      </c>
      <c r="F19" s="8" t="s">
        <v>88</v>
      </c>
      <c r="G19" s="8" t="s">
        <v>61</v>
      </c>
      <c r="H19" s="8" t="s">
        <v>12</v>
      </c>
      <c r="I19" s="8" t="s">
        <v>11</v>
      </c>
      <c r="J19" s="37">
        <v>38539</v>
      </c>
      <c r="K19" s="51">
        <v>6.13</v>
      </c>
      <c r="L19" s="12"/>
      <c r="M19" s="12"/>
      <c r="N19" s="12"/>
      <c r="O19" s="12"/>
      <c r="P19" s="8">
        <v>0</v>
      </c>
      <c r="Q19" s="8">
        <v>0</v>
      </c>
      <c r="R19" s="8">
        <v>0</v>
      </c>
      <c r="S19" s="8">
        <v>4</v>
      </c>
      <c r="T19" s="8">
        <v>7</v>
      </c>
      <c r="U19" s="8">
        <v>12</v>
      </c>
      <c r="V19" s="11"/>
      <c r="W19" s="85"/>
      <c r="X19" s="12"/>
      <c r="Y19" s="12" t="s">
        <v>14</v>
      </c>
      <c r="Z19" s="12" t="s">
        <v>14</v>
      </c>
      <c r="AA19" s="23">
        <f>IF(ISBLANK(#REF!),"",IF(K19&gt;5,ROUND(0.5*(K19-5),2),0))</f>
        <v>0.56999999999999995</v>
      </c>
      <c r="AB19" s="23">
        <f>IF(ISBLANK(#REF!),"",IF(L19="ΝΑΙ",6,(IF(M19="ΝΑΙ",4,0))))</f>
        <v>0</v>
      </c>
      <c r="AC19" s="23">
        <f>IF(ISBLANK(#REF!),"",IF(E19="ΠΕ23",IF(N19="ΝΑΙ",3,(IF(O19="ΝΑΙ",2,0))),IF(N19="ΝΑΙ",3,(IF(O19="ΝΑΙ",2,0)))))</f>
        <v>0</v>
      </c>
      <c r="AD19" s="23">
        <f>IF(ISBLANK(#REF!),"",MAX(AB19:AC19))</f>
        <v>0</v>
      </c>
      <c r="AE19" s="23">
        <f>IF(ISBLANK(#REF!),"",MIN(3,0.5*INT((P19*12+Q19+ROUND(R19/30,0))/6)))</f>
        <v>0</v>
      </c>
      <c r="AF19" s="23">
        <f>IF(ISBLANK(#REF!),"",0.25*(S19*12+T19+ROUND(U19/30,0)))</f>
        <v>13.75</v>
      </c>
      <c r="AG19" s="27">
        <f>IF(ISBLANK(#REF!),"",IF(V19&gt;=67%,7,0))</f>
        <v>0</v>
      </c>
      <c r="AH19" s="27">
        <f>IF(ISBLANK(#REF!),"",IF(W19&gt;=1,7,0))</f>
        <v>0</v>
      </c>
      <c r="AI19" s="27">
        <f>IF(ISBLANK(#REF!),"",IF(X19="ΠΟΛΥΤΕΚΝΟΣ",7,IF(X19="ΤΡΙΤΕΚΝΟΣ",3,0)))</f>
        <v>0</v>
      </c>
      <c r="AJ19" s="27">
        <f>IF(ISBLANK(#REF!),"",MAX(AG19:AI19))</f>
        <v>0</v>
      </c>
      <c r="AK19" s="178">
        <f>IF(ISBLANK(#REF!),"",AA19+SUM(AD19:AF19,AJ19))</f>
        <v>14.32</v>
      </c>
    </row>
    <row r="20" spans="1:37" s="8" customFormat="1">
      <c r="A20" s="28">
        <f>IF(ISBLANK(#REF!),"",IF(ISNUMBER(A19),A19+1,1))</f>
        <v>10</v>
      </c>
      <c r="B20" s="16" t="s">
        <v>675</v>
      </c>
      <c r="C20" s="16" t="s">
        <v>97</v>
      </c>
      <c r="D20" s="16" t="s">
        <v>515</v>
      </c>
      <c r="E20" s="16" t="s">
        <v>44</v>
      </c>
      <c r="F20" s="16" t="s">
        <v>88</v>
      </c>
      <c r="G20" s="16" t="s">
        <v>61</v>
      </c>
      <c r="H20" s="16" t="s">
        <v>12</v>
      </c>
      <c r="I20" s="16" t="s">
        <v>11</v>
      </c>
      <c r="J20" s="90">
        <v>39399</v>
      </c>
      <c r="K20" s="54">
        <v>7.28</v>
      </c>
      <c r="L20" s="17"/>
      <c r="M20" s="17" t="s">
        <v>12</v>
      </c>
      <c r="N20" s="17"/>
      <c r="O20" s="17"/>
      <c r="P20" s="16">
        <v>0</v>
      </c>
      <c r="Q20" s="16">
        <v>0</v>
      </c>
      <c r="R20" s="16">
        <v>0</v>
      </c>
      <c r="S20" s="16">
        <v>2</v>
      </c>
      <c r="T20" s="16">
        <v>10</v>
      </c>
      <c r="U20" s="16">
        <v>11</v>
      </c>
      <c r="V20" s="26"/>
      <c r="W20" s="87"/>
      <c r="X20" s="17"/>
      <c r="Y20" s="17" t="s">
        <v>14</v>
      </c>
      <c r="Z20" s="17" t="s">
        <v>14</v>
      </c>
      <c r="AA20" s="23">
        <f>IF(ISBLANK(#REF!),"",IF(K20&gt;5,ROUND(0.5*(K20-5),2),0))</f>
        <v>1.1399999999999999</v>
      </c>
      <c r="AB20" s="23">
        <f>IF(ISBLANK(#REF!),"",IF(L20="ΝΑΙ",6,(IF(M20="ΝΑΙ",4,0))))</f>
        <v>4</v>
      </c>
      <c r="AC20" s="23">
        <f>IF(ISBLANK(#REF!),"",IF(E20="ΠΕ23",IF(N20="ΝΑΙ",3,(IF(O20="ΝΑΙ",2,0))),IF(N20="ΝΑΙ",3,(IF(O20="ΝΑΙ",2,0)))))</f>
        <v>0</v>
      </c>
      <c r="AD20" s="23">
        <f>IF(ISBLANK(#REF!),"",MAX(AB20:AC20))</f>
        <v>4</v>
      </c>
      <c r="AE20" s="23">
        <f>IF(ISBLANK(#REF!),"",MIN(3,0.5*INT((P20*12+Q20+ROUND(R20/30,0))/6)))</f>
        <v>0</v>
      </c>
      <c r="AF20" s="23">
        <f>IF(ISBLANK(#REF!),"",0.25*(S20*12+T20+ROUND(U20/30,0)))</f>
        <v>8.5</v>
      </c>
      <c r="AG20" s="27">
        <f>IF(ISBLANK(#REF!),"",IF(V20&gt;=67%,7,0))</f>
        <v>0</v>
      </c>
      <c r="AH20" s="27">
        <f>IF(ISBLANK(#REF!),"",IF(W20&gt;=1,7,0))</f>
        <v>0</v>
      </c>
      <c r="AI20" s="27">
        <f>IF(ISBLANK(#REF!),"",IF(X20="ΠΟΛΥΤΕΚΝΟΣ",7,IF(X20="ΤΡΙΤΕΚΝΟΣ",3,0)))</f>
        <v>0</v>
      </c>
      <c r="AJ20" s="27">
        <f>IF(ISBLANK(#REF!),"",MAX(AG20:AI20))</f>
        <v>0</v>
      </c>
      <c r="AK20" s="178">
        <f>IF(ISBLANK(#REF!),"",AA20+SUM(AD20:AF20,AJ20))</f>
        <v>13.64</v>
      </c>
    </row>
    <row r="21" spans="1:37" s="8" customFormat="1">
      <c r="A21" s="28">
        <f>IF(ISBLANK(#REF!),"",IF(ISNUMBER(A20),A20+1,1))</f>
        <v>11</v>
      </c>
      <c r="B21" s="8" t="s">
        <v>173</v>
      </c>
      <c r="C21" s="8" t="s">
        <v>430</v>
      </c>
      <c r="D21" s="8" t="s">
        <v>106</v>
      </c>
      <c r="E21" s="8" t="s">
        <v>44</v>
      </c>
      <c r="F21" s="8" t="s">
        <v>88</v>
      </c>
      <c r="G21" s="8" t="s">
        <v>61</v>
      </c>
      <c r="H21" s="8" t="s">
        <v>12</v>
      </c>
      <c r="I21" s="8" t="s">
        <v>11</v>
      </c>
      <c r="J21" s="37">
        <v>37970</v>
      </c>
      <c r="K21" s="51">
        <v>6.9</v>
      </c>
      <c r="L21" s="12"/>
      <c r="M21" s="12"/>
      <c r="N21" s="12"/>
      <c r="O21" s="12"/>
      <c r="P21" s="8">
        <v>3</v>
      </c>
      <c r="Q21" s="8">
        <v>1</v>
      </c>
      <c r="R21" s="8">
        <v>2</v>
      </c>
      <c r="S21" s="8">
        <v>2</v>
      </c>
      <c r="T21" s="8">
        <v>1</v>
      </c>
      <c r="U21" s="8">
        <v>25</v>
      </c>
      <c r="V21" s="11"/>
      <c r="W21" s="85"/>
      <c r="X21" s="12" t="s">
        <v>31</v>
      </c>
      <c r="Y21" s="12" t="s">
        <v>12</v>
      </c>
      <c r="Z21" s="12" t="s">
        <v>14</v>
      </c>
      <c r="AA21" s="23">
        <f>IF(ISBLANK(#REF!),"",IF(K21&gt;5,ROUND(0.5*(K21-5),2),0))</f>
        <v>0.95</v>
      </c>
      <c r="AB21" s="23">
        <f>IF(ISBLANK(#REF!),"",IF(L21="ΝΑΙ",6,(IF(M21="ΝΑΙ",4,0))))</f>
        <v>0</v>
      </c>
      <c r="AC21" s="23">
        <f>IF(ISBLANK(#REF!),"",IF(E21="ΠΕ23",IF(N21="ΝΑΙ",3,(IF(O21="ΝΑΙ",2,0))),IF(N21="ΝΑΙ",3,(IF(O21="ΝΑΙ",2,0)))))</f>
        <v>0</v>
      </c>
      <c r="AD21" s="23">
        <f>IF(ISBLANK(#REF!),"",MAX(AB21:AC21))</f>
        <v>0</v>
      </c>
      <c r="AE21" s="23">
        <f>IF(ISBLANK(#REF!),"",MIN(3,0.5*INT((P21*12+Q21+ROUND(R21/30,0))/6)))</f>
        <v>3</v>
      </c>
      <c r="AF21" s="23">
        <f>IF(ISBLANK(#REF!),"",0.25*(S21*12+T21+ROUND(U21/30,0)))</f>
        <v>6.5</v>
      </c>
      <c r="AG21" s="27">
        <f>IF(ISBLANK(#REF!),"",IF(V21&gt;=67%,7,0))</f>
        <v>0</v>
      </c>
      <c r="AH21" s="27">
        <f>IF(ISBLANK(#REF!),"",IF(W21&gt;=1,7,0))</f>
        <v>0</v>
      </c>
      <c r="AI21" s="27">
        <f>IF(ISBLANK(#REF!),"",IF(X21="ΠΟΛΥΤΕΚΝΟΣ",7,IF(X21="ΤΡΙΤΕΚΝΟΣ",3,0)))</f>
        <v>3</v>
      </c>
      <c r="AJ21" s="27">
        <f>IF(ISBLANK(#REF!),"",MAX(AG21:AI21))</f>
        <v>3</v>
      </c>
      <c r="AK21" s="178">
        <f>IF(ISBLANK(#REF!),"",AA21+SUM(AD21:AF21,AJ21))</f>
        <v>13.45</v>
      </c>
    </row>
    <row r="22" spans="1:37" s="8" customFormat="1">
      <c r="A22" s="28">
        <f>IF(ISBLANK(#REF!),"",IF(ISNUMBER(A21),A21+1,1))</f>
        <v>12</v>
      </c>
      <c r="B22" s="8" t="s">
        <v>697</v>
      </c>
      <c r="C22" s="8" t="s">
        <v>119</v>
      </c>
      <c r="D22" s="8" t="s">
        <v>126</v>
      </c>
      <c r="E22" s="8" t="s">
        <v>44</v>
      </c>
      <c r="F22" s="8" t="s">
        <v>88</v>
      </c>
      <c r="G22" s="8" t="s">
        <v>61</v>
      </c>
      <c r="H22" s="8" t="s">
        <v>12</v>
      </c>
      <c r="I22" s="8" t="s">
        <v>11</v>
      </c>
      <c r="J22" s="37">
        <v>33345</v>
      </c>
      <c r="K22" s="51">
        <v>8.17</v>
      </c>
      <c r="L22" s="12"/>
      <c r="M22" s="12"/>
      <c r="N22" s="12"/>
      <c r="O22" s="12"/>
      <c r="P22" s="8">
        <v>0</v>
      </c>
      <c r="Q22" s="8">
        <v>8</v>
      </c>
      <c r="R22" s="8">
        <v>0</v>
      </c>
      <c r="S22" s="8">
        <v>3</v>
      </c>
      <c r="T22" s="8">
        <v>2</v>
      </c>
      <c r="U22" s="8">
        <v>13</v>
      </c>
      <c r="V22" s="11"/>
      <c r="W22" s="85"/>
      <c r="X22" s="12"/>
      <c r="Y22" s="12" t="s">
        <v>14</v>
      </c>
      <c r="Z22" s="12" t="s">
        <v>14</v>
      </c>
      <c r="AA22" s="23">
        <f>IF(ISBLANK(#REF!),"",IF(K22&gt;5,ROUND(0.5*(K22-5),2),0))</f>
        <v>1.59</v>
      </c>
      <c r="AB22" s="23">
        <f>IF(ISBLANK(#REF!),"",IF(L22="ΝΑΙ",6,(IF(M22="ΝΑΙ",4,0))))</f>
        <v>0</v>
      </c>
      <c r="AC22" s="23">
        <f>IF(ISBLANK(#REF!),"",IF(E22="ΠΕ23",IF(N22="ΝΑΙ",3,(IF(O22="ΝΑΙ",2,0))),IF(N22="ΝΑΙ",3,(IF(O22="ΝΑΙ",2,0)))))</f>
        <v>0</v>
      </c>
      <c r="AD22" s="23">
        <f>IF(ISBLANK(#REF!),"",MAX(AB22:AC22))</f>
        <v>0</v>
      </c>
      <c r="AE22" s="23">
        <f>IF(ISBLANK(#REF!),"",MIN(3,0.5*INT((P22*12+Q22+ROUND(R22/30,0))/6)))</f>
        <v>0.5</v>
      </c>
      <c r="AF22" s="23">
        <f>IF(ISBLANK(#REF!),"",0.25*(S22*12+T22+ROUND(U22/30,0)))</f>
        <v>9.5</v>
      </c>
      <c r="AG22" s="27">
        <f>IF(ISBLANK(#REF!),"",IF(V22&gt;=67%,7,0))</f>
        <v>0</v>
      </c>
      <c r="AH22" s="27">
        <f>IF(ISBLANK(#REF!),"",IF(W22&gt;=1,7,0))</f>
        <v>0</v>
      </c>
      <c r="AI22" s="27">
        <f>IF(ISBLANK(#REF!),"",IF(X22="ΠΟΛΥΤΕΚΝΟΣ",7,IF(X22="ΤΡΙΤΕΚΝΟΣ",3,0)))</f>
        <v>0</v>
      </c>
      <c r="AJ22" s="27">
        <f>IF(ISBLANK(#REF!),"",MAX(AG22:AI22))</f>
        <v>0</v>
      </c>
      <c r="AK22" s="178">
        <f>IF(ISBLANK(#REF!),"",AA22+SUM(AD22:AF22,AJ22))</f>
        <v>11.59</v>
      </c>
    </row>
    <row r="23" spans="1:37" s="8" customFormat="1">
      <c r="A23" s="28">
        <f>IF(ISBLANK(#REF!),"",IF(ISNUMBER(A22),A22+1,1))</f>
        <v>13</v>
      </c>
      <c r="B23" s="16" t="s">
        <v>212</v>
      </c>
      <c r="C23" s="16" t="s">
        <v>135</v>
      </c>
      <c r="D23" s="16" t="s">
        <v>95</v>
      </c>
      <c r="E23" s="16" t="s">
        <v>44</v>
      </c>
      <c r="F23" s="16" t="s">
        <v>88</v>
      </c>
      <c r="G23" s="16" t="s">
        <v>61</v>
      </c>
      <c r="H23" s="16" t="s">
        <v>12</v>
      </c>
      <c r="I23" s="16" t="s">
        <v>11</v>
      </c>
      <c r="J23" s="90">
        <v>37883</v>
      </c>
      <c r="K23" s="54">
        <v>6.5</v>
      </c>
      <c r="L23" s="17"/>
      <c r="M23" s="17" t="s">
        <v>12</v>
      </c>
      <c r="N23" s="17"/>
      <c r="O23" s="17"/>
      <c r="P23" s="16">
        <v>3</v>
      </c>
      <c r="Q23" s="16">
        <v>7</v>
      </c>
      <c r="R23" s="16">
        <v>12</v>
      </c>
      <c r="S23" s="16">
        <v>1</v>
      </c>
      <c r="T23" s="16">
        <v>2</v>
      </c>
      <c r="U23" s="16">
        <v>20</v>
      </c>
      <c r="V23" s="26"/>
      <c r="W23" s="87"/>
      <c r="X23" s="17"/>
      <c r="Y23" s="17" t="s">
        <v>12</v>
      </c>
      <c r="Z23" s="17" t="s">
        <v>14</v>
      </c>
      <c r="AA23" s="23">
        <f>IF(ISBLANK(#REF!),"",IF(K23&gt;5,ROUND(0.5*(K23-5),2),0))</f>
        <v>0.75</v>
      </c>
      <c r="AB23" s="23">
        <f>IF(ISBLANK(#REF!),"",IF(L23="ΝΑΙ",6,(IF(M23="ΝΑΙ",4,0))))</f>
        <v>4</v>
      </c>
      <c r="AC23" s="23">
        <f>IF(ISBLANK(#REF!),"",IF(E23="ΠΕ23",IF(N23="ΝΑΙ",3,(IF(O23="ΝΑΙ",2,0))),IF(N23="ΝΑΙ",3,(IF(O23="ΝΑΙ",2,0)))))</f>
        <v>0</v>
      </c>
      <c r="AD23" s="23">
        <f>IF(ISBLANK(#REF!),"",MAX(AB23:AC23))</f>
        <v>4</v>
      </c>
      <c r="AE23" s="23">
        <f>IF(ISBLANK(#REF!),"",MIN(3,0.5*INT((P23*12+Q23+ROUND(R23/30,0))/6)))</f>
        <v>3</v>
      </c>
      <c r="AF23" s="23">
        <f>IF(ISBLANK(#REF!),"",0.25*(S23*12+T23+ROUND(U23/30,0)))</f>
        <v>3.75</v>
      </c>
      <c r="AG23" s="27">
        <f>IF(ISBLANK(#REF!),"",IF(V23&gt;=67%,7,0))</f>
        <v>0</v>
      </c>
      <c r="AH23" s="27">
        <f>IF(ISBLANK(#REF!),"",IF(W23&gt;=1,7,0))</f>
        <v>0</v>
      </c>
      <c r="AI23" s="27">
        <f>IF(ISBLANK(#REF!),"",IF(X23="ΠΟΛΥΤΕΚΝΟΣ",7,IF(X23="ΤΡΙΤΕΚΝΟΣ",3,0)))</f>
        <v>0</v>
      </c>
      <c r="AJ23" s="27">
        <f>IF(ISBLANK(#REF!),"",MAX(AG23:AI23))</f>
        <v>0</v>
      </c>
      <c r="AK23" s="178">
        <f>IF(ISBLANK(#REF!),"",AA23+SUM(AD23:AF23,AJ23))</f>
        <v>11.5</v>
      </c>
    </row>
    <row r="24" spans="1:37" s="8" customFormat="1">
      <c r="A24" s="28">
        <f>IF(ISBLANK(#REF!),"",IF(ISNUMBER(A23),A23+1,1))</f>
        <v>14</v>
      </c>
      <c r="B24" s="8" t="s">
        <v>748</v>
      </c>
      <c r="C24" s="8" t="s">
        <v>113</v>
      </c>
      <c r="D24" s="8" t="s">
        <v>95</v>
      </c>
      <c r="E24" s="8" t="s">
        <v>44</v>
      </c>
      <c r="F24" s="8" t="s">
        <v>87</v>
      </c>
      <c r="G24" s="8" t="s">
        <v>15</v>
      </c>
      <c r="H24" s="8" t="s">
        <v>12</v>
      </c>
      <c r="I24" s="8" t="s">
        <v>11</v>
      </c>
      <c r="J24" s="37">
        <v>40141</v>
      </c>
      <c r="K24" s="51">
        <v>6.9589999999999996</v>
      </c>
      <c r="L24" s="12"/>
      <c r="M24" s="12"/>
      <c r="N24" s="12"/>
      <c r="O24" s="12" t="s">
        <v>12</v>
      </c>
      <c r="P24" s="8">
        <v>0</v>
      </c>
      <c r="Q24" s="8">
        <v>0</v>
      </c>
      <c r="R24" s="8">
        <v>0</v>
      </c>
      <c r="S24" s="8">
        <v>2</v>
      </c>
      <c r="T24" s="8">
        <v>7</v>
      </c>
      <c r="U24" s="8">
        <v>27</v>
      </c>
      <c r="V24" s="11"/>
      <c r="W24" s="85"/>
      <c r="X24" s="12"/>
      <c r="Y24" s="12" t="s">
        <v>14</v>
      </c>
      <c r="Z24" s="12" t="s">
        <v>14</v>
      </c>
      <c r="AA24" s="23">
        <f>IF(ISBLANK(#REF!),"",IF(K24&gt;5,ROUND(0.5*(K24-5),2),0))</f>
        <v>0.98</v>
      </c>
      <c r="AB24" s="23">
        <f>IF(ISBLANK(#REF!),"",IF(L24="ΝΑΙ",6,(IF(M24="ΝΑΙ",4,0))))</f>
        <v>0</v>
      </c>
      <c r="AC24" s="23">
        <f>IF(ISBLANK(#REF!),"",IF(E24="ΠΕ23",IF(N24="ΝΑΙ",3,(IF(O24="ΝΑΙ",2,0))),IF(N24="ΝΑΙ",3,(IF(O24="ΝΑΙ",2,0)))))</f>
        <v>2</v>
      </c>
      <c r="AD24" s="23">
        <f>IF(ISBLANK(#REF!),"",MAX(AB24:AC24))</f>
        <v>2</v>
      </c>
      <c r="AE24" s="23">
        <f>IF(ISBLANK(#REF!),"",MIN(3,0.5*INT((P24*12+Q24+ROUND(R24/30,0))/6)))</f>
        <v>0</v>
      </c>
      <c r="AF24" s="23">
        <f>IF(ISBLANK(#REF!),"",0.25*(S24*12+T24+ROUND(U24/30,0)))</f>
        <v>8</v>
      </c>
      <c r="AG24" s="27">
        <f>IF(ISBLANK(#REF!),"",IF(V24&gt;=67%,7,0))</f>
        <v>0</v>
      </c>
      <c r="AH24" s="27">
        <f>IF(ISBLANK(#REF!),"",IF(W24&gt;=1,7,0))</f>
        <v>0</v>
      </c>
      <c r="AI24" s="27">
        <f>IF(ISBLANK(#REF!),"",IF(X24="ΠΟΛΥΤΕΚΝΟΣ",7,IF(X24="ΤΡΙΤΕΚΝΟΣ",3,0)))</f>
        <v>0</v>
      </c>
      <c r="AJ24" s="27">
        <f>IF(ISBLANK(#REF!),"",MAX(AG24:AI24))</f>
        <v>0</v>
      </c>
      <c r="AK24" s="178">
        <f>IF(ISBLANK(#REF!),"",AA24+SUM(AD24:AF24,AJ24))</f>
        <v>10.98</v>
      </c>
    </row>
    <row r="25" spans="1:37" s="16" customFormat="1">
      <c r="A25" s="28">
        <f>IF(ISBLANK(#REF!),"",IF(ISNUMBER(A24),A24+1,1))</f>
        <v>15</v>
      </c>
      <c r="B25" s="8" t="s">
        <v>706</v>
      </c>
      <c r="C25" s="8" t="s">
        <v>133</v>
      </c>
      <c r="D25" s="8" t="s">
        <v>707</v>
      </c>
      <c r="E25" s="8" t="s">
        <v>44</v>
      </c>
      <c r="F25" s="8" t="s">
        <v>88</v>
      </c>
      <c r="G25" s="8" t="s">
        <v>61</v>
      </c>
      <c r="H25" s="8" t="s">
        <v>12</v>
      </c>
      <c r="I25" s="8" t="s">
        <v>11</v>
      </c>
      <c r="J25" s="37">
        <v>40484</v>
      </c>
      <c r="K25" s="51">
        <v>6.59</v>
      </c>
      <c r="L25" s="12"/>
      <c r="M25" s="12" t="s">
        <v>12</v>
      </c>
      <c r="N25" s="12"/>
      <c r="O25" s="12"/>
      <c r="P25" s="8">
        <v>2</v>
      </c>
      <c r="Q25" s="8">
        <v>6</v>
      </c>
      <c r="R25" s="8">
        <v>10</v>
      </c>
      <c r="S25" s="8">
        <v>1</v>
      </c>
      <c r="T25" s="8">
        <v>0</v>
      </c>
      <c r="U25" s="8">
        <v>20</v>
      </c>
      <c r="V25" s="11"/>
      <c r="W25" s="85"/>
      <c r="X25" s="12"/>
      <c r="Y25" s="12" t="s">
        <v>12</v>
      </c>
      <c r="Z25" s="12" t="s">
        <v>14</v>
      </c>
      <c r="AA25" s="23">
        <f>IF(ISBLANK(#REF!),"",IF(K25&gt;5,ROUND(0.5*(K25-5),2),0))</f>
        <v>0.8</v>
      </c>
      <c r="AB25" s="23">
        <f>IF(ISBLANK(#REF!),"",IF(L25="ΝΑΙ",6,(IF(M25="ΝΑΙ",4,0))))</f>
        <v>4</v>
      </c>
      <c r="AC25" s="23">
        <f>IF(ISBLANK(#REF!),"",IF(E25="ΠΕ23",IF(N25="ΝΑΙ",3,(IF(O25="ΝΑΙ",2,0))),IF(N25="ΝΑΙ",3,(IF(O25="ΝΑΙ",2,0)))))</f>
        <v>0</v>
      </c>
      <c r="AD25" s="23">
        <f>IF(ISBLANK(#REF!),"",MAX(AB25:AC25))</f>
        <v>4</v>
      </c>
      <c r="AE25" s="23">
        <f>IF(ISBLANK(#REF!),"",MIN(3,0.5*INT((P25*12+Q25+ROUND(R25/30,0))/6)))</f>
        <v>2.5</v>
      </c>
      <c r="AF25" s="23">
        <f>IF(ISBLANK(#REF!),"",0.25*(S25*12+T25+ROUND(U25/30,0)))</f>
        <v>3.25</v>
      </c>
      <c r="AG25" s="27">
        <f>IF(ISBLANK(#REF!),"",IF(V25&gt;=67%,7,0))</f>
        <v>0</v>
      </c>
      <c r="AH25" s="27">
        <f>IF(ISBLANK(#REF!),"",IF(W25&gt;=1,7,0))</f>
        <v>0</v>
      </c>
      <c r="AI25" s="27">
        <f>IF(ISBLANK(#REF!),"",IF(X25="ΠΟΛΥΤΕΚΝΟΣ",7,IF(X25="ΤΡΙΤΕΚΝΟΣ",3,0)))</f>
        <v>0</v>
      </c>
      <c r="AJ25" s="27">
        <f>IF(ISBLANK(#REF!),"",MAX(AG25:AI25))</f>
        <v>0</v>
      </c>
      <c r="AK25" s="178">
        <f>IF(ISBLANK(#REF!),"",AA25+SUM(AD25:AF25,AJ25))</f>
        <v>10.55</v>
      </c>
    </row>
    <row r="26" spans="1:37" s="8" customFormat="1">
      <c r="A26" s="28">
        <f>IF(ISBLANK(#REF!),"",IF(ISNUMBER(A25),A25+1,1))</f>
        <v>16</v>
      </c>
      <c r="B26" s="8" t="s">
        <v>744</v>
      </c>
      <c r="C26" s="8" t="s">
        <v>370</v>
      </c>
      <c r="D26" s="8" t="s">
        <v>154</v>
      </c>
      <c r="E26" s="8" t="s">
        <v>44</v>
      </c>
      <c r="F26" s="8" t="s">
        <v>88</v>
      </c>
      <c r="G26" s="8" t="s">
        <v>61</v>
      </c>
      <c r="H26" s="8" t="s">
        <v>12</v>
      </c>
      <c r="I26" s="8" t="s">
        <v>11</v>
      </c>
      <c r="J26" s="37">
        <v>32673</v>
      </c>
      <c r="K26" s="51">
        <v>7.04</v>
      </c>
      <c r="L26" s="12"/>
      <c r="M26" s="12"/>
      <c r="N26" s="12"/>
      <c r="O26" s="12"/>
      <c r="P26" s="8">
        <v>4</v>
      </c>
      <c r="Q26" s="8">
        <v>0</v>
      </c>
      <c r="R26" s="8">
        <v>0</v>
      </c>
      <c r="S26" s="8">
        <v>2</v>
      </c>
      <c r="T26" s="8">
        <v>1</v>
      </c>
      <c r="U26" s="8">
        <v>26</v>
      </c>
      <c r="V26" s="11"/>
      <c r="W26" s="85"/>
      <c r="X26" s="12"/>
      <c r="Y26" s="12" t="s">
        <v>14</v>
      </c>
      <c r="Z26" s="12" t="s">
        <v>14</v>
      </c>
      <c r="AA26" s="23">
        <f>IF(ISBLANK(#REF!),"",IF(K26&gt;5,ROUND(0.5*(K26-5),2),0))</f>
        <v>1.02</v>
      </c>
      <c r="AB26" s="23">
        <f>IF(ISBLANK(#REF!),"",IF(L26="ΝΑΙ",6,(IF(M26="ΝΑΙ",4,0))))</f>
        <v>0</v>
      </c>
      <c r="AC26" s="23">
        <f>IF(ISBLANK(#REF!),"",IF(E26="ΠΕ23",IF(N26="ΝΑΙ",3,(IF(O26="ΝΑΙ",2,0))),IF(N26="ΝΑΙ",3,(IF(O26="ΝΑΙ",2,0)))))</f>
        <v>0</v>
      </c>
      <c r="AD26" s="23">
        <f>IF(ISBLANK(#REF!),"",MAX(AB26:AC26))</f>
        <v>0</v>
      </c>
      <c r="AE26" s="23">
        <f>IF(ISBLANK(#REF!),"",MIN(3,0.5*INT((P26*12+Q26+ROUND(R26/30,0))/6)))</f>
        <v>3</v>
      </c>
      <c r="AF26" s="23">
        <f>IF(ISBLANK(#REF!),"",0.25*(S26*12+T26+ROUND(U26/30,0)))</f>
        <v>6.5</v>
      </c>
      <c r="AG26" s="27">
        <f>IF(ISBLANK(#REF!),"",IF(V26&gt;=67%,7,0))</f>
        <v>0</v>
      </c>
      <c r="AH26" s="27">
        <f>IF(ISBLANK(#REF!),"",IF(W26&gt;=1,7,0))</f>
        <v>0</v>
      </c>
      <c r="AI26" s="27">
        <f>IF(ISBLANK(#REF!),"",IF(X26="ΠΟΛΥΤΕΚΝΟΣ",7,IF(X26="ΤΡΙΤΕΚΝΟΣ",3,0)))</f>
        <v>0</v>
      </c>
      <c r="AJ26" s="27">
        <f>IF(ISBLANK(#REF!),"",MAX(AG26:AI26))</f>
        <v>0</v>
      </c>
      <c r="AK26" s="178">
        <f>IF(ISBLANK(#REF!),"",AA26+SUM(AD26:AF26,AJ26))</f>
        <v>10.52</v>
      </c>
    </row>
    <row r="27" spans="1:37" s="8" customFormat="1">
      <c r="A27" s="28">
        <f>IF(ISBLANK(#REF!),"",IF(ISNUMBER(A26),A26+1,1))</f>
        <v>17</v>
      </c>
      <c r="B27" s="8" t="s">
        <v>727</v>
      </c>
      <c r="C27" s="8" t="s">
        <v>757</v>
      </c>
      <c r="D27" s="8" t="s">
        <v>95</v>
      </c>
      <c r="E27" s="8" t="s">
        <v>44</v>
      </c>
      <c r="F27" s="8" t="s">
        <v>88</v>
      </c>
      <c r="G27" s="8" t="s">
        <v>61</v>
      </c>
      <c r="H27" s="8" t="s">
        <v>12</v>
      </c>
      <c r="I27" s="8" t="s">
        <v>11</v>
      </c>
      <c r="J27" s="37">
        <v>38377</v>
      </c>
      <c r="K27" s="51">
        <v>7.2</v>
      </c>
      <c r="L27" s="12"/>
      <c r="M27" s="12"/>
      <c r="N27" s="12"/>
      <c r="O27" s="12" t="s">
        <v>12</v>
      </c>
      <c r="P27" s="8">
        <v>7</v>
      </c>
      <c r="Q27" s="8">
        <v>9</v>
      </c>
      <c r="R27" s="8">
        <v>7</v>
      </c>
      <c r="S27" s="8">
        <v>1</v>
      </c>
      <c r="T27" s="8">
        <v>4</v>
      </c>
      <c r="U27" s="8">
        <v>27</v>
      </c>
      <c r="V27" s="11"/>
      <c r="W27" s="85"/>
      <c r="X27" s="12"/>
      <c r="Y27" s="12" t="s">
        <v>14</v>
      </c>
      <c r="Z27" s="12" t="s">
        <v>14</v>
      </c>
      <c r="AA27" s="23">
        <f>IF(ISBLANK(#REF!),"",IF(K27&gt;5,ROUND(0.5*(K27-5),2),0))</f>
        <v>1.1000000000000001</v>
      </c>
      <c r="AB27" s="23">
        <f>IF(ISBLANK(#REF!),"",IF(L27="ΝΑΙ",6,(IF(M27="ΝΑΙ",4,0))))</f>
        <v>0</v>
      </c>
      <c r="AC27" s="23">
        <f>IF(ISBLANK(#REF!),"",IF(E27="ΠΕ23",IF(N27="ΝΑΙ",3,(IF(O27="ΝΑΙ",2,0))),IF(N27="ΝΑΙ",3,(IF(O27="ΝΑΙ",2,0)))))</f>
        <v>2</v>
      </c>
      <c r="AD27" s="23">
        <f>IF(ISBLANK(#REF!),"",MAX(AB27:AC27))</f>
        <v>2</v>
      </c>
      <c r="AE27" s="23">
        <f>IF(ISBLANK(#REF!),"",MIN(3,0.5*INT((P27*12+Q27+ROUND(R27/30,0))/6)))</f>
        <v>3</v>
      </c>
      <c r="AF27" s="23">
        <f>IF(ISBLANK(#REF!),"",0.25*(S27*12+T27+ROUND(U27/30,0)))</f>
        <v>4.25</v>
      </c>
      <c r="AG27" s="27">
        <f>IF(ISBLANK(#REF!),"",IF(V27&gt;=67%,7,0))</f>
        <v>0</v>
      </c>
      <c r="AH27" s="27">
        <f>IF(ISBLANK(#REF!),"",IF(W27&gt;=1,7,0))</f>
        <v>0</v>
      </c>
      <c r="AI27" s="27">
        <f>IF(ISBLANK(#REF!),"",IF(X27="ΠΟΛΥΤΕΚΝΟΣ",7,IF(X27="ΤΡΙΤΕΚΝΟΣ",3,0)))</f>
        <v>0</v>
      </c>
      <c r="AJ27" s="27">
        <f>IF(ISBLANK(#REF!),"",MAX(AG27:AI27))</f>
        <v>0</v>
      </c>
      <c r="AK27" s="178">
        <f>IF(ISBLANK(#REF!),"",AA27+SUM(AD27:AF27,AJ27))</f>
        <v>10.35</v>
      </c>
    </row>
    <row r="28" spans="1:37" s="8" customFormat="1">
      <c r="A28" s="28">
        <f>IF(ISBLANK(#REF!),"",IF(ISNUMBER(A27),A27+1,1))</f>
        <v>18</v>
      </c>
      <c r="B28" s="8" t="s">
        <v>335</v>
      </c>
      <c r="C28" s="8" t="s">
        <v>108</v>
      </c>
      <c r="D28" s="8" t="s">
        <v>111</v>
      </c>
      <c r="E28" s="8" t="s">
        <v>44</v>
      </c>
      <c r="F28" s="8" t="s">
        <v>87</v>
      </c>
      <c r="G28" s="8" t="s">
        <v>15</v>
      </c>
      <c r="H28" s="8" t="s">
        <v>12</v>
      </c>
      <c r="I28" s="8" t="s">
        <v>11</v>
      </c>
      <c r="J28" s="37">
        <v>39988</v>
      </c>
      <c r="K28" s="51">
        <v>6.1020000000000003</v>
      </c>
      <c r="L28" s="12"/>
      <c r="M28" s="12"/>
      <c r="N28" s="12"/>
      <c r="O28" s="12"/>
      <c r="P28" s="8">
        <v>0</v>
      </c>
      <c r="Q28" s="8">
        <v>0</v>
      </c>
      <c r="R28" s="8">
        <v>0</v>
      </c>
      <c r="S28" s="8">
        <v>0</v>
      </c>
      <c r="T28" s="8">
        <v>5</v>
      </c>
      <c r="U28" s="8">
        <v>11</v>
      </c>
      <c r="V28" s="11">
        <v>0.8</v>
      </c>
      <c r="W28" s="85"/>
      <c r="X28" s="12"/>
      <c r="Y28" s="12" t="s">
        <v>14</v>
      </c>
      <c r="Z28" s="12" t="s">
        <v>14</v>
      </c>
      <c r="AA28" s="23">
        <f>IF(ISBLANK(#REF!),"",IF(K28&gt;5,ROUND(0.5*(K28-5),2),0))</f>
        <v>0.55000000000000004</v>
      </c>
      <c r="AB28" s="23">
        <f>IF(ISBLANK(#REF!),"",IF(L28="ΝΑΙ",6,(IF(M28="ΝΑΙ",4,0))))</f>
        <v>0</v>
      </c>
      <c r="AC28" s="23">
        <f>IF(ISBLANK(#REF!),"",IF(E28="ΠΕ23",IF(N28="ΝΑΙ",3,(IF(O28="ΝΑΙ",2,0))),IF(N28="ΝΑΙ",3,(IF(O28="ΝΑΙ",2,0)))))</f>
        <v>0</v>
      </c>
      <c r="AD28" s="23">
        <f>IF(ISBLANK(#REF!),"",MAX(AB28:AC28))</f>
        <v>0</v>
      </c>
      <c r="AE28" s="23">
        <f>IF(ISBLANK(#REF!),"",MIN(3,0.5*INT((P28*12+Q28+ROUND(R28/30,0))/6)))</f>
        <v>0</v>
      </c>
      <c r="AF28" s="23">
        <f>IF(ISBLANK(#REF!),"",0.25*(S28*12+T28+ROUND(U28/30,0)))</f>
        <v>1.25</v>
      </c>
      <c r="AG28" s="27">
        <f>IF(ISBLANK(#REF!),"",IF(V28&gt;=67%,7,0))</f>
        <v>7</v>
      </c>
      <c r="AH28" s="27">
        <f>IF(ISBLANK(#REF!),"",IF(W28&gt;=1,7,0))</f>
        <v>0</v>
      </c>
      <c r="AI28" s="27">
        <f>IF(ISBLANK(#REF!),"",IF(X28="ΠΟΛΥΤΕΚΝΟΣ",7,IF(X28="ΤΡΙΤΕΚΝΟΣ",3,0)))</f>
        <v>0</v>
      </c>
      <c r="AJ28" s="27">
        <f>IF(ISBLANK(#REF!),"",MAX(AG28:AI28))</f>
        <v>7</v>
      </c>
      <c r="AK28" s="178">
        <f>IF(ISBLANK(#REF!),"",AA28+SUM(AD28:AF28,AJ28))</f>
        <v>8.8000000000000007</v>
      </c>
    </row>
    <row r="29" spans="1:37" s="8" customFormat="1">
      <c r="A29" s="28">
        <f>IF(ISBLANK(#REF!),"",IF(ISNUMBER(A28),A28+1,1))</f>
        <v>19</v>
      </c>
      <c r="B29" s="8" t="s">
        <v>751</v>
      </c>
      <c r="C29" s="8" t="s">
        <v>260</v>
      </c>
      <c r="D29" s="8" t="s">
        <v>166</v>
      </c>
      <c r="E29" s="8" t="s">
        <v>44</v>
      </c>
      <c r="F29" s="8" t="s">
        <v>88</v>
      </c>
      <c r="G29" s="8" t="s">
        <v>61</v>
      </c>
      <c r="H29" s="8" t="s">
        <v>12</v>
      </c>
      <c r="I29" s="8" t="s">
        <v>11</v>
      </c>
      <c r="J29" s="37">
        <v>38534</v>
      </c>
      <c r="K29" s="51">
        <v>8.4</v>
      </c>
      <c r="L29" s="12"/>
      <c r="M29" s="12" t="s">
        <v>12</v>
      </c>
      <c r="N29" s="12"/>
      <c r="O29" s="12"/>
      <c r="P29" s="8">
        <v>8</v>
      </c>
      <c r="Q29" s="8">
        <v>2</v>
      </c>
      <c r="R29" s="8">
        <v>9</v>
      </c>
      <c r="S29" s="8">
        <v>0</v>
      </c>
      <c r="T29" s="8">
        <v>0</v>
      </c>
      <c r="U29" s="8">
        <v>0</v>
      </c>
      <c r="V29" s="11"/>
      <c r="W29" s="85"/>
      <c r="X29" s="12"/>
      <c r="Y29" s="12" t="s">
        <v>14</v>
      </c>
      <c r="Z29" s="12" t="s">
        <v>14</v>
      </c>
      <c r="AA29" s="23">
        <f>IF(ISBLANK(#REF!),"",IF(K29&gt;5,ROUND(0.5*(K29-5),2),0))</f>
        <v>1.7</v>
      </c>
      <c r="AB29" s="23">
        <f>IF(ISBLANK(#REF!),"",IF(L29="ΝΑΙ",6,(IF(M29="ΝΑΙ",4,0))))</f>
        <v>4</v>
      </c>
      <c r="AC29" s="23">
        <f>IF(ISBLANK(#REF!),"",IF(E29="ΠΕ23",IF(N29="ΝΑΙ",3,(IF(O29="ΝΑΙ",2,0))),IF(N29="ΝΑΙ",3,(IF(O29="ΝΑΙ",2,0)))))</f>
        <v>0</v>
      </c>
      <c r="AD29" s="23">
        <f>IF(ISBLANK(#REF!),"",MAX(AB29:AC29))</f>
        <v>4</v>
      </c>
      <c r="AE29" s="23">
        <f>IF(ISBLANK(#REF!),"",MIN(3,0.5*INT((P29*12+Q29+ROUND(R29/30,0))/6)))</f>
        <v>3</v>
      </c>
      <c r="AF29" s="23">
        <f>IF(ISBLANK(#REF!),"",0.25*(S29*12+T29+ROUND(U29/30,0)))</f>
        <v>0</v>
      </c>
      <c r="AG29" s="27">
        <f>IF(ISBLANK(#REF!),"",IF(V29&gt;=67%,7,0))</f>
        <v>0</v>
      </c>
      <c r="AH29" s="27">
        <f>IF(ISBLANK(#REF!),"",IF(W29&gt;=1,7,0))</f>
        <v>0</v>
      </c>
      <c r="AI29" s="27">
        <f>IF(ISBLANK(#REF!),"",IF(X29="ΠΟΛΥΤΕΚΝΟΣ",7,IF(X29="ΤΡΙΤΕΚΝΟΣ",3,0)))</f>
        <v>0</v>
      </c>
      <c r="AJ29" s="27">
        <f>IF(ISBLANK(#REF!),"",MAX(AG29:AI29))</f>
        <v>0</v>
      </c>
      <c r="AK29" s="178">
        <f>IF(ISBLANK(#REF!),"",AA29+SUM(AD29:AF29,AJ29))</f>
        <v>8.6999999999999993</v>
      </c>
    </row>
    <row r="30" spans="1:37" s="8" customFormat="1">
      <c r="A30" s="28">
        <f>IF(ISBLANK(#REF!),"",IF(ISNUMBER(A29),A29+1,1))</f>
        <v>20</v>
      </c>
      <c r="B30" s="8" t="s">
        <v>445</v>
      </c>
      <c r="C30" s="8" t="s">
        <v>143</v>
      </c>
      <c r="D30" s="8" t="s">
        <v>98</v>
      </c>
      <c r="E30" s="8" t="s">
        <v>44</v>
      </c>
      <c r="F30" s="8" t="s">
        <v>88</v>
      </c>
      <c r="G30" s="8" t="s">
        <v>61</v>
      </c>
      <c r="H30" s="8" t="s">
        <v>12</v>
      </c>
      <c r="I30" s="8" t="s">
        <v>11</v>
      </c>
      <c r="J30" s="37">
        <v>38663</v>
      </c>
      <c r="K30" s="51">
        <v>6.87</v>
      </c>
      <c r="L30" s="12"/>
      <c r="M30" s="12"/>
      <c r="N30" s="12"/>
      <c r="O30" s="12"/>
      <c r="P30" s="8">
        <v>5</v>
      </c>
      <c r="Q30" s="8">
        <v>2</v>
      </c>
      <c r="R30" s="8">
        <v>28</v>
      </c>
      <c r="S30" s="8">
        <v>1</v>
      </c>
      <c r="T30" s="8">
        <v>5</v>
      </c>
      <c r="U30" s="8">
        <v>2</v>
      </c>
      <c r="V30" s="11"/>
      <c r="W30" s="85"/>
      <c r="X30" s="12"/>
      <c r="Y30" s="12" t="s">
        <v>14</v>
      </c>
      <c r="Z30" s="12" t="s">
        <v>14</v>
      </c>
      <c r="AA30" s="23">
        <f>IF(ISBLANK(#REF!),"",IF(K30&gt;5,ROUND(0.5*(K30-5),2),0))</f>
        <v>0.94</v>
      </c>
      <c r="AB30" s="23">
        <f>IF(ISBLANK(#REF!),"",IF(L30="ΝΑΙ",6,(IF(M30="ΝΑΙ",4,0))))</f>
        <v>0</v>
      </c>
      <c r="AC30" s="23">
        <f>IF(ISBLANK(#REF!),"",IF(E30="ΠΕ23",IF(N30="ΝΑΙ",3,(IF(O30="ΝΑΙ",2,0))),IF(N30="ΝΑΙ",3,(IF(O30="ΝΑΙ",2,0)))))</f>
        <v>0</v>
      </c>
      <c r="AD30" s="23">
        <f>IF(ISBLANK(#REF!),"",MAX(AB30:AC30))</f>
        <v>0</v>
      </c>
      <c r="AE30" s="23">
        <f>IF(ISBLANK(#REF!),"",MIN(3,0.5*INT((P30*12+Q30+ROUND(R30/30,0))/6)))</f>
        <v>3</v>
      </c>
      <c r="AF30" s="23">
        <f>IF(ISBLANK(#REF!),"",0.25*(S30*12+T30+ROUND(U30/30,0)))</f>
        <v>4.25</v>
      </c>
      <c r="AG30" s="27">
        <f>IF(ISBLANK(#REF!),"",IF(V30&gt;=67%,7,0))</f>
        <v>0</v>
      </c>
      <c r="AH30" s="27">
        <f>IF(ISBLANK(#REF!),"",IF(W30&gt;=1,7,0))</f>
        <v>0</v>
      </c>
      <c r="AI30" s="27">
        <f>IF(ISBLANK(#REF!),"",IF(X30="ΠΟΛΥΤΕΚΝΟΣ",7,IF(X30="ΤΡΙΤΕΚΝΟΣ",3,0)))</f>
        <v>0</v>
      </c>
      <c r="AJ30" s="27">
        <f>IF(ISBLANK(#REF!),"",MAX(AG30:AI30))</f>
        <v>0</v>
      </c>
      <c r="AK30" s="178">
        <f>IF(ISBLANK(#REF!),"",AA30+SUM(AD30:AF30,AJ30))</f>
        <v>8.19</v>
      </c>
    </row>
    <row r="31" spans="1:37" s="16" customFormat="1">
      <c r="A31" s="28">
        <f>IF(ISBLANK(#REF!),"",IF(ISNUMBER(A30),A30+1,1))</f>
        <v>21</v>
      </c>
      <c r="B31" s="8" t="s">
        <v>779</v>
      </c>
      <c r="C31" s="8" t="s">
        <v>133</v>
      </c>
      <c r="D31" s="8" t="s">
        <v>244</v>
      </c>
      <c r="E31" s="8" t="s">
        <v>44</v>
      </c>
      <c r="F31" s="8" t="s">
        <v>88</v>
      </c>
      <c r="G31" s="8" t="s">
        <v>61</v>
      </c>
      <c r="H31" s="8" t="s">
        <v>12</v>
      </c>
      <c r="I31" s="8" t="s">
        <v>11</v>
      </c>
      <c r="J31" s="37">
        <v>37722</v>
      </c>
      <c r="K31" s="51">
        <v>6.5</v>
      </c>
      <c r="L31" s="12"/>
      <c r="M31" s="12" t="s">
        <v>12</v>
      </c>
      <c r="N31" s="12"/>
      <c r="O31" s="12"/>
      <c r="P31" s="8">
        <v>9</v>
      </c>
      <c r="Q31" s="8">
        <v>3</v>
      </c>
      <c r="R31" s="8">
        <v>28</v>
      </c>
      <c r="S31" s="8">
        <v>0</v>
      </c>
      <c r="T31" s="8">
        <v>1</v>
      </c>
      <c r="U31" s="8">
        <v>14</v>
      </c>
      <c r="V31" s="11"/>
      <c r="W31" s="85"/>
      <c r="X31" s="12"/>
      <c r="Y31" s="12" t="s">
        <v>14</v>
      </c>
      <c r="Z31" s="12" t="s">
        <v>14</v>
      </c>
      <c r="AA31" s="105">
        <f>IF(ISBLANK(#REF!),"",IF(K31&gt;5,ROUND(0.5*(K31-5),2),0))</f>
        <v>0.75</v>
      </c>
      <c r="AB31" s="105">
        <f>IF(ISBLANK(#REF!),"",IF(L31="ΝΑΙ",6,(IF(M31="ΝΑΙ",4,0))))</f>
        <v>4</v>
      </c>
      <c r="AC31" s="23">
        <f>IF(ISBLANK(#REF!),"",IF(E31="ΠΕ23",IF(N31="ΝΑΙ",3,(IF(O31="ΝΑΙ",2,0))),IF(N31="ΝΑΙ",3,(IF(O31="ΝΑΙ",2,0)))))</f>
        <v>0</v>
      </c>
      <c r="AD31" s="23">
        <f>IF(ISBLANK(#REF!),"",MAX(AB31:AC31))</f>
        <v>4</v>
      </c>
      <c r="AE31" s="105">
        <f>IF(ISBLANK(#REF!),"",MIN(3,0.5*INT((P31*12+Q31+ROUND(R31/30,0))/6)))</f>
        <v>3</v>
      </c>
      <c r="AF31" s="105">
        <f>IF(ISBLANK(#REF!),"",0.25*(S31*12+T31+ROUND(U31/30,0)))</f>
        <v>0.25</v>
      </c>
      <c r="AG31" s="105">
        <f>IF(ISBLANK(#REF!),"",IF(V31&gt;=67%,7,0))</f>
        <v>0</v>
      </c>
      <c r="AH31" s="105">
        <f>IF(ISBLANK(#REF!),"",IF(W31&gt;=1,7,0))</f>
        <v>0</v>
      </c>
      <c r="AI31" s="105">
        <f>IF(ISBLANK(#REF!),"",IF(X31="ΠΟΛΥΤΕΚΝΟΣ",7,IF(X31="ΤΡΙΤΕΚΝΟΣ",3,0)))</f>
        <v>0</v>
      </c>
      <c r="AJ31" s="105">
        <f>IF(ISBLANK(#REF!),"",MAX(AG31:AI31))</f>
        <v>0</v>
      </c>
      <c r="AK31" s="178">
        <f>IF(ISBLANK(#REF!),"",AA31+SUM(AD31:AF31,AJ31))</f>
        <v>8</v>
      </c>
    </row>
    <row r="32" spans="1:37" s="16" customFormat="1">
      <c r="A32" s="28">
        <f>IF(ISBLANK(#REF!),"",IF(ISNUMBER(A31),A31+1,1))</f>
        <v>22</v>
      </c>
      <c r="B32" s="16" t="s">
        <v>687</v>
      </c>
      <c r="C32" s="16" t="s">
        <v>264</v>
      </c>
      <c r="D32" s="16" t="s">
        <v>183</v>
      </c>
      <c r="E32" s="16" t="s">
        <v>44</v>
      </c>
      <c r="F32" s="16" t="s">
        <v>87</v>
      </c>
      <c r="G32" s="16" t="s">
        <v>15</v>
      </c>
      <c r="H32" s="16" t="s">
        <v>12</v>
      </c>
      <c r="I32" s="16" t="s">
        <v>11</v>
      </c>
      <c r="J32" s="90">
        <v>38601</v>
      </c>
      <c r="K32" s="54">
        <v>6.4080000000000004</v>
      </c>
      <c r="L32" s="17"/>
      <c r="M32" s="17"/>
      <c r="N32" s="17"/>
      <c r="O32" s="17"/>
      <c r="P32" s="16">
        <v>3</v>
      </c>
      <c r="Q32" s="16">
        <v>11</v>
      </c>
      <c r="R32" s="16">
        <v>3</v>
      </c>
      <c r="S32" s="16">
        <v>1</v>
      </c>
      <c r="T32" s="16">
        <v>5</v>
      </c>
      <c r="U32" s="16">
        <v>3</v>
      </c>
      <c r="V32" s="26"/>
      <c r="W32" s="87"/>
      <c r="X32" s="17"/>
      <c r="Y32" s="17" t="s">
        <v>14</v>
      </c>
      <c r="Z32" s="17" t="s">
        <v>14</v>
      </c>
      <c r="AA32" s="23">
        <f>IF(ISBLANK(#REF!),"",IF(K32&gt;5,ROUND(0.5*(K32-5),2),0))</f>
        <v>0.7</v>
      </c>
      <c r="AB32" s="23">
        <f>IF(ISBLANK(#REF!),"",IF(L32="ΝΑΙ",6,(IF(M32="ΝΑΙ",4,0))))</f>
        <v>0</v>
      </c>
      <c r="AC32" s="23">
        <f>IF(ISBLANK(#REF!),"",IF(E32="ΠΕ23",IF(N32="ΝΑΙ",3,(IF(O32="ΝΑΙ",2,0))),IF(N32="ΝΑΙ",3,(IF(O32="ΝΑΙ",2,0)))))</f>
        <v>0</v>
      </c>
      <c r="AD32" s="23">
        <f>IF(ISBLANK(#REF!),"",MAX(AB32:AC32))</f>
        <v>0</v>
      </c>
      <c r="AE32" s="23">
        <f>IF(ISBLANK(#REF!),"",MIN(3,0.5*INT((P32*12+Q32+ROUND(R32/30,0))/6)))</f>
        <v>3</v>
      </c>
      <c r="AF32" s="23">
        <f>IF(ISBLANK(#REF!),"",0.25*(S32*12+T32+ROUND(U32/30,0)))</f>
        <v>4.25</v>
      </c>
      <c r="AG32" s="27">
        <f>IF(ISBLANK(#REF!),"",IF(V32&gt;=67%,7,0))</f>
        <v>0</v>
      </c>
      <c r="AH32" s="27">
        <f>IF(ISBLANK(#REF!),"",IF(W32&gt;=1,7,0))</f>
        <v>0</v>
      </c>
      <c r="AI32" s="27">
        <f>IF(ISBLANK(#REF!),"",IF(X32="ΠΟΛΥΤΕΚΝΟΣ",7,IF(X32="ΤΡΙΤΕΚΝΟΣ",3,0)))</f>
        <v>0</v>
      </c>
      <c r="AJ32" s="27">
        <f>IF(ISBLANK(#REF!),"",MAX(AG32:AI32))</f>
        <v>0</v>
      </c>
      <c r="AK32" s="178">
        <f>IF(ISBLANK(#REF!),"",AA32+SUM(AD32:AF32,AJ32))</f>
        <v>7.95</v>
      </c>
    </row>
    <row r="33" spans="1:37" s="8" customFormat="1">
      <c r="A33" s="28">
        <f>IF(ISBLANK(#REF!),"",IF(ISNUMBER(A32),A32+1,1))</f>
        <v>23</v>
      </c>
      <c r="B33" s="8" t="s">
        <v>438</v>
      </c>
      <c r="C33" s="8" t="s">
        <v>115</v>
      </c>
      <c r="D33" s="8" t="s">
        <v>542</v>
      </c>
      <c r="E33" s="8" t="s">
        <v>44</v>
      </c>
      <c r="F33" s="8" t="s">
        <v>88</v>
      </c>
      <c r="G33" s="8" t="s">
        <v>61</v>
      </c>
      <c r="H33" s="8" t="s">
        <v>12</v>
      </c>
      <c r="I33" s="8" t="s">
        <v>11</v>
      </c>
      <c r="J33" s="37">
        <v>40305</v>
      </c>
      <c r="K33" s="51">
        <v>7.63</v>
      </c>
      <c r="L33" s="12"/>
      <c r="M33" s="12"/>
      <c r="N33" s="12"/>
      <c r="O33" s="12" t="s">
        <v>12</v>
      </c>
      <c r="P33" s="8">
        <v>0</v>
      </c>
      <c r="Q33" s="8">
        <v>0</v>
      </c>
      <c r="R33" s="8">
        <v>0</v>
      </c>
      <c r="S33" s="8">
        <v>1</v>
      </c>
      <c r="T33" s="8">
        <v>2</v>
      </c>
      <c r="U33" s="8">
        <v>17</v>
      </c>
      <c r="V33" s="11"/>
      <c r="W33" s="85"/>
      <c r="X33" s="12"/>
      <c r="Y33" s="12" t="s">
        <v>12</v>
      </c>
      <c r="Z33" s="12" t="s">
        <v>14</v>
      </c>
      <c r="AA33" s="23">
        <f>IF(ISBLANK(#REF!),"",IF(K33&gt;5,ROUND(0.5*(K33-5),2),0))</f>
        <v>1.32</v>
      </c>
      <c r="AB33" s="23">
        <f>IF(ISBLANK(#REF!),"",IF(L33="ΝΑΙ",6,(IF(M33="ΝΑΙ",4,0))))</f>
        <v>0</v>
      </c>
      <c r="AC33" s="23">
        <f>IF(ISBLANK(#REF!),"",IF(E33="ΠΕ23",IF(N33="ΝΑΙ",3,(IF(O33="ΝΑΙ",2,0))),IF(N33="ΝΑΙ",3,(IF(O33="ΝΑΙ",2,0)))))</f>
        <v>2</v>
      </c>
      <c r="AD33" s="23">
        <f>IF(ISBLANK(#REF!),"",MAX(AB33:AC33))</f>
        <v>2</v>
      </c>
      <c r="AE33" s="23">
        <f>IF(ISBLANK(#REF!),"",MIN(3,0.5*INT((P33*12+Q33+ROUND(R33/30,0))/6)))</f>
        <v>0</v>
      </c>
      <c r="AF33" s="23">
        <f>IF(ISBLANK(#REF!),"",0.25*(S33*12+T33+ROUND(U33/30,0)))</f>
        <v>3.75</v>
      </c>
      <c r="AG33" s="27">
        <f>IF(ISBLANK(#REF!),"",IF(V33&gt;=67%,7,0))</f>
        <v>0</v>
      </c>
      <c r="AH33" s="27">
        <f>IF(ISBLANK(#REF!),"",IF(W33&gt;=1,7,0))</f>
        <v>0</v>
      </c>
      <c r="AI33" s="27">
        <f>IF(ISBLANK(#REF!),"",IF(X33="ΠΟΛΥΤΕΚΝΟΣ",7,IF(X33="ΤΡΙΤΕΚΝΟΣ",3,0)))</f>
        <v>0</v>
      </c>
      <c r="AJ33" s="27">
        <f>IF(ISBLANK(#REF!),"",MAX(AG33:AI33))</f>
        <v>0</v>
      </c>
      <c r="AK33" s="178">
        <f>IF(ISBLANK(#REF!),"",AA33+SUM(AD33:AF33,AJ33))</f>
        <v>7.07</v>
      </c>
    </row>
    <row r="34" spans="1:37" s="8" customFormat="1">
      <c r="A34" s="28">
        <f>IF(ISBLANK(#REF!),"",IF(ISNUMBER(A33),A33+1,1))</f>
        <v>24</v>
      </c>
      <c r="B34" s="8" t="s">
        <v>794</v>
      </c>
      <c r="C34" s="8" t="s">
        <v>232</v>
      </c>
      <c r="D34" s="8" t="s">
        <v>111</v>
      </c>
      <c r="E34" s="8" t="s">
        <v>44</v>
      </c>
      <c r="F34" s="8" t="s">
        <v>88</v>
      </c>
      <c r="G34" s="8" t="s">
        <v>61</v>
      </c>
      <c r="H34" s="8" t="s">
        <v>12</v>
      </c>
      <c r="I34" s="8" t="s">
        <v>11</v>
      </c>
      <c r="J34" s="37">
        <v>38341</v>
      </c>
      <c r="K34" s="51">
        <v>7.91</v>
      </c>
      <c r="L34" s="12"/>
      <c r="M34" s="12"/>
      <c r="N34" s="12"/>
      <c r="O34" s="12"/>
      <c r="P34" s="8">
        <v>2</v>
      </c>
      <c r="Q34" s="8">
        <v>5</v>
      </c>
      <c r="R34" s="8">
        <v>0</v>
      </c>
      <c r="S34" s="8">
        <v>1</v>
      </c>
      <c r="T34" s="8">
        <v>1</v>
      </c>
      <c r="U34" s="8">
        <v>13</v>
      </c>
      <c r="V34" s="11"/>
      <c r="W34" s="85"/>
      <c r="X34" s="12"/>
      <c r="Y34" s="12" t="s">
        <v>12</v>
      </c>
      <c r="Z34" s="12" t="s">
        <v>14</v>
      </c>
      <c r="AA34" s="105">
        <f>IF(ISBLANK(#REF!),"",IF(K34&gt;5,ROUND(0.5*(K34-5),2),0))</f>
        <v>1.46</v>
      </c>
      <c r="AB34" s="105">
        <f>IF(ISBLANK(#REF!),"",IF(L34="ΝΑΙ",6,(IF(M34="ΝΑΙ",4,0))))</f>
        <v>0</v>
      </c>
      <c r="AC34" s="23">
        <f>IF(ISBLANK(#REF!),"",IF(E34="ΠΕ23",IF(N34="ΝΑΙ",3,(IF(O34="ΝΑΙ",2,0))),IF(N34="ΝΑΙ",3,(IF(O34="ΝΑΙ",2,0)))))</f>
        <v>0</v>
      </c>
      <c r="AD34" s="23">
        <f>IF(ISBLANK(#REF!),"",MAX(AB34:AC34))</f>
        <v>0</v>
      </c>
      <c r="AE34" s="105">
        <f>IF(ISBLANK(#REF!),"",MIN(3,0.5*INT((P34*12+Q34+ROUND(R34/30,0))/6)))</f>
        <v>2</v>
      </c>
      <c r="AF34" s="105">
        <f>IF(ISBLANK(#REF!),"",0.25*(S34*12+T34+ROUND(U34/30,0)))</f>
        <v>3.25</v>
      </c>
      <c r="AG34" s="105">
        <f>IF(ISBLANK(#REF!),"",IF(V34&gt;=67%,7,0))</f>
        <v>0</v>
      </c>
      <c r="AH34" s="105">
        <f>IF(ISBLANK(#REF!),"",IF(W34&gt;=1,7,0))</f>
        <v>0</v>
      </c>
      <c r="AI34" s="105">
        <f>IF(ISBLANK(#REF!),"",IF(X34="ΠΟΛΥΤΕΚΝΟΣ",7,IF(X34="ΤΡΙΤΕΚΝΟΣ",3,0)))</f>
        <v>0</v>
      </c>
      <c r="AJ34" s="105">
        <f>IF(ISBLANK(#REF!),"",MAX(AG34:AI34))</f>
        <v>0</v>
      </c>
      <c r="AK34" s="178">
        <f>IF(ISBLANK(#REF!),"",AA34+SUM(AD34:AF34,AJ34))</f>
        <v>6.71</v>
      </c>
    </row>
    <row r="35" spans="1:37" s="8" customFormat="1">
      <c r="A35" s="28">
        <f>IF(ISBLANK(#REF!),"",IF(ISNUMBER(A34),A34+1,1))</f>
        <v>25</v>
      </c>
      <c r="B35" s="16" t="s">
        <v>758</v>
      </c>
      <c r="C35" s="16" t="s">
        <v>123</v>
      </c>
      <c r="D35" s="16" t="s">
        <v>759</v>
      </c>
      <c r="E35" s="16" t="s">
        <v>44</v>
      </c>
      <c r="F35" s="16" t="s">
        <v>88</v>
      </c>
      <c r="G35" s="16" t="s">
        <v>61</v>
      </c>
      <c r="H35" s="16" t="s">
        <v>12</v>
      </c>
      <c r="I35" s="16" t="s">
        <v>11</v>
      </c>
      <c r="J35" s="90">
        <v>39610</v>
      </c>
      <c r="K35" s="54">
        <v>6.92</v>
      </c>
      <c r="L35" s="17"/>
      <c r="M35" s="17" t="s">
        <v>12</v>
      </c>
      <c r="N35" s="17"/>
      <c r="O35" s="17"/>
      <c r="P35" s="16">
        <v>0</v>
      </c>
      <c r="Q35" s="16">
        <v>11</v>
      </c>
      <c r="R35" s="16">
        <v>13</v>
      </c>
      <c r="S35" s="16">
        <v>0</v>
      </c>
      <c r="T35" s="16">
        <v>3</v>
      </c>
      <c r="U35" s="16">
        <v>18</v>
      </c>
      <c r="V35" s="26"/>
      <c r="W35" s="87"/>
      <c r="X35" s="17"/>
      <c r="Y35" s="17" t="s">
        <v>12</v>
      </c>
      <c r="Z35" s="17" t="s">
        <v>14</v>
      </c>
      <c r="AA35" s="23">
        <f>IF(ISBLANK(#REF!),"",IF(K35&gt;5,ROUND(0.5*(K35-5),2),0))</f>
        <v>0.96</v>
      </c>
      <c r="AB35" s="23">
        <f>IF(ISBLANK(#REF!),"",IF(L35="ΝΑΙ",6,(IF(M35="ΝΑΙ",4,0))))</f>
        <v>4</v>
      </c>
      <c r="AC35" s="23">
        <f>IF(ISBLANK(#REF!),"",IF(E35="ΠΕ23",IF(N35="ΝΑΙ",3,(IF(O35="ΝΑΙ",2,0))),IF(N35="ΝΑΙ",3,(IF(O35="ΝΑΙ",2,0)))))</f>
        <v>0</v>
      </c>
      <c r="AD35" s="23">
        <f>IF(ISBLANK(#REF!),"",MAX(AB35:AC35))</f>
        <v>4</v>
      </c>
      <c r="AE35" s="23">
        <f>IF(ISBLANK(#REF!),"",MIN(3,0.5*INT((P35*12+Q35+ROUND(R35/30,0))/6)))</f>
        <v>0.5</v>
      </c>
      <c r="AF35" s="23">
        <f>IF(ISBLANK(#REF!),"",0.25*(S35*12+T35+ROUND(U35/30,0)))</f>
        <v>1</v>
      </c>
      <c r="AG35" s="27">
        <f>IF(ISBLANK(#REF!),"",IF(V35&gt;=67%,7,0))</f>
        <v>0</v>
      </c>
      <c r="AH35" s="27">
        <f>IF(ISBLANK(#REF!),"",IF(W35&gt;=1,7,0))</f>
        <v>0</v>
      </c>
      <c r="AI35" s="27">
        <f>IF(ISBLANK(#REF!),"",IF(X35="ΠΟΛΥΤΕΚΝΟΣ",7,IF(X35="ΤΡΙΤΕΚΝΟΣ",3,0)))</f>
        <v>0</v>
      </c>
      <c r="AJ35" s="27">
        <f>IF(ISBLANK(#REF!),"",MAX(AG35:AI35))</f>
        <v>0</v>
      </c>
      <c r="AK35" s="178">
        <f>IF(ISBLANK(#REF!),"",AA35+SUM(AD35:AF35,AJ35))</f>
        <v>6.46</v>
      </c>
    </row>
    <row r="36" spans="1:37" s="8" customFormat="1">
      <c r="A36" s="28">
        <f>IF(ISBLANK(#REF!),"",IF(ISNUMBER(A35),A35+1,1))</f>
        <v>26</v>
      </c>
      <c r="B36" s="8" t="s">
        <v>806</v>
      </c>
      <c r="C36" s="8" t="s">
        <v>119</v>
      </c>
      <c r="D36" s="8" t="s">
        <v>106</v>
      </c>
      <c r="E36" s="8" t="s">
        <v>44</v>
      </c>
      <c r="F36" s="8" t="s">
        <v>88</v>
      </c>
      <c r="G36" s="8" t="s">
        <v>61</v>
      </c>
      <c r="H36" s="8" t="s">
        <v>12</v>
      </c>
      <c r="I36" s="8" t="s">
        <v>11</v>
      </c>
      <c r="J36" s="37">
        <v>40529</v>
      </c>
      <c r="K36" s="51">
        <v>6.89</v>
      </c>
      <c r="L36" s="12"/>
      <c r="M36" s="12"/>
      <c r="N36" s="12"/>
      <c r="O36" s="12" t="s">
        <v>12</v>
      </c>
      <c r="P36" s="8">
        <v>0</v>
      </c>
      <c r="Q36" s="8">
        <v>5</v>
      </c>
      <c r="R36" s="8">
        <v>0</v>
      </c>
      <c r="S36" s="8">
        <v>1</v>
      </c>
      <c r="T36" s="8">
        <v>1</v>
      </c>
      <c r="U36" s="8">
        <v>28</v>
      </c>
      <c r="V36" s="11"/>
      <c r="W36" s="85"/>
      <c r="X36" s="12"/>
      <c r="Y36" s="12" t="s">
        <v>14</v>
      </c>
      <c r="Z36" s="12" t="s">
        <v>14</v>
      </c>
      <c r="AA36" s="105">
        <f>IF(ISBLANK(#REF!),"",IF(K36&gt;5,ROUND(0.5*(K36-5),2),0))</f>
        <v>0.95</v>
      </c>
      <c r="AB36" s="105">
        <f>IF(ISBLANK(#REF!),"",IF(L36="ΝΑΙ",6,(IF(M36="ΝΑΙ",4,0))))</f>
        <v>0</v>
      </c>
      <c r="AC36" s="23">
        <f>IF(ISBLANK(#REF!),"",IF(E36="ΠΕ23",IF(N36="ΝΑΙ",3,(IF(O36="ΝΑΙ",2,0))),IF(N36="ΝΑΙ",3,(IF(O36="ΝΑΙ",2,0)))))</f>
        <v>2</v>
      </c>
      <c r="AD36" s="23">
        <f>IF(ISBLANK(#REF!),"",MAX(AB36:AC36))</f>
        <v>2</v>
      </c>
      <c r="AE36" s="105">
        <f>IF(ISBLANK(#REF!),"",MIN(3,0.5*INT((P36*12+Q36+ROUND(R36/30,0))/6)))</f>
        <v>0</v>
      </c>
      <c r="AF36" s="105">
        <f>IF(ISBLANK(#REF!),"",0.25*(S36*12+T36+ROUND(U36/30,0)))</f>
        <v>3.5</v>
      </c>
      <c r="AG36" s="105">
        <f>IF(ISBLANK(#REF!),"",IF(V36&gt;=67%,7,0))</f>
        <v>0</v>
      </c>
      <c r="AH36" s="105">
        <f>IF(ISBLANK(#REF!),"",IF(W36&gt;=1,7,0))</f>
        <v>0</v>
      </c>
      <c r="AI36" s="105">
        <f>IF(ISBLANK(#REF!),"",IF(X36="ΠΟΛΥΤΕΚΝΟΣ",7,IF(X36="ΤΡΙΤΕΚΝΟΣ",3,0)))</f>
        <v>0</v>
      </c>
      <c r="AJ36" s="105">
        <f>IF(ISBLANK(#REF!),"",MAX(AG36:AI36))</f>
        <v>0</v>
      </c>
      <c r="AK36" s="178">
        <f>IF(ISBLANK(#REF!),"",AA36+SUM(AD36:AF36,AJ36))</f>
        <v>6.45</v>
      </c>
    </row>
    <row r="37" spans="1:37" s="8" customFormat="1">
      <c r="A37" s="28">
        <f>IF(ISBLANK(#REF!),"",IF(ISNUMBER(A36),A36+1,1))</f>
        <v>27</v>
      </c>
      <c r="B37" s="8" t="s">
        <v>708</v>
      </c>
      <c r="C37" s="8" t="s">
        <v>97</v>
      </c>
      <c r="D37" s="8" t="s">
        <v>106</v>
      </c>
      <c r="E37" s="8" t="s">
        <v>44</v>
      </c>
      <c r="F37" s="8" t="s">
        <v>88</v>
      </c>
      <c r="G37" s="8" t="s">
        <v>61</v>
      </c>
      <c r="H37" s="8" t="s">
        <v>12</v>
      </c>
      <c r="I37" s="8" t="s">
        <v>11</v>
      </c>
      <c r="J37" s="37">
        <v>40310</v>
      </c>
      <c r="K37" s="51">
        <v>6.99</v>
      </c>
      <c r="L37" s="12"/>
      <c r="M37" s="12" t="s">
        <v>12</v>
      </c>
      <c r="N37" s="12"/>
      <c r="O37" s="12"/>
      <c r="P37" s="8">
        <v>0</v>
      </c>
      <c r="Q37" s="8">
        <v>0</v>
      </c>
      <c r="R37" s="8">
        <v>0</v>
      </c>
      <c r="S37" s="8">
        <v>0</v>
      </c>
      <c r="T37" s="8">
        <v>5</v>
      </c>
      <c r="U37" s="8">
        <v>8</v>
      </c>
      <c r="V37" s="11"/>
      <c r="W37" s="85"/>
      <c r="X37" s="12"/>
      <c r="Y37" s="12" t="s">
        <v>14</v>
      </c>
      <c r="Z37" s="12" t="s">
        <v>14</v>
      </c>
      <c r="AA37" s="23">
        <f>IF(ISBLANK(#REF!),"",IF(K37&gt;5,ROUND(0.5*(K37-5),2),0))</f>
        <v>1</v>
      </c>
      <c r="AB37" s="23">
        <f>IF(ISBLANK(#REF!),"",IF(L37="ΝΑΙ",6,(IF(M37="ΝΑΙ",4,0))))</f>
        <v>4</v>
      </c>
      <c r="AC37" s="23">
        <f>IF(ISBLANK(#REF!),"",IF(E37="ΠΕ23",IF(N37="ΝΑΙ",3,(IF(O37="ΝΑΙ",2,0))),IF(N37="ΝΑΙ",3,(IF(O37="ΝΑΙ",2,0)))))</f>
        <v>0</v>
      </c>
      <c r="AD37" s="23">
        <f>IF(ISBLANK(#REF!),"",MAX(AB37:AC37))</f>
        <v>4</v>
      </c>
      <c r="AE37" s="23">
        <f>IF(ISBLANK(#REF!),"",MIN(3,0.5*INT((P37*12+Q37+ROUND(R37/30,0))/6)))</f>
        <v>0</v>
      </c>
      <c r="AF37" s="23">
        <f>IF(ISBLANK(#REF!),"",0.25*(S37*12+T37+ROUND(U37/30,0)))</f>
        <v>1.25</v>
      </c>
      <c r="AG37" s="27">
        <f>IF(ISBLANK(#REF!),"",IF(V37&gt;=67%,7,0))</f>
        <v>0</v>
      </c>
      <c r="AH37" s="27">
        <f>IF(ISBLANK(#REF!),"",IF(W37&gt;=1,7,0))</f>
        <v>0</v>
      </c>
      <c r="AI37" s="27">
        <f>IF(ISBLANK(#REF!),"",IF(X37="ΠΟΛΥΤΕΚΝΟΣ",7,IF(X37="ΤΡΙΤΕΚΝΟΣ",3,0)))</f>
        <v>0</v>
      </c>
      <c r="AJ37" s="27">
        <f>IF(ISBLANK(#REF!),"",MAX(AG37:AI37))</f>
        <v>0</v>
      </c>
      <c r="AK37" s="178">
        <f>IF(ISBLANK(#REF!),"",AA37+SUM(AD37:AF37,AJ37))</f>
        <v>6.25</v>
      </c>
    </row>
    <row r="38" spans="1:37" s="8" customFormat="1">
      <c r="A38" s="28">
        <f>IF(ISBLANK(#REF!),"",IF(ISNUMBER(A37),A37+1,1))</f>
        <v>28</v>
      </c>
      <c r="B38" s="8" t="s">
        <v>713</v>
      </c>
      <c r="C38" s="8" t="s">
        <v>234</v>
      </c>
      <c r="D38" s="8" t="s">
        <v>143</v>
      </c>
      <c r="E38" s="8" t="s">
        <v>44</v>
      </c>
      <c r="F38" s="8" t="s">
        <v>87</v>
      </c>
      <c r="G38" s="8" t="s">
        <v>15</v>
      </c>
      <c r="H38" s="8" t="s">
        <v>12</v>
      </c>
      <c r="I38" s="8" t="s">
        <v>11</v>
      </c>
      <c r="J38" s="37">
        <v>40892</v>
      </c>
      <c r="K38" s="51">
        <v>6.49</v>
      </c>
      <c r="L38" s="12"/>
      <c r="M38" s="12"/>
      <c r="N38" s="12"/>
      <c r="O38" s="12"/>
      <c r="P38" s="8">
        <v>1</v>
      </c>
      <c r="Q38" s="8">
        <v>9</v>
      </c>
      <c r="R38" s="8">
        <v>6</v>
      </c>
      <c r="S38" s="8">
        <v>1</v>
      </c>
      <c r="T38" s="8">
        <v>3</v>
      </c>
      <c r="U38" s="8">
        <v>25</v>
      </c>
      <c r="V38" s="11"/>
      <c r="W38" s="85"/>
      <c r="X38" s="12"/>
      <c r="Y38" s="12" t="s">
        <v>12</v>
      </c>
      <c r="Z38" s="12" t="s">
        <v>14</v>
      </c>
      <c r="AA38" s="23">
        <f>IF(ISBLANK(#REF!),"",IF(K38&gt;5,ROUND(0.5*(K38-5),2),0))</f>
        <v>0.75</v>
      </c>
      <c r="AB38" s="23">
        <f>IF(ISBLANK(#REF!),"",IF(L38="ΝΑΙ",6,(IF(M38="ΝΑΙ",4,0))))</f>
        <v>0</v>
      </c>
      <c r="AC38" s="23">
        <f>IF(ISBLANK(#REF!),"",IF(E38="ΠΕ23",IF(N38="ΝΑΙ",3,(IF(O38="ΝΑΙ",2,0))),IF(N38="ΝΑΙ",3,(IF(O38="ΝΑΙ",2,0)))))</f>
        <v>0</v>
      </c>
      <c r="AD38" s="23">
        <f>IF(ISBLANK(#REF!),"",MAX(AB38:AC38))</f>
        <v>0</v>
      </c>
      <c r="AE38" s="23">
        <f>IF(ISBLANK(#REF!),"",MIN(3,0.5*INT((P38*12+Q38+ROUND(R38/30,0))/6)))</f>
        <v>1.5</v>
      </c>
      <c r="AF38" s="23">
        <f>IF(ISBLANK(#REF!),"",0.25*(S38*12+T38+ROUND(U38/30,0)))</f>
        <v>4</v>
      </c>
      <c r="AG38" s="27">
        <f>IF(ISBLANK(#REF!),"",IF(V38&gt;=67%,7,0))</f>
        <v>0</v>
      </c>
      <c r="AH38" s="27">
        <f>IF(ISBLANK(#REF!),"",IF(W38&gt;=1,7,0))</f>
        <v>0</v>
      </c>
      <c r="AI38" s="27">
        <f>IF(ISBLANK(#REF!),"",IF(X38="ΠΟΛΥΤΕΚΝΟΣ",7,IF(X38="ΤΡΙΤΕΚΝΟΣ",3,0)))</f>
        <v>0</v>
      </c>
      <c r="AJ38" s="27">
        <f>IF(ISBLANK(#REF!),"",MAX(AG38:AI38))</f>
        <v>0</v>
      </c>
      <c r="AK38" s="178">
        <f>IF(ISBLANK(#REF!),"",AA38+SUM(AD38:AF38,AJ38))</f>
        <v>6.25</v>
      </c>
    </row>
    <row r="39" spans="1:37" s="8" customFormat="1">
      <c r="A39" s="28">
        <f>IF(ISBLANK(#REF!),"",IF(ISNUMBER(A38),A38+1,1))</f>
        <v>29</v>
      </c>
      <c r="B39" s="8" t="s">
        <v>774</v>
      </c>
      <c r="C39" s="8" t="s">
        <v>146</v>
      </c>
      <c r="D39" s="8" t="s">
        <v>129</v>
      </c>
      <c r="E39" s="8" t="s">
        <v>44</v>
      </c>
      <c r="F39" s="8" t="s">
        <v>88</v>
      </c>
      <c r="G39" s="8" t="s">
        <v>61</v>
      </c>
      <c r="H39" s="8" t="s">
        <v>12</v>
      </c>
      <c r="I39" s="8" t="s">
        <v>11</v>
      </c>
      <c r="J39" s="37">
        <v>41005</v>
      </c>
      <c r="K39" s="51">
        <v>6.38</v>
      </c>
      <c r="L39" s="12"/>
      <c r="M39" s="12"/>
      <c r="N39" s="12"/>
      <c r="O39" s="12"/>
      <c r="P39" s="8">
        <v>2</v>
      </c>
      <c r="Q39" s="8">
        <v>7</v>
      </c>
      <c r="R39" s="8">
        <v>24</v>
      </c>
      <c r="S39" s="8">
        <v>0</v>
      </c>
      <c r="T39" s="8">
        <v>11</v>
      </c>
      <c r="U39" s="8">
        <v>15</v>
      </c>
      <c r="V39" s="11"/>
      <c r="W39" s="85"/>
      <c r="X39" s="12"/>
      <c r="Y39" s="12" t="s">
        <v>14</v>
      </c>
      <c r="Z39" s="12" t="s">
        <v>14</v>
      </c>
      <c r="AA39" s="23">
        <f>IF(ISBLANK(#REF!),"",IF(K39&gt;5,ROUND(0.5*(K39-5),2),0))</f>
        <v>0.69</v>
      </c>
      <c r="AB39" s="23">
        <f>IF(ISBLANK(#REF!),"",IF(L39="ΝΑΙ",6,(IF(M39="ΝΑΙ",4,0))))</f>
        <v>0</v>
      </c>
      <c r="AC39" s="23">
        <f>IF(ISBLANK(#REF!),"",IF(E39="ΠΕ23",IF(N39="ΝΑΙ",3,(IF(O39="ΝΑΙ",2,0))),IF(N39="ΝΑΙ",3,(IF(O39="ΝΑΙ",2,0)))))</f>
        <v>0</v>
      </c>
      <c r="AD39" s="23">
        <f>IF(ISBLANK(#REF!),"",MAX(AB39:AC39))</f>
        <v>0</v>
      </c>
      <c r="AE39" s="23">
        <f>IF(ISBLANK(#REF!),"",MIN(3,0.5*INT((P39*12+Q39+ROUND(R39/30,0))/6)))</f>
        <v>2.5</v>
      </c>
      <c r="AF39" s="23">
        <f>IF(ISBLANK(#REF!),"",0.25*(S39*12+T39+ROUND(U39/30,0)))</f>
        <v>3</v>
      </c>
      <c r="AG39" s="27">
        <f>IF(ISBLANK(#REF!),"",IF(V39&gt;=67%,7,0))</f>
        <v>0</v>
      </c>
      <c r="AH39" s="27">
        <f>IF(ISBLANK(#REF!),"",IF(W39&gt;=1,7,0))</f>
        <v>0</v>
      </c>
      <c r="AI39" s="27">
        <f>IF(ISBLANK(#REF!),"",IF(X39="ΠΟΛΥΤΕΚΝΟΣ",7,IF(X39="ΤΡΙΤΕΚΝΟΣ",3,0)))</f>
        <v>0</v>
      </c>
      <c r="AJ39" s="27">
        <f>IF(ISBLANK(#REF!),"",MAX(AG39:AI39))</f>
        <v>0</v>
      </c>
      <c r="AK39" s="178">
        <f>IF(ISBLANK(#REF!),"",AA39+SUM(AD39:AF39,AJ39))</f>
        <v>6.1899999999999995</v>
      </c>
    </row>
    <row r="40" spans="1:37" s="8" customFormat="1">
      <c r="A40" s="28">
        <f>IF(ISBLANK(#REF!),"",IF(ISNUMBER(A39),A39+1,1))</f>
        <v>30</v>
      </c>
      <c r="B40" s="8" t="s">
        <v>700</v>
      </c>
      <c r="C40" s="8" t="s">
        <v>701</v>
      </c>
      <c r="D40" s="8" t="s">
        <v>183</v>
      </c>
      <c r="E40" s="8" t="s">
        <v>44</v>
      </c>
      <c r="F40" s="8" t="s">
        <v>88</v>
      </c>
      <c r="G40" s="8" t="s">
        <v>61</v>
      </c>
      <c r="H40" s="8" t="s">
        <v>12</v>
      </c>
      <c r="I40" s="8" t="s">
        <v>11</v>
      </c>
      <c r="J40" s="37">
        <v>41991</v>
      </c>
      <c r="K40" s="51">
        <v>8.09</v>
      </c>
      <c r="L40" s="12"/>
      <c r="M40" s="12"/>
      <c r="N40" s="12"/>
      <c r="O40" s="12"/>
      <c r="P40" s="8">
        <v>0</v>
      </c>
      <c r="Q40" s="8">
        <v>7</v>
      </c>
      <c r="R40" s="8">
        <v>5</v>
      </c>
      <c r="S40" s="8">
        <v>0</v>
      </c>
      <c r="T40" s="8">
        <v>4</v>
      </c>
      <c r="U40" s="8">
        <v>9</v>
      </c>
      <c r="V40" s="11"/>
      <c r="W40" s="85"/>
      <c r="X40" s="12" t="s">
        <v>31</v>
      </c>
      <c r="Y40" s="12" t="s">
        <v>14</v>
      </c>
      <c r="Z40" s="12" t="s">
        <v>14</v>
      </c>
      <c r="AA40" s="23">
        <f>IF(ISBLANK(#REF!),"",IF(K40&gt;5,ROUND(0.5*(K40-5),2),0))</f>
        <v>1.55</v>
      </c>
      <c r="AB40" s="23">
        <f>IF(ISBLANK(#REF!),"",IF(L40="ΝΑΙ",6,(IF(M40="ΝΑΙ",4,0))))</f>
        <v>0</v>
      </c>
      <c r="AC40" s="23">
        <f>IF(ISBLANK(#REF!),"",IF(E40="ΠΕ23",IF(N40="ΝΑΙ",3,(IF(O40="ΝΑΙ",2,0))),IF(N40="ΝΑΙ",3,(IF(O40="ΝΑΙ",2,0)))))</f>
        <v>0</v>
      </c>
      <c r="AD40" s="23">
        <f>IF(ISBLANK(#REF!),"",MAX(AB40:AC40))</f>
        <v>0</v>
      </c>
      <c r="AE40" s="23">
        <f>IF(ISBLANK(#REF!),"",MIN(3,0.5*INT((P40*12+Q40+ROUND(R40/30,0))/6)))</f>
        <v>0.5</v>
      </c>
      <c r="AF40" s="23">
        <f>IF(ISBLANK(#REF!),"",0.25*(S40*12+T40+ROUND(U40/30,0)))</f>
        <v>1</v>
      </c>
      <c r="AG40" s="27">
        <f>IF(ISBLANK(#REF!),"",IF(V40&gt;=67%,7,0))</f>
        <v>0</v>
      </c>
      <c r="AH40" s="27">
        <f>IF(ISBLANK(#REF!),"",IF(W40&gt;=1,7,0))</f>
        <v>0</v>
      </c>
      <c r="AI40" s="27">
        <f>IF(ISBLANK(#REF!),"",IF(X40="ΠΟΛΥΤΕΚΝΟΣ",7,IF(X40="ΤΡΙΤΕΚΝΟΣ",3,0)))</f>
        <v>3</v>
      </c>
      <c r="AJ40" s="27">
        <f>IF(ISBLANK(#REF!),"",MAX(AG40:AI40))</f>
        <v>3</v>
      </c>
      <c r="AK40" s="178">
        <f>IF(ISBLANK(#REF!),"",AA40+SUM(AD40:AF40,AJ40))</f>
        <v>6.05</v>
      </c>
    </row>
    <row r="41" spans="1:37" s="8" customFormat="1">
      <c r="A41" s="28">
        <f>IF(ISBLANK(#REF!),"",IF(ISNUMBER(A40),A40+1,1))</f>
        <v>31</v>
      </c>
      <c r="B41" s="8" t="s">
        <v>692</v>
      </c>
      <c r="C41" s="8" t="s">
        <v>693</v>
      </c>
      <c r="D41" s="8" t="s">
        <v>95</v>
      </c>
      <c r="E41" s="8" t="s">
        <v>44</v>
      </c>
      <c r="F41" s="8" t="s">
        <v>88</v>
      </c>
      <c r="G41" s="8" t="s">
        <v>61</v>
      </c>
      <c r="H41" s="8" t="s">
        <v>12</v>
      </c>
      <c r="I41" s="8" t="s">
        <v>11</v>
      </c>
      <c r="J41" s="37">
        <v>40364</v>
      </c>
      <c r="K41" s="51">
        <v>6.48</v>
      </c>
      <c r="L41" s="12"/>
      <c r="M41" s="12" t="s">
        <v>12</v>
      </c>
      <c r="N41" s="12"/>
      <c r="O41" s="12"/>
      <c r="P41" s="8">
        <v>0</v>
      </c>
      <c r="Q41" s="8">
        <v>5</v>
      </c>
      <c r="R41" s="8">
        <v>11</v>
      </c>
      <c r="S41" s="8">
        <v>0</v>
      </c>
      <c r="T41" s="8">
        <v>5</v>
      </c>
      <c r="U41" s="8">
        <v>7</v>
      </c>
      <c r="V41" s="11"/>
      <c r="W41" s="85"/>
      <c r="X41" s="12"/>
      <c r="Y41" s="12" t="s">
        <v>14</v>
      </c>
      <c r="Z41" s="12" t="s">
        <v>14</v>
      </c>
      <c r="AA41" s="23">
        <f>IF(ISBLANK(#REF!),"",IF(K41&gt;5,ROUND(0.5*(K41-5),2),0))</f>
        <v>0.74</v>
      </c>
      <c r="AB41" s="23">
        <f>IF(ISBLANK(#REF!),"",IF(L41="ΝΑΙ",6,(IF(M41="ΝΑΙ",4,0))))</f>
        <v>4</v>
      </c>
      <c r="AC41" s="23">
        <f>IF(ISBLANK(#REF!),"",IF(E41="ΠΕ23",IF(N41="ΝΑΙ",3,(IF(O41="ΝΑΙ",2,0))),IF(N41="ΝΑΙ",3,(IF(O41="ΝΑΙ",2,0)))))</f>
        <v>0</v>
      </c>
      <c r="AD41" s="23">
        <f>IF(ISBLANK(#REF!),"",MAX(AB41:AC41))</f>
        <v>4</v>
      </c>
      <c r="AE41" s="23">
        <f>IF(ISBLANK(#REF!),"",MIN(3,0.5*INT((P41*12+Q41+ROUND(R41/30,0))/6)))</f>
        <v>0</v>
      </c>
      <c r="AF41" s="23">
        <f>IF(ISBLANK(#REF!),"",0.25*(S41*12+T41+ROUND(U41/30,0)))</f>
        <v>1.25</v>
      </c>
      <c r="AG41" s="27">
        <f>IF(ISBLANK(#REF!),"",IF(V41&gt;=67%,7,0))</f>
        <v>0</v>
      </c>
      <c r="AH41" s="27">
        <f>IF(ISBLANK(#REF!),"",IF(W41&gt;=1,7,0))</f>
        <v>0</v>
      </c>
      <c r="AI41" s="27">
        <f>IF(ISBLANK(#REF!),"",IF(X41="ΠΟΛΥΤΕΚΝΟΣ",7,IF(X41="ΤΡΙΤΕΚΝΟΣ",3,0)))</f>
        <v>0</v>
      </c>
      <c r="AJ41" s="27">
        <f>IF(ISBLANK(#REF!),"",MAX(AG41:AI41))</f>
        <v>0</v>
      </c>
      <c r="AK41" s="178">
        <f>IF(ISBLANK(#REF!),"",AA41+SUM(AD41:AF41,AJ41))</f>
        <v>5.99</v>
      </c>
    </row>
    <row r="42" spans="1:37" s="8" customFormat="1">
      <c r="A42" s="28">
        <f>IF(ISBLANK(#REF!),"",IF(ISNUMBER(A41),A41+1,1))</f>
        <v>32</v>
      </c>
      <c r="B42" s="8" t="s">
        <v>683</v>
      </c>
      <c r="C42" s="8" t="s">
        <v>97</v>
      </c>
      <c r="D42" s="8" t="s">
        <v>129</v>
      </c>
      <c r="E42" s="8" t="s">
        <v>44</v>
      </c>
      <c r="F42" s="8" t="s">
        <v>88</v>
      </c>
      <c r="G42" s="8" t="s">
        <v>61</v>
      </c>
      <c r="H42" s="8" t="s">
        <v>12</v>
      </c>
      <c r="I42" s="8" t="s">
        <v>11</v>
      </c>
      <c r="J42" s="37">
        <v>39583</v>
      </c>
      <c r="K42" s="51">
        <v>6.91</v>
      </c>
      <c r="L42" s="12"/>
      <c r="M42" s="12"/>
      <c r="N42" s="12"/>
      <c r="O42" s="12"/>
      <c r="P42" s="8">
        <v>2</v>
      </c>
      <c r="Q42" s="8">
        <v>11</v>
      </c>
      <c r="R42" s="8">
        <v>12</v>
      </c>
      <c r="S42" s="8">
        <v>0</v>
      </c>
      <c r="T42" s="8">
        <v>10</v>
      </c>
      <c r="U42" s="8">
        <v>7</v>
      </c>
      <c r="V42" s="11"/>
      <c r="W42" s="85"/>
      <c r="X42" s="12"/>
      <c r="Y42" s="12" t="s">
        <v>14</v>
      </c>
      <c r="Z42" s="12" t="s">
        <v>14</v>
      </c>
      <c r="AA42" s="23">
        <f>IF(ISBLANK(#REF!),"",IF(K42&gt;5,ROUND(0.5*(K42-5),2),0))</f>
        <v>0.96</v>
      </c>
      <c r="AB42" s="23">
        <f>IF(ISBLANK(#REF!),"",IF(L42="ΝΑΙ",6,(IF(M42="ΝΑΙ",4,0))))</f>
        <v>0</v>
      </c>
      <c r="AC42" s="23">
        <f>IF(ISBLANK(#REF!),"",IF(E42="ΠΕ23",IF(N42="ΝΑΙ",3,(IF(O42="ΝΑΙ",2,0))),IF(N42="ΝΑΙ",3,(IF(O42="ΝΑΙ",2,0)))))</f>
        <v>0</v>
      </c>
      <c r="AD42" s="23">
        <f>IF(ISBLANK(#REF!),"",MAX(AB42:AC42))</f>
        <v>0</v>
      </c>
      <c r="AE42" s="23">
        <f>IF(ISBLANK(#REF!),"",MIN(3,0.5*INT((P42*12+Q42+ROUND(R42/30,0))/6)))</f>
        <v>2.5</v>
      </c>
      <c r="AF42" s="23">
        <f>IF(ISBLANK(#REF!),"",0.25*(S42*12+T42+ROUND(U42/30,0)))</f>
        <v>2.5</v>
      </c>
      <c r="AG42" s="27">
        <f>IF(ISBLANK(#REF!),"",IF(V42&gt;=67%,7,0))</f>
        <v>0</v>
      </c>
      <c r="AH42" s="27">
        <f>IF(ISBLANK(#REF!),"",IF(W42&gt;=1,7,0))</f>
        <v>0</v>
      </c>
      <c r="AI42" s="27">
        <f>IF(ISBLANK(#REF!),"",IF(X42="ΠΟΛΥΤΕΚΝΟΣ",7,IF(X42="ΤΡΙΤΕΚΝΟΣ",3,0)))</f>
        <v>0</v>
      </c>
      <c r="AJ42" s="27">
        <f>IF(ISBLANK(#REF!),"",MAX(AG42:AI42))</f>
        <v>0</v>
      </c>
      <c r="AK42" s="178">
        <f>IF(ISBLANK(#REF!),"",AA42+SUM(AD42:AF42,AJ42))</f>
        <v>5.96</v>
      </c>
    </row>
    <row r="43" spans="1:37" s="8" customFormat="1">
      <c r="A43" s="28">
        <f>IF(ISBLANK(#REF!),"",IF(ISNUMBER(A42),A42+1,1))</f>
        <v>33</v>
      </c>
      <c r="B43" s="8" t="s">
        <v>795</v>
      </c>
      <c r="C43" s="8" t="s">
        <v>174</v>
      </c>
      <c r="D43" s="8" t="s">
        <v>183</v>
      </c>
      <c r="E43" s="8" t="s">
        <v>44</v>
      </c>
      <c r="F43" s="8" t="s">
        <v>88</v>
      </c>
      <c r="G43" s="8" t="s">
        <v>61</v>
      </c>
      <c r="H43" s="8" t="s">
        <v>12</v>
      </c>
      <c r="I43" s="8" t="s">
        <v>11</v>
      </c>
      <c r="J43" s="37">
        <v>39779</v>
      </c>
      <c r="K43" s="51">
        <v>7.46</v>
      </c>
      <c r="L43" s="12"/>
      <c r="M43" s="12"/>
      <c r="N43" s="12"/>
      <c r="O43" s="12"/>
      <c r="P43" s="8">
        <v>3</v>
      </c>
      <c r="Q43" s="8">
        <v>1</v>
      </c>
      <c r="R43" s="8">
        <v>16</v>
      </c>
      <c r="S43" s="8">
        <v>0</v>
      </c>
      <c r="T43" s="8">
        <v>5</v>
      </c>
      <c r="U43" s="8">
        <v>8</v>
      </c>
      <c r="V43" s="11"/>
      <c r="W43" s="85"/>
      <c r="X43" s="12"/>
      <c r="Y43" s="12" t="s">
        <v>12</v>
      </c>
      <c r="Z43" s="12" t="s">
        <v>14</v>
      </c>
      <c r="AA43" s="105">
        <f>IF(ISBLANK(#REF!),"",IF(K43&gt;5,ROUND(0.5*(K43-5),2),0))</f>
        <v>1.23</v>
      </c>
      <c r="AB43" s="105">
        <f>IF(ISBLANK(#REF!),"",IF(L43="ΝΑΙ",6,(IF(M43="ΝΑΙ",4,0))))</f>
        <v>0</v>
      </c>
      <c r="AC43" s="23">
        <f>IF(ISBLANK(#REF!),"",IF(E43="ΠΕ23",IF(N43="ΝΑΙ",3,(IF(O43="ΝΑΙ",2,0))),IF(N43="ΝΑΙ",3,(IF(O43="ΝΑΙ",2,0)))))</f>
        <v>0</v>
      </c>
      <c r="AD43" s="23">
        <f>IF(ISBLANK(#REF!),"",MAX(AB43:AC43))</f>
        <v>0</v>
      </c>
      <c r="AE43" s="105">
        <f>IF(ISBLANK(#REF!),"",MIN(3,0.5*INT((P43*12+Q43+ROUND(R43/30,0))/6)))</f>
        <v>3</v>
      </c>
      <c r="AF43" s="105">
        <f>IF(ISBLANK(#REF!),"",0.25*(S43*12+T43+ROUND(U43/30,0)))</f>
        <v>1.25</v>
      </c>
      <c r="AG43" s="105">
        <f>IF(ISBLANK(#REF!),"",IF(V43&gt;=67%,7,0))</f>
        <v>0</v>
      </c>
      <c r="AH43" s="105">
        <f>IF(ISBLANK(#REF!),"",IF(W43&gt;=1,7,0))</f>
        <v>0</v>
      </c>
      <c r="AI43" s="105">
        <f>IF(ISBLANK(#REF!),"",IF(X43="ΠΟΛΥΤΕΚΝΟΣ",7,IF(X43="ΤΡΙΤΕΚΝΟΣ",3,0)))</f>
        <v>0</v>
      </c>
      <c r="AJ43" s="105">
        <f>IF(ISBLANK(#REF!),"",MAX(AG43:AI43))</f>
        <v>0</v>
      </c>
      <c r="AK43" s="178">
        <f>IF(ISBLANK(#REF!),"",AA43+SUM(AD43:AF43,AJ43))</f>
        <v>5.48</v>
      </c>
    </row>
    <row r="44" spans="1:37" s="8" customFormat="1">
      <c r="A44" s="28">
        <f>IF(ISBLANK(#REF!),"",IF(ISNUMBER(A43),A43+1,1))</f>
        <v>34</v>
      </c>
      <c r="B44" s="8" t="s">
        <v>789</v>
      </c>
      <c r="C44" s="8" t="s">
        <v>108</v>
      </c>
      <c r="D44" s="8" t="s">
        <v>106</v>
      </c>
      <c r="E44" s="8" t="s">
        <v>44</v>
      </c>
      <c r="F44" s="8" t="s">
        <v>88</v>
      </c>
      <c r="G44" s="8" t="s">
        <v>61</v>
      </c>
      <c r="H44" s="8" t="s">
        <v>12</v>
      </c>
      <c r="I44" s="8" t="s">
        <v>11</v>
      </c>
      <c r="J44" s="37">
        <v>38048</v>
      </c>
      <c r="K44" s="51">
        <v>6.7</v>
      </c>
      <c r="L44" s="12"/>
      <c r="M44" s="12"/>
      <c r="N44" s="12"/>
      <c r="O44" s="12"/>
      <c r="P44" s="8">
        <v>3</v>
      </c>
      <c r="Q44" s="8">
        <v>8</v>
      </c>
      <c r="R44" s="8">
        <v>28</v>
      </c>
      <c r="S44" s="8">
        <v>0</v>
      </c>
      <c r="T44" s="8">
        <v>5</v>
      </c>
      <c r="U44" s="8">
        <v>11</v>
      </c>
      <c r="V44" s="11"/>
      <c r="W44" s="85"/>
      <c r="X44" s="12"/>
      <c r="Y44" s="12" t="s">
        <v>14</v>
      </c>
      <c r="Z44" s="12" t="s">
        <v>14</v>
      </c>
      <c r="AA44" s="105">
        <f>IF(ISBLANK(#REF!),"",IF(K44&gt;5,ROUND(0.5*(K44-5),2),0))</f>
        <v>0.85</v>
      </c>
      <c r="AB44" s="105">
        <f>IF(ISBLANK(#REF!),"",IF(L44="ΝΑΙ",6,(IF(M44="ΝΑΙ",4,0))))</f>
        <v>0</v>
      </c>
      <c r="AC44" s="23">
        <f>IF(ISBLANK(#REF!),"",IF(E44="ΠΕ23",IF(N44="ΝΑΙ",3,(IF(O44="ΝΑΙ",2,0))),IF(N44="ΝΑΙ",3,(IF(O44="ΝΑΙ",2,0)))))</f>
        <v>0</v>
      </c>
      <c r="AD44" s="23">
        <f>IF(ISBLANK(#REF!),"",MAX(AB44:AC44))</f>
        <v>0</v>
      </c>
      <c r="AE44" s="105">
        <f>IF(ISBLANK(#REF!),"",MIN(3,0.5*INT((P44*12+Q44+ROUND(R44/30,0))/6)))</f>
        <v>3</v>
      </c>
      <c r="AF44" s="105">
        <f>IF(ISBLANK(#REF!),"",0.25*(S44*12+T44+ROUND(U44/30,0)))</f>
        <v>1.25</v>
      </c>
      <c r="AG44" s="105">
        <f>IF(ISBLANK(#REF!),"",IF(V44&gt;=67%,7,0))</f>
        <v>0</v>
      </c>
      <c r="AH44" s="105">
        <f>IF(ISBLANK(#REF!),"",IF(W44&gt;=1,7,0))</f>
        <v>0</v>
      </c>
      <c r="AI44" s="105">
        <f>IF(ISBLANK(#REF!),"",IF(X44="ΠΟΛΥΤΕΚΝΟΣ",7,IF(X44="ΤΡΙΤΕΚΝΟΣ",3,0)))</f>
        <v>0</v>
      </c>
      <c r="AJ44" s="105">
        <f>IF(ISBLANK(#REF!),"",MAX(AG44:AI44))</f>
        <v>0</v>
      </c>
      <c r="AK44" s="178">
        <f>IF(ISBLANK(#REF!),"",AA44+SUM(AD44:AF44,AJ44))</f>
        <v>5.0999999999999996</v>
      </c>
    </row>
    <row r="45" spans="1:37" s="8" customFormat="1">
      <c r="A45" s="28">
        <f>IF(ISBLANK(#REF!),"",IF(ISNUMBER(A44),A44+1,1))</f>
        <v>35</v>
      </c>
      <c r="B45" s="8" t="s">
        <v>523</v>
      </c>
      <c r="C45" s="8" t="s">
        <v>128</v>
      </c>
      <c r="D45" s="8" t="s">
        <v>166</v>
      </c>
      <c r="E45" s="8" t="s">
        <v>44</v>
      </c>
      <c r="F45" s="8" t="s">
        <v>88</v>
      </c>
      <c r="G45" s="8" t="s">
        <v>61</v>
      </c>
      <c r="H45" s="8" t="s">
        <v>12</v>
      </c>
      <c r="I45" s="8" t="s">
        <v>11</v>
      </c>
      <c r="J45" s="37">
        <v>41409</v>
      </c>
      <c r="K45" s="51">
        <v>7.11</v>
      </c>
      <c r="L45" s="12"/>
      <c r="M45" s="12"/>
      <c r="N45" s="12"/>
      <c r="O45" s="12" t="s">
        <v>12</v>
      </c>
      <c r="P45" s="8">
        <v>0</v>
      </c>
      <c r="Q45" s="8">
        <v>5</v>
      </c>
      <c r="R45" s="8">
        <v>21</v>
      </c>
      <c r="S45" s="8">
        <v>0</v>
      </c>
      <c r="T45" s="8">
        <v>5</v>
      </c>
      <c r="U45" s="8">
        <v>20</v>
      </c>
      <c r="V45" s="11"/>
      <c r="W45" s="85"/>
      <c r="X45" s="12"/>
      <c r="Y45" s="12" t="s">
        <v>12</v>
      </c>
      <c r="Z45" s="12" t="s">
        <v>14</v>
      </c>
      <c r="AA45" s="23">
        <f>IF(ISBLANK(#REF!),"",IF(K45&gt;5,ROUND(0.5*(K45-5),2),0))</f>
        <v>1.06</v>
      </c>
      <c r="AB45" s="23">
        <f>IF(ISBLANK(#REF!),"",IF(L45="ΝΑΙ",6,(IF(M45="ΝΑΙ",4,0))))</f>
        <v>0</v>
      </c>
      <c r="AC45" s="23">
        <f>IF(ISBLANK(#REF!),"",IF(E45="ΠΕ23",IF(N45="ΝΑΙ",3,(IF(O45="ΝΑΙ",2,0))),IF(N45="ΝΑΙ",3,(IF(O45="ΝΑΙ",2,0)))))</f>
        <v>2</v>
      </c>
      <c r="AD45" s="23">
        <f>IF(ISBLANK(#REF!),"",MAX(AB45:AC45))</f>
        <v>2</v>
      </c>
      <c r="AE45" s="23">
        <f>IF(ISBLANK(#REF!),"",MIN(3,0.5*INT((P45*12+Q45+ROUND(R45/30,0))/6)))</f>
        <v>0.5</v>
      </c>
      <c r="AF45" s="23">
        <f>IF(ISBLANK(#REF!),"",0.25*(S45*12+T45+ROUND(U45/30,0)))</f>
        <v>1.5</v>
      </c>
      <c r="AG45" s="27">
        <f>IF(ISBLANK(#REF!),"",IF(V45&gt;=67%,7,0))</f>
        <v>0</v>
      </c>
      <c r="AH45" s="27">
        <f>IF(ISBLANK(#REF!),"",IF(W45&gt;=1,7,0))</f>
        <v>0</v>
      </c>
      <c r="AI45" s="27">
        <f>IF(ISBLANK(#REF!),"",IF(X45="ΠΟΛΥΤΕΚΝΟΣ",7,IF(X45="ΤΡΙΤΕΚΝΟΣ",3,0)))</f>
        <v>0</v>
      </c>
      <c r="AJ45" s="27">
        <f>IF(ISBLANK(#REF!),"",MAX(AG45:AI45))</f>
        <v>0</v>
      </c>
      <c r="AK45" s="178">
        <f>IF(ISBLANK(#REF!),"",AA45+SUM(AD45:AF45,AJ45))</f>
        <v>5.0600000000000005</v>
      </c>
    </row>
    <row r="46" spans="1:37" s="8" customFormat="1">
      <c r="A46" s="28">
        <f>IF(ISBLANK(#REF!),"",IF(ISNUMBER(A45),A45+1,1))</f>
        <v>36</v>
      </c>
      <c r="B46" s="8" t="s">
        <v>766</v>
      </c>
      <c r="C46" s="8" t="s">
        <v>146</v>
      </c>
      <c r="D46" s="8" t="s">
        <v>210</v>
      </c>
      <c r="E46" s="8" t="s">
        <v>44</v>
      </c>
      <c r="F46" s="8" t="s">
        <v>88</v>
      </c>
      <c r="G46" s="8" t="s">
        <v>61</v>
      </c>
      <c r="H46" s="8" t="s">
        <v>12</v>
      </c>
      <c r="I46" s="8" t="s">
        <v>11</v>
      </c>
      <c r="J46" s="37">
        <v>38817</v>
      </c>
      <c r="K46" s="51">
        <v>6.05</v>
      </c>
      <c r="L46" s="12"/>
      <c r="M46" s="12"/>
      <c r="N46" s="12"/>
      <c r="O46" s="12"/>
      <c r="P46" s="8">
        <v>1</v>
      </c>
      <c r="Q46" s="8">
        <v>1</v>
      </c>
      <c r="R46" s="8">
        <v>7</v>
      </c>
      <c r="S46" s="8">
        <v>1</v>
      </c>
      <c r="T46" s="8">
        <v>2</v>
      </c>
      <c r="U46" s="8">
        <v>12</v>
      </c>
      <c r="V46" s="11"/>
      <c r="W46" s="85"/>
      <c r="X46" s="12"/>
      <c r="Y46" s="12" t="s">
        <v>14</v>
      </c>
      <c r="Z46" s="12" t="s">
        <v>14</v>
      </c>
      <c r="AA46" s="23">
        <f>IF(ISBLANK(#REF!),"",IF(K46&gt;5,ROUND(0.5*(K46-5),2),0))</f>
        <v>0.53</v>
      </c>
      <c r="AB46" s="23">
        <f>IF(ISBLANK(#REF!),"",IF(L46="ΝΑΙ",6,(IF(M46="ΝΑΙ",4,0))))</f>
        <v>0</v>
      </c>
      <c r="AC46" s="23">
        <f>IF(ISBLANK(#REF!),"",IF(E46="ΠΕ23",IF(N46="ΝΑΙ",3,(IF(O46="ΝΑΙ",2,0))),IF(N46="ΝΑΙ",3,(IF(O46="ΝΑΙ",2,0)))))</f>
        <v>0</v>
      </c>
      <c r="AD46" s="23">
        <f>IF(ISBLANK(#REF!),"",MAX(AB46:AC46))</f>
        <v>0</v>
      </c>
      <c r="AE46" s="23">
        <f>IF(ISBLANK(#REF!),"",MIN(3,0.5*INT((P46*12+Q46+ROUND(R46/30,0))/6)))</f>
        <v>1</v>
      </c>
      <c r="AF46" s="23">
        <f>IF(ISBLANK(#REF!),"",0.25*(S46*12+T46+ROUND(U46/30,0)))</f>
        <v>3.5</v>
      </c>
      <c r="AG46" s="27">
        <f>IF(ISBLANK(#REF!),"",IF(V46&gt;=67%,7,0))</f>
        <v>0</v>
      </c>
      <c r="AH46" s="27">
        <f>IF(ISBLANK(#REF!),"",IF(W46&gt;=1,7,0))</f>
        <v>0</v>
      </c>
      <c r="AI46" s="27">
        <f>IF(ISBLANK(#REF!),"",IF(X46="ΠΟΛΥΤΕΚΝΟΣ",7,IF(X46="ΤΡΙΤΕΚΝΟΣ",3,0)))</f>
        <v>0</v>
      </c>
      <c r="AJ46" s="27">
        <f>IF(ISBLANK(#REF!),"",MAX(AG46:AI46))</f>
        <v>0</v>
      </c>
      <c r="AK46" s="178">
        <f>IF(ISBLANK(#REF!),"",AA46+SUM(AD46:AF46,AJ46))</f>
        <v>5.03</v>
      </c>
    </row>
    <row r="47" spans="1:37" s="8" customFormat="1">
      <c r="A47" s="28">
        <f>IF(ISBLANK(#REF!),"",IF(ISNUMBER(A46),A46+1,1))</f>
        <v>37</v>
      </c>
      <c r="B47" s="8" t="s">
        <v>694</v>
      </c>
      <c r="C47" s="8" t="s">
        <v>230</v>
      </c>
      <c r="D47" s="8" t="s">
        <v>111</v>
      </c>
      <c r="E47" s="8" t="s">
        <v>44</v>
      </c>
      <c r="F47" s="8" t="s">
        <v>88</v>
      </c>
      <c r="G47" s="8" t="s">
        <v>61</v>
      </c>
      <c r="H47" s="8" t="s">
        <v>12</v>
      </c>
      <c r="I47" s="8" t="s">
        <v>11</v>
      </c>
      <c r="J47" s="37">
        <v>40443</v>
      </c>
      <c r="K47" s="51">
        <v>6.82</v>
      </c>
      <c r="L47" s="12"/>
      <c r="M47" s="12"/>
      <c r="N47" s="12"/>
      <c r="O47" s="12"/>
      <c r="P47" s="8">
        <v>0</v>
      </c>
      <c r="Q47" s="8">
        <v>5</v>
      </c>
      <c r="R47" s="8">
        <v>21</v>
      </c>
      <c r="S47" s="8">
        <v>1</v>
      </c>
      <c r="T47" s="8">
        <v>1</v>
      </c>
      <c r="U47" s="8">
        <v>4</v>
      </c>
      <c r="V47" s="11"/>
      <c r="W47" s="85"/>
      <c r="X47" s="12"/>
      <c r="Y47" s="12" t="s">
        <v>12</v>
      </c>
      <c r="Z47" s="12" t="s">
        <v>14</v>
      </c>
      <c r="AA47" s="23">
        <f>IF(ISBLANK(#REF!),"",IF(K47&gt;5,ROUND(0.5*(K47-5),2),0))</f>
        <v>0.91</v>
      </c>
      <c r="AB47" s="23">
        <f>IF(ISBLANK(#REF!),"",IF(L47="ΝΑΙ",6,(IF(M47="ΝΑΙ",4,0))))</f>
        <v>0</v>
      </c>
      <c r="AC47" s="23">
        <f>IF(ISBLANK(#REF!),"",IF(E47="ΠΕ23",IF(N47="ΝΑΙ",3,(IF(O47="ΝΑΙ",2,0))),IF(N47="ΝΑΙ",3,(IF(O47="ΝΑΙ",2,0)))))</f>
        <v>0</v>
      </c>
      <c r="AD47" s="23">
        <f>IF(ISBLANK(#REF!),"",MAX(AB47:AC47))</f>
        <v>0</v>
      </c>
      <c r="AE47" s="23">
        <f>IF(ISBLANK(#REF!),"",MIN(3,0.5*INT((P47*12+Q47+ROUND(R47/30,0))/6)))</f>
        <v>0.5</v>
      </c>
      <c r="AF47" s="23">
        <f>IF(ISBLANK(#REF!),"",0.25*(S47*12+T47+ROUND(U47/30,0)))</f>
        <v>3.25</v>
      </c>
      <c r="AG47" s="27">
        <f>IF(ISBLANK(#REF!),"",IF(V47&gt;=67%,7,0))</f>
        <v>0</v>
      </c>
      <c r="AH47" s="27">
        <f>IF(ISBLANK(#REF!),"",IF(W47&gt;=1,7,0))</f>
        <v>0</v>
      </c>
      <c r="AI47" s="27">
        <f>IF(ISBLANK(#REF!),"",IF(X47="ΠΟΛΥΤΕΚΝΟΣ",7,IF(X47="ΤΡΙΤΕΚΝΟΣ",3,0)))</f>
        <v>0</v>
      </c>
      <c r="AJ47" s="27">
        <f>IF(ISBLANK(#REF!),"",MAX(AG47:AI47))</f>
        <v>0</v>
      </c>
      <c r="AK47" s="178">
        <f>IF(ISBLANK(#REF!),"",AA47+SUM(AD47:AF47,AJ47))</f>
        <v>4.66</v>
      </c>
    </row>
    <row r="48" spans="1:37" s="8" customFormat="1">
      <c r="A48" s="28">
        <f>IF(ISBLANK(#REF!),"",IF(ISNUMBER(A47),A47+1,1))</f>
        <v>38</v>
      </c>
      <c r="B48" s="8" t="s">
        <v>752</v>
      </c>
      <c r="C48" s="8" t="s">
        <v>174</v>
      </c>
      <c r="D48" s="8" t="s">
        <v>146</v>
      </c>
      <c r="E48" s="8" t="s">
        <v>44</v>
      </c>
      <c r="F48" s="8" t="s">
        <v>87</v>
      </c>
      <c r="G48" s="8" t="s">
        <v>15</v>
      </c>
      <c r="H48" s="8" t="s">
        <v>12</v>
      </c>
      <c r="I48" s="8" t="s">
        <v>11</v>
      </c>
      <c r="J48" s="37">
        <v>40141</v>
      </c>
      <c r="K48" s="51">
        <v>6.3490000000000002</v>
      </c>
      <c r="L48" s="12"/>
      <c r="M48" s="12"/>
      <c r="N48" s="12"/>
      <c r="O48" s="12"/>
      <c r="P48" s="8">
        <v>0</v>
      </c>
      <c r="Q48" s="8">
        <v>0</v>
      </c>
      <c r="R48" s="8">
        <v>0</v>
      </c>
      <c r="S48" s="8">
        <v>1</v>
      </c>
      <c r="T48" s="8">
        <v>3</v>
      </c>
      <c r="U48" s="8">
        <v>2</v>
      </c>
      <c r="V48" s="11"/>
      <c r="W48" s="85"/>
      <c r="X48" s="12"/>
      <c r="Y48" s="12" t="s">
        <v>14</v>
      </c>
      <c r="Z48" s="12" t="s">
        <v>14</v>
      </c>
      <c r="AA48" s="23">
        <f>IF(ISBLANK(#REF!),"",IF(K48&gt;5,ROUND(0.5*(K48-5),2),0))</f>
        <v>0.67</v>
      </c>
      <c r="AB48" s="23">
        <f>IF(ISBLANK(#REF!),"",IF(L48="ΝΑΙ",6,(IF(M48="ΝΑΙ",4,0))))</f>
        <v>0</v>
      </c>
      <c r="AC48" s="23">
        <f>IF(ISBLANK(#REF!),"",IF(E48="ΠΕ23",IF(N48="ΝΑΙ",3,(IF(O48="ΝΑΙ",2,0))),IF(N48="ΝΑΙ",3,(IF(O48="ΝΑΙ",2,0)))))</f>
        <v>0</v>
      </c>
      <c r="AD48" s="23">
        <f>IF(ISBLANK(#REF!),"",MAX(AB48:AC48))</f>
        <v>0</v>
      </c>
      <c r="AE48" s="23">
        <f>IF(ISBLANK(#REF!),"",MIN(3,0.5*INT((P48*12+Q48+ROUND(R48/30,0))/6)))</f>
        <v>0</v>
      </c>
      <c r="AF48" s="23">
        <f>IF(ISBLANK(#REF!),"",0.25*(S48*12+T48+ROUND(U48/30,0)))</f>
        <v>3.75</v>
      </c>
      <c r="AG48" s="27">
        <f>IF(ISBLANK(#REF!),"",IF(V48&gt;=67%,7,0))</f>
        <v>0</v>
      </c>
      <c r="AH48" s="27">
        <f>IF(ISBLANK(#REF!),"",IF(W48&gt;=1,7,0))</f>
        <v>0</v>
      </c>
      <c r="AI48" s="27">
        <f>IF(ISBLANK(#REF!),"",IF(X48="ΠΟΛΥΤΕΚΝΟΣ",7,IF(X48="ΤΡΙΤΕΚΝΟΣ",3,0)))</f>
        <v>0</v>
      </c>
      <c r="AJ48" s="27">
        <f>IF(ISBLANK(#REF!),"",MAX(AG48:AI48))</f>
        <v>0</v>
      </c>
      <c r="AK48" s="178">
        <f>IF(ISBLANK(#REF!),"",AA48+SUM(AD48:AF48,AJ48))</f>
        <v>4.42</v>
      </c>
    </row>
    <row r="49" spans="1:37" s="8" customFormat="1" ht="30">
      <c r="A49" s="28">
        <f>IF(ISBLANK(#REF!),"",IF(ISNUMBER(A48),A48+1,1))</f>
        <v>39</v>
      </c>
      <c r="B49" s="8" t="s">
        <v>679</v>
      </c>
      <c r="C49" s="9" t="s">
        <v>680</v>
      </c>
      <c r="D49" s="8" t="s">
        <v>129</v>
      </c>
      <c r="E49" s="8" t="s">
        <v>44</v>
      </c>
      <c r="F49" s="8" t="s">
        <v>88</v>
      </c>
      <c r="G49" s="8" t="s">
        <v>61</v>
      </c>
      <c r="H49" s="8" t="s">
        <v>12</v>
      </c>
      <c r="I49" s="8" t="s">
        <v>11</v>
      </c>
      <c r="J49" s="37">
        <v>41283</v>
      </c>
      <c r="K49" s="51">
        <v>7.25</v>
      </c>
      <c r="L49" s="12"/>
      <c r="M49" s="12"/>
      <c r="N49" s="12"/>
      <c r="O49" s="12"/>
      <c r="P49" s="8">
        <v>0</v>
      </c>
      <c r="Q49" s="8">
        <v>7</v>
      </c>
      <c r="R49" s="8">
        <v>20</v>
      </c>
      <c r="S49" s="8">
        <v>0</v>
      </c>
      <c r="T49" s="8">
        <v>11</v>
      </c>
      <c r="U49" s="8">
        <v>8</v>
      </c>
      <c r="V49" s="11"/>
      <c r="W49" s="85"/>
      <c r="X49" s="12"/>
      <c r="Y49" s="12" t="s">
        <v>14</v>
      </c>
      <c r="Z49" s="12" t="s">
        <v>14</v>
      </c>
      <c r="AA49" s="23">
        <f>IF(ISBLANK(#REF!),"",IF(K49&gt;5,ROUND(0.5*(K49-5),2),0))</f>
        <v>1.1299999999999999</v>
      </c>
      <c r="AB49" s="23">
        <f>IF(ISBLANK(#REF!),"",IF(L49="ΝΑΙ",6,(IF(M49="ΝΑΙ",4,0))))</f>
        <v>0</v>
      </c>
      <c r="AC49" s="23">
        <f>IF(ISBLANK(#REF!),"",IF(E49="ΠΕ23",IF(N49="ΝΑΙ",3,(IF(O49="ΝΑΙ",2,0))),IF(N49="ΝΑΙ",3,(IF(O49="ΝΑΙ",2,0)))))</f>
        <v>0</v>
      </c>
      <c r="AD49" s="23">
        <f>IF(ISBLANK(#REF!),"",MAX(AB49:AC49))</f>
        <v>0</v>
      </c>
      <c r="AE49" s="23">
        <f>IF(ISBLANK(#REF!),"",MIN(3,0.5*INT((P49*12+Q49+ROUND(R49/30,0))/6)))</f>
        <v>0.5</v>
      </c>
      <c r="AF49" s="23">
        <f>IF(ISBLANK(#REF!),"",0.25*(S49*12+T49+ROUND(U49/30,0)))</f>
        <v>2.75</v>
      </c>
      <c r="AG49" s="27">
        <f>IF(ISBLANK(#REF!),"",IF(V49&gt;=67%,7,0))</f>
        <v>0</v>
      </c>
      <c r="AH49" s="27">
        <f>IF(ISBLANK(#REF!),"",IF(W49&gt;=1,7,0))</f>
        <v>0</v>
      </c>
      <c r="AI49" s="27">
        <f>IF(ISBLANK(#REF!),"",IF(X49="ΠΟΛΥΤΕΚΝΟΣ",7,IF(X49="ΤΡΙΤΕΚΝΟΣ",3,0)))</f>
        <v>0</v>
      </c>
      <c r="AJ49" s="27">
        <f>IF(ISBLANK(#REF!),"",MAX(AG49:AI49))</f>
        <v>0</v>
      </c>
      <c r="AK49" s="178">
        <f>IF(ISBLANK(#REF!),"",AA49+SUM(AD49:AF49,AJ49))</f>
        <v>4.38</v>
      </c>
    </row>
    <row r="50" spans="1:37" s="8" customFormat="1">
      <c r="A50" s="28">
        <f>IF(ISBLANK(#REF!),"",IF(ISNUMBER(A49),A49+1,1))</f>
        <v>40</v>
      </c>
      <c r="B50" s="8" t="s">
        <v>805</v>
      </c>
      <c r="C50" s="8" t="s">
        <v>298</v>
      </c>
      <c r="D50" s="8" t="s">
        <v>300</v>
      </c>
      <c r="E50" s="8" t="s">
        <v>44</v>
      </c>
      <c r="F50" s="8" t="s">
        <v>88</v>
      </c>
      <c r="G50" s="8" t="s">
        <v>61</v>
      </c>
      <c r="H50" s="8" t="s">
        <v>12</v>
      </c>
      <c r="I50" s="8" t="s">
        <v>11</v>
      </c>
      <c r="J50" s="37">
        <v>41373</v>
      </c>
      <c r="K50" s="51">
        <v>7.48</v>
      </c>
      <c r="L50" s="12"/>
      <c r="M50" s="12"/>
      <c r="N50" s="12"/>
      <c r="O50" s="12"/>
      <c r="P50" s="8">
        <v>1</v>
      </c>
      <c r="Q50" s="8">
        <v>6</v>
      </c>
      <c r="R50" s="8">
        <v>19</v>
      </c>
      <c r="S50" s="8">
        <v>0</v>
      </c>
      <c r="T50" s="8">
        <v>6</v>
      </c>
      <c r="U50" s="8">
        <v>0</v>
      </c>
      <c r="V50" s="11"/>
      <c r="W50" s="85"/>
      <c r="X50" s="12"/>
      <c r="Y50" s="12" t="s">
        <v>14</v>
      </c>
      <c r="Z50" s="12" t="s">
        <v>14</v>
      </c>
      <c r="AA50" s="105">
        <f>IF(ISBLANK(#REF!),"",IF(K50&gt;5,ROUND(0.5*(K50-5),2),0))</f>
        <v>1.24</v>
      </c>
      <c r="AB50" s="105">
        <f>IF(ISBLANK(#REF!),"",IF(L50="ΝΑΙ",6,(IF(M50="ΝΑΙ",4,0))))</f>
        <v>0</v>
      </c>
      <c r="AC50" s="23">
        <f>IF(ISBLANK(#REF!),"",IF(E50="ΠΕ23",IF(N50="ΝΑΙ",3,(IF(O50="ΝΑΙ",2,0))),IF(N50="ΝΑΙ",3,(IF(O50="ΝΑΙ",2,0)))))</f>
        <v>0</v>
      </c>
      <c r="AD50" s="23">
        <f>IF(ISBLANK(#REF!),"",MAX(AB50:AC50))</f>
        <v>0</v>
      </c>
      <c r="AE50" s="105">
        <f>IF(ISBLANK(#REF!),"",MIN(3,0.5*INT((P50*12+Q50+ROUND(R50/30,0))/6)))</f>
        <v>1.5</v>
      </c>
      <c r="AF50" s="105">
        <f>IF(ISBLANK(#REF!),"",0.25*(S50*12+T50+ROUND(U50/30,0)))</f>
        <v>1.5</v>
      </c>
      <c r="AG50" s="105">
        <f>IF(ISBLANK(#REF!),"",IF(V50&gt;=67%,7,0))</f>
        <v>0</v>
      </c>
      <c r="AH50" s="105">
        <f>IF(ISBLANK(#REF!),"",IF(W50&gt;=1,7,0))</f>
        <v>0</v>
      </c>
      <c r="AI50" s="105">
        <f>IF(ISBLANK(#REF!),"",IF(X50="ΠΟΛΥΤΕΚΝΟΣ",7,IF(X50="ΤΡΙΤΕΚΝΟΣ",3,0)))</f>
        <v>0</v>
      </c>
      <c r="AJ50" s="105">
        <f>IF(ISBLANK(#REF!),"",MAX(AG50:AI50))</f>
        <v>0</v>
      </c>
      <c r="AK50" s="178">
        <f>IF(ISBLANK(#REF!),"",AA50+SUM(AD50:AF50,AJ50))</f>
        <v>4.24</v>
      </c>
    </row>
    <row r="51" spans="1:37" s="8" customFormat="1">
      <c r="A51" s="28">
        <f>IF(ISBLANK(#REF!),"",IF(ISNUMBER(A50),A50+1,1))</f>
        <v>41</v>
      </c>
      <c r="B51" s="8" t="s">
        <v>490</v>
      </c>
      <c r="C51" s="8" t="s">
        <v>131</v>
      </c>
      <c r="D51" s="8" t="s">
        <v>421</v>
      </c>
      <c r="E51" s="8" t="s">
        <v>44</v>
      </c>
      <c r="F51" s="8" t="s">
        <v>88</v>
      </c>
      <c r="G51" s="8" t="s">
        <v>61</v>
      </c>
      <c r="H51" s="8" t="s">
        <v>12</v>
      </c>
      <c r="I51" s="8" t="s">
        <v>11</v>
      </c>
      <c r="J51" s="37">
        <v>39030</v>
      </c>
      <c r="K51" s="51">
        <v>6.68</v>
      </c>
      <c r="L51" s="12"/>
      <c r="M51" s="12"/>
      <c r="N51" s="12"/>
      <c r="O51" s="12"/>
      <c r="P51" s="8">
        <v>0</v>
      </c>
      <c r="Q51" s="8">
        <v>10</v>
      </c>
      <c r="R51" s="8">
        <v>0</v>
      </c>
      <c r="S51" s="8">
        <v>0</v>
      </c>
      <c r="T51" s="8">
        <v>10</v>
      </c>
      <c r="U51" s="8">
        <v>29</v>
      </c>
      <c r="V51" s="11"/>
      <c r="W51" s="85"/>
      <c r="X51" s="12"/>
      <c r="Y51" s="12" t="s">
        <v>14</v>
      </c>
      <c r="Z51" s="12" t="s">
        <v>14</v>
      </c>
      <c r="AA51" s="23">
        <f>IF(ISBLANK(#REF!),"",IF(K51&gt;5,ROUND(0.5*(K51-5),2),0))</f>
        <v>0.84</v>
      </c>
      <c r="AB51" s="23">
        <f>IF(ISBLANK(#REF!),"",IF(L51="ΝΑΙ",6,(IF(M51="ΝΑΙ",4,0))))</f>
        <v>0</v>
      </c>
      <c r="AC51" s="23">
        <f>IF(ISBLANK(#REF!),"",IF(E51="ΠΕ23",IF(N51="ΝΑΙ",3,(IF(O51="ΝΑΙ",2,0))),IF(N51="ΝΑΙ",3,(IF(O51="ΝΑΙ",2,0)))))</f>
        <v>0</v>
      </c>
      <c r="AD51" s="23">
        <f>IF(ISBLANK(#REF!),"",MAX(AB51:AC51))</f>
        <v>0</v>
      </c>
      <c r="AE51" s="23">
        <f>IF(ISBLANK(#REF!),"",MIN(3,0.5*INT((P51*12+Q51+ROUND(R51/30,0))/6)))</f>
        <v>0.5</v>
      </c>
      <c r="AF51" s="23">
        <f>IF(ISBLANK(#REF!),"",0.25*(S51*12+T51+ROUND(U51/30,0)))</f>
        <v>2.75</v>
      </c>
      <c r="AG51" s="27">
        <f>IF(ISBLANK(#REF!),"",IF(V51&gt;=67%,7,0))</f>
        <v>0</v>
      </c>
      <c r="AH51" s="27">
        <f>IF(ISBLANK(#REF!),"",IF(W51&gt;=1,7,0))</f>
        <v>0</v>
      </c>
      <c r="AI51" s="27">
        <f>IF(ISBLANK(#REF!),"",IF(X51="ΠΟΛΥΤΕΚΝΟΣ",7,IF(X51="ΤΡΙΤΕΚΝΟΣ",3,0)))</f>
        <v>0</v>
      </c>
      <c r="AJ51" s="27">
        <f>IF(ISBLANK(#REF!),"",MAX(AG51:AI51))</f>
        <v>0</v>
      </c>
      <c r="AK51" s="178">
        <f>IF(ISBLANK(#REF!),"",AA51+SUM(AD51:AF51,AJ51))</f>
        <v>4.09</v>
      </c>
    </row>
    <row r="52" spans="1:37" s="8" customFormat="1">
      <c r="A52" s="28">
        <f>IF(ISBLANK(#REF!),"",IF(ISNUMBER(A51),A51+1,1))</f>
        <v>42</v>
      </c>
      <c r="B52" s="8" t="s">
        <v>770</v>
      </c>
      <c r="C52" s="8" t="s">
        <v>194</v>
      </c>
      <c r="D52" s="8" t="s">
        <v>183</v>
      </c>
      <c r="E52" s="8" t="s">
        <v>44</v>
      </c>
      <c r="F52" s="8" t="s">
        <v>87</v>
      </c>
      <c r="G52" s="8" t="s">
        <v>15</v>
      </c>
      <c r="H52" s="8" t="s">
        <v>12</v>
      </c>
      <c r="I52" s="8" t="s">
        <v>11</v>
      </c>
      <c r="J52" s="37">
        <v>41253</v>
      </c>
      <c r="K52" s="51">
        <v>7.1890000000000001</v>
      </c>
      <c r="L52" s="12"/>
      <c r="M52" s="12"/>
      <c r="N52" s="12"/>
      <c r="O52" s="12"/>
      <c r="P52" s="8">
        <v>0</v>
      </c>
      <c r="Q52" s="8">
        <v>5</v>
      </c>
      <c r="R52" s="8">
        <v>0</v>
      </c>
      <c r="S52" s="8">
        <v>0</v>
      </c>
      <c r="T52" s="8">
        <v>11</v>
      </c>
      <c r="U52" s="8">
        <v>17</v>
      </c>
      <c r="V52" s="11"/>
      <c r="W52" s="85"/>
      <c r="X52" s="12"/>
      <c r="Y52" s="12" t="s">
        <v>12</v>
      </c>
      <c r="Z52" s="12" t="s">
        <v>14</v>
      </c>
      <c r="AA52" s="23">
        <f>IF(ISBLANK(#REF!),"",IF(K52&gt;5,ROUND(0.5*(K52-5),2),0))</f>
        <v>1.0900000000000001</v>
      </c>
      <c r="AB52" s="23">
        <f>IF(ISBLANK(#REF!),"",IF(L52="ΝΑΙ",6,(IF(M52="ΝΑΙ",4,0))))</f>
        <v>0</v>
      </c>
      <c r="AC52" s="23">
        <f>IF(ISBLANK(#REF!),"",IF(E52="ΠΕ23",IF(N52="ΝΑΙ",3,(IF(O52="ΝΑΙ",2,0))),IF(N52="ΝΑΙ",3,(IF(O52="ΝΑΙ",2,0)))))</f>
        <v>0</v>
      </c>
      <c r="AD52" s="23">
        <f>IF(ISBLANK(#REF!),"",MAX(AB52:AC52))</f>
        <v>0</v>
      </c>
      <c r="AE52" s="23">
        <f>IF(ISBLANK(#REF!),"",MIN(3,0.5*INT((P52*12+Q52+ROUND(R52/30,0))/6)))</f>
        <v>0</v>
      </c>
      <c r="AF52" s="23">
        <f>IF(ISBLANK(#REF!),"",0.25*(S52*12+T52+ROUND(U52/30,0)))</f>
        <v>3</v>
      </c>
      <c r="AG52" s="27">
        <f>IF(ISBLANK(#REF!),"",IF(V52&gt;=67%,7,0))</f>
        <v>0</v>
      </c>
      <c r="AH52" s="27">
        <f>IF(ISBLANK(#REF!),"",IF(W52&gt;=1,7,0))</f>
        <v>0</v>
      </c>
      <c r="AI52" s="27">
        <f>IF(ISBLANK(#REF!),"",IF(X52="ΠΟΛΥΤΕΚΝΟΣ",7,IF(X52="ΤΡΙΤΕΚΝΟΣ",3,0)))</f>
        <v>0</v>
      </c>
      <c r="AJ52" s="27">
        <f>IF(ISBLANK(#REF!),"",MAX(AG52:AI52))</f>
        <v>0</v>
      </c>
      <c r="AK52" s="178">
        <f>IF(ISBLANK(#REF!),"",AA52+SUM(AD52:AF52,AJ52))</f>
        <v>4.09</v>
      </c>
    </row>
    <row r="53" spans="1:37" s="8" customFormat="1">
      <c r="A53" s="28">
        <f>IF(ISBLANK(#REF!),"",IF(ISNUMBER(A52),A52+1,1))</f>
        <v>43</v>
      </c>
      <c r="B53" s="8" t="s">
        <v>733</v>
      </c>
      <c r="C53" s="8" t="s">
        <v>734</v>
      </c>
      <c r="D53" s="8" t="s">
        <v>166</v>
      </c>
      <c r="E53" s="8" t="s">
        <v>44</v>
      </c>
      <c r="F53" s="8" t="s">
        <v>88</v>
      </c>
      <c r="G53" s="8" t="s">
        <v>61</v>
      </c>
      <c r="H53" s="8" t="s">
        <v>12</v>
      </c>
      <c r="I53" s="8" t="s">
        <v>11</v>
      </c>
      <c r="J53" s="37">
        <v>41779</v>
      </c>
      <c r="K53" s="51">
        <v>6.85</v>
      </c>
      <c r="L53" s="12"/>
      <c r="M53" s="12"/>
      <c r="N53" s="12"/>
      <c r="O53" s="12"/>
      <c r="P53" s="8">
        <v>0</v>
      </c>
      <c r="Q53" s="8">
        <v>0</v>
      </c>
      <c r="R53" s="8">
        <v>0</v>
      </c>
      <c r="S53" s="8">
        <v>0</v>
      </c>
      <c r="T53" s="8">
        <v>11</v>
      </c>
      <c r="U53" s="8">
        <v>17</v>
      </c>
      <c r="V53" s="11"/>
      <c r="W53" s="85"/>
      <c r="X53" s="12"/>
      <c r="Y53" s="12" t="s">
        <v>14</v>
      </c>
      <c r="Z53" s="12" t="s">
        <v>14</v>
      </c>
      <c r="AA53" s="23">
        <f>IF(ISBLANK(#REF!),"",IF(K53&gt;5,ROUND(0.5*(K53-5),2),0))</f>
        <v>0.93</v>
      </c>
      <c r="AB53" s="23">
        <f>IF(ISBLANK(#REF!),"",IF(L53="ΝΑΙ",6,(IF(M53="ΝΑΙ",4,0))))</f>
        <v>0</v>
      </c>
      <c r="AC53" s="23">
        <f>IF(ISBLANK(#REF!),"",IF(E53="ΠΕ23",IF(N53="ΝΑΙ",3,(IF(O53="ΝΑΙ",2,0))),IF(N53="ΝΑΙ",3,(IF(O53="ΝΑΙ",2,0)))))</f>
        <v>0</v>
      </c>
      <c r="AD53" s="23">
        <f>IF(ISBLANK(#REF!),"",MAX(AB53:AC53))</f>
        <v>0</v>
      </c>
      <c r="AE53" s="23">
        <f>IF(ISBLANK(#REF!),"",MIN(3,0.5*INT((P53*12+Q53+ROUND(R53/30,0))/6)))</f>
        <v>0</v>
      </c>
      <c r="AF53" s="23">
        <f>IF(ISBLANK(#REF!),"",0.25*(S53*12+T53+ROUND(U53/30,0)))</f>
        <v>3</v>
      </c>
      <c r="AG53" s="27">
        <f>IF(ISBLANK(#REF!),"",IF(V53&gt;=67%,7,0))</f>
        <v>0</v>
      </c>
      <c r="AH53" s="27">
        <f>IF(ISBLANK(#REF!),"",IF(W53&gt;=1,7,0))</f>
        <v>0</v>
      </c>
      <c r="AI53" s="27">
        <f>IF(ISBLANK(#REF!),"",IF(X53="ΠΟΛΥΤΕΚΝΟΣ",7,IF(X53="ΤΡΙΤΕΚΝΟΣ",3,0)))</f>
        <v>0</v>
      </c>
      <c r="AJ53" s="27">
        <f>IF(ISBLANK(#REF!),"",MAX(AG53:AI53))</f>
        <v>0</v>
      </c>
      <c r="AK53" s="178">
        <f>IF(ISBLANK(#REF!),"",AA53+SUM(AD53:AF53,AJ53))</f>
        <v>3.93</v>
      </c>
    </row>
    <row r="54" spans="1:37" s="8" customFormat="1">
      <c r="A54" s="28">
        <f>IF(ISBLANK(#REF!),"",IF(ISNUMBER(A53),A53+1,1))</f>
        <v>44</v>
      </c>
      <c r="B54" s="8" t="s">
        <v>508</v>
      </c>
      <c r="C54" s="8" t="s">
        <v>108</v>
      </c>
      <c r="D54" s="8" t="s">
        <v>690</v>
      </c>
      <c r="E54" s="8" t="s">
        <v>44</v>
      </c>
      <c r="F54" s="8" t="s">
        <v>88</v>
      </c>
      <c r="G54" s="8" t="s">
        <v>61</v>
      </c>
      <c r="H54" s="8" t="s">
        <v>12</v>
      </c>
      <c r="I54" s="8" t="s">
        <v>11</v>
      </c>
      <c r="J54" s="37">
        <v>40213</v>
      </c>
      <c r="K54" s="51">
        <v>6.33</v>
      </c>
      <c r="L54" s="12"/>
      <c r="M54" s="12"/>
      <c r="N54" s="12"/>
      <c r="O54" s="12"/>
      <c r="P54" s="8">
        <v>0</v>
      </c>
      <c r="Q54" s="8">
        <v>0</v>
      </c>
      <c r="R54" s="8">
        <v>0</v>
      </c>
      <c r="S54" s="8">
        <v>1</v>
      </c>
      <c r="T54" s="8">
        <v>0</v>
      </c>
      <c r="U54" s="8">
        <v>19</v>
      </c>
      <c r="V54" s="11"/>
      <c r="W54" s="85"/>
      <c r="X54" s="12"/>
      <c r="Y54" s="12" t="s">
        <v>14</v>
      </c>
      <c r="Z54" s="12" t="s">
        <v>14</v>
      </c>
      <c r="AA54" s="23">
        <f>IF(ISBLANK(#REF!),"",IF(K54&gt;5,ROUND(0.5*(K54-5),2),0))</f>
        <v>0.67</v>
      </c>
      <c r="AB54" s="23">
        <f>IF(ISBLANK(#REF!),"",IF(L54="ΝΑΙ",6,(IF(M54="ΝΑΙ",4,0))))</f>
        <v>0</v>
      </c>
      <c r="AC54" s="23">
        <f>IF(ISBLANK(#REF!),"",IF(E54="ΠΕ23",IF(N54="ΝΑΙ",3,(IF(O54="ΝΑΙ",2,0))),IF(N54="ΝΑΙ",3,(IF(O54="ΝΑΙ",2,0)))))</f>
        <v>0</v>
      </c>
      <c r="AD54" s="23">
        <f>IF(ISBLANK(#REF!),"",MAX(AB54:AC54))</f>
        <v>0</v>
      </c>
      <c r="AE54" s="23">
        <f>IF(ISBLANK(#REF!),"",MIN(3,0.5*INT((P54*12+Q54+ROUND(R54/30,0))/6)))</f>
        <v>0</v>
      </c>
      <c r="AF54" s="23">
        <f>IF(ISBLANK(#REF!),"",0.25*(S54*12+T54+ROUND(U54/30,0)))</f>
        <v>3.25</v>
      </c>
      <c r="AG54" s="27">
        <f>IF(ISBLANK(#REF!),"",IF(V54&gt;=67%,7,0))</f>
        <v>0</v>
      </c>
      <c r="AH54" s="27">
        <f>IF(ISBLANK(#REF!),"",IF(W54&gt;=1,7,0))</f>
        <v>0</v>
      </c>
      <c r="AI54" s="27">
        <f>IF(ISBLANK(#REF!),"",IF(X54="ΠΟΛΥΤΕΚΝΟΣ",7,IF(X54="ΤΡΙΤΕΚΝΟΣ",3,0)))</f>
        <v>0</v>
      </c>
      <c r="AJ54" s="27">
        <f>IF(ISBLANK(#REF!),"",MAX(AG54:AI54))</f>
        <v>0</v>
      </c>
      <c r="AK54" s="178">
        <f>IF(ISBLANK(#REF!),"",AA54+SUM(AD54:AF54,AJ54))</f>
        <v>3.92</v>
      </c>
    </row>
    <row r="55" spans="1:37" s="8" customFormat="1">
      <c r="A55" s="28">
        <f>IF(ISBLANK(#REF!),"",IF(ISNUMBER(A54),A54+1,1))</f>
        <v>45</v>
      </c>
      <c r="B55" s="16" t="s">
        <v>778</v>
      </c>
      <c r="C55" s="16" t="s">
        <v>119</v>
      </c>
      <c r="D55" s="16" t="s">
        <v>106</v>
      </c>
      <c r="E55" s="16" t="s">
        <v>44</v>
      </c>
      <c r="F55" s="16" t="s">
        <v>87</v>
      </c>
      <c r="G55" s="16" t="s">
        <v>15</v>
      </c>
      <c r="H55" s="16" t="s">
        <v>12</v>
      </c>
      <c r="I55" s="16" t="s">
        <v>11</v>
      </c>
      <c r="J55" s="90">
        <v>41415</v>
      </c>
      <c r="K55" s="54">
        <v>6.3019999999999996</v>
      </c>
      <c r="L55" s="16"/>
      <c r="M55" s="16"/>
      <c r="N55" s="16"/>
      <c r="O55" s="16"/>
      <c r="P55" s="16">
        <v>0</v>
      </c>
      <c r="Q55" s="16">
        <v>8</v>
      </c>
      <c r="R55" s="16">
        <v>21</v>
      </c>
      <c r="S55" s="16">
        <v>0</v>
      </c>
      <c r="T55" s="16">
        <v>10</v>
      </c>
      <c r="U55" s="16">
        <v>16</v>
      </c>
      <c r="V55" s="16"/>
      <c r="W55" s="16"/>
      <c r="X55" s="16"/>
      <c r="Y55" s="16" t="s">
        <v>14</v>
      </c>
      <c r="Z55" s="16" t="s">
        <v>14</v>
      </c>
      <c r="AA55" s="105">
        <f>IF(ISBLANK(#REF!),"",IF(K55&gt;5,ROUND(0.5*(K55-5),2),0))</f>
        <v>0.65</v>
      </c>
      <c r="AB55" s="105">
        <f>IF(ISBLANK(#REF!),"",IF(L55="ΝΑΙ",6,(IF(M55="ΝΑΙ",4,0))))</f>
        <v>0</v>
      </c>
      <c r="AC55" s="23">
        <f>IF(ISBLANK(#REF!),"",IF(E55="ΠΕ23",IF(N55="ΝΑΙ",3,(IF(O55="ΝΑΙ",2,0))),IF(N55="ΝΑΙ",3,(IF(O55="ΝΑΙ",2,0)))))</f>
        <v>0</v>
      </c>
      <c r="AD55" s="23">
        <f>IF(ISBLANK(#REF!),"",MAX(AB55:AC55))</f>
        <v>0</v>
      </c>
      <c r="AE55" s="105">
        <f>IF(ISBLANK(#REF!),"",MIN(3,0.5*INT((P55*12+Q55+ROUND(R55/30,0))/6)))</f>
        <v>0.5</v>
      </c>
      <c r="AF55" s="105">
        <f>IF(ISBLANK(#REF!),"",0.25*(S55*12+T55+ROUND(U55/30,0)))</f>
        <v>2.75</v>
      </c>
      <c r="AG55" s="105">
        <f>IF(ISBLANK(#REF!),"",IF(V55&gt;=67%,7,0))</f>
        <v>0</v>
      </c>
      <c r="AH55" s="105">
        <f>IF(ISBLANK(#REF!),"",IF(W55&gt;=1,7,0))</f>
        <v>0</v>
      </c>
      <c r="AI55" s="105">
        <f>IF(ISBLANK(#REF!),"",IF(X55="ΠΟΛΥΤΕΚΝΟΣ",7,IF(X55="ΤΡΙΤΕΚΝΟΣ",3,0)))</f>
        <v>0</v>
      </c>
      <c r="AJ55" s="105">
        <f>IF(ISBLANK(#REF!),"",MAX(AG55:AI55))</f>
        <v>0</v>
      </c>
      <c r="AK55" s="178">
        <f>IF(ISBLANK(#REF!),"",AA55+SUM(AD55:AF55,AJ55))</f>
        <v>3.9</v>
      </c>
    </row>
    <row r="56" spans="1:37" s="8" customFormat="1">
      <c r="A56" s="28">
        <f>IF(ISBLANK(#REF!),"",IF(ISNUMBER(A55),A55+1,1))</f>
        <v>46</v>
      </c>
      <c r="B56" s="8" t="s">
        <v>116</v>
      </c>
      <c r="C56" s="8" t="s">
        <v>150</v>
      </c>
      <c r="D56" s="8" t="s">
        <v>111</v>
      </c>
      <c r="E56" s="8" t="s">
        <v>44</v>
      </c>
      <c r="F56" s="8" t="s">
        <v>88</v>
      </c>
      <c r="G56" s="8" t="s">
        <v>61</v>
      </c>
      <c r="H56" s="8" t="s">
        <v>12</v>
      </c>
      <c r="I56" s="8" t="s">
        <v>11</v>
      </c>
      <c r="J56" s="37">
        <v>41592</v>
      </c>
      <c r="K56" s="51">
        <v>7.1</v>
      </c>
      <c r="L56" s="12"/>
      <c r="M56" s="12"/>
      <c r="N56" s="12"/>
      <c r="O56" s="12"/>
      <c r="P56" s="8">
        <v>0</v>
      </c>
      <c r="Q56" s="8">
        <v>0</v>
      </c>
      <c r="R56" s="8">
        <v>0</v>
      </c>
      <c r="S56" s="8">
        <v>0</v>
      </c>
      <c r="T56" s="8">
        <v>11</v>
      </c>
      <c r="U56" s="8">
        <v>8</v>
      </c>
      <c r="V56" s="11"/>
      <c r="W56" s="85"/>
      <c r="X56" s="12"/>
      <c r="Y56" s="12" t="s">
        <v>12</v>
      </c>
      <c r="Z56" s="12" t="s">
        <v>14</v>
      </c>
      <c r="AA56" s="23">
        <f>IF(ISBLANK(#REF!),"",IF(K56&gt;5,ROUND(0.5*(K56-5),2),0))</f>
        <v>1.05</v>
      </c>
      <c r="AB56" s="23">
        <f>IF(ISBLANK(#REF!),"",IF(L56="ΝΑΙ",6,(IF(M56="ΝΑΙ",4,0))))</f>
        <v>0</v>
      </c>
      <c r="AC56" s="23">
        <f>IF(ISBLANK(#REF!),"",IF(E56="ΠΕ23",IF(N56="ΝΑΙ",3,(IF(O56="ΝΑΙ",2,0))),IF(N56="ΝΑΙ",3,(IF(O56="ΝΑΙ",2,0)))))</f>
        <v>0</v>
      </c>
      <c r="AD56" s="23">
        <f>IF(ISBLANK(#REF!),"",MAX(AB56:AC56))</f>
        <v>0</v>
      </c>
      <c r="AE56" s="23">
        <f>IF(ISBLANK(#REF!),"",MIN(3,0.5*INT((P56*12+Q56+ROUND(R56/30,0))/6)))</f>
        <v>0</v>
      </c>
      <c r="AF56" s="23">
        <f>IF(ISBLANK(#REF!),"",0.25*(S56*12+T56+ROUND(U56/30,0)))</f>
        <v>2.75</v>
      </c>
      <c r="AG56" s="27">
        <f>IF(ISBLANK(#REF!),"",IF(V56&gt;=67%,7,0))</f>
        <v>0</v>
      </c>
      <c r="AH56" s="27">
        <f>IF(ISBLANK(#REF!),"",IF(W56&gt;=1,7,0))</f>
        <v>0</v>
      </c>
      <c r="AI56" s="27">
        <f>IF(ISBLANK(#REF!),"",IF(X56="ΠΟΛΥΤΕΚΝΟΣ",7,IF(X56="ΤΡΙΤΕΚΝΟΣ",3,0)))</f>
        <v>0</v>
      </c>
      <c r="AJ56" s="27">
        <f>IF(ISBLANK(#REF!),"",MAX(AG56:AI56))</f>
        <v>0</v>
      </c>
      <c r="AK56" s="178">
        <f>IF(ISBLANK(#REF!),"",AA56+SUM(AD56:AF56,AJ56))</f>
        <v>3.8</v>
      </c>
    </row>
    <row r="57" spans="1:37" s="8" customFormat="1">
      <c r="A57" s="28">
        <f>IF(ISBLANK(#REF!),"",IF(ISNUMBER(A56),A56+1,1))</f>
        <v>47</v>
      </c>
      <c r="B57" s="16" t="s">
        <v>769</v>
      </c>
      <c r="C57" s="16" t="s">
        <v>97</v>
      </c>
      <c r="D57" s="16" t="s">
        <v>232</v>
      </c>
      <c r="E57" s="16" t="s">
        <v>44</v>
      </c>
      <c r="F57" s="16" t="s">
        <v>88</v>
      </c>
      <c r="G57" s="16" t="s">
        <v>61</v>
      </c>
      <c r="H57" s="16" t="s">
        <v>12</v>
      </c>
      <c r="I57" s="16" t="s">
        <v>11</v>
      </c>
      <c r="J57" s="90">
        <v>37971</v>
      </c>
      <c r="K57" s="54">
        <v>6.3</v>
      </c>
      <c r="L57" s="17"/>
      <c r="M57" s="17"/>
      <c r="N57" s="17"/>
      <c r="O57" s="17"/>
      <c r="P57" s="16">
        <v>3</v>
      </c>
      <c r="Q57" s="16">
        <v>2</v>
      </c>
      <c r="R57" s="16">
        <v>12</v>
      </c>
      <c r="S57" s="16">
        <v>0</v>
      </c>
      <c r="T57" s="16">
        <v>0</v>
      </c>
      <c r="U57" s="16">
        <v>0</v>
      </c>
      <c r="V57" s="26"/>
      <c r="W57" s="87"/>
      <c r="X57" s="17"/>
      <c r="Y57" s="17" t="s">
        <v>14</v>
      </c>
      <c r="Z57" s="17" t="s">
        <v>14</v>
      </c>
      <c r="AA57" s="23">
        <f>IF(ISBLANK(#REF!),"",IF(K57&gt;5,ROUND(0.5*(K57-5),2),0))</f>
        <v>0.65</v>
      </c>
      <c r="AB57" s="23">
        <f>IF(ISBLANK(#REF!),"",IF(L57="ΝΑΙ",6,(IF(M57="ΝΑΙ",4,0))))</f>
        <v>0</v>
      </c>
      <c r="AC57" s="23">
        <f>IF(ISBLANK(#REF!),"",IF(E57="ΠΕ23",IF(N57="ΝΑΙ",3,(IF(O57="ΝΑΙ",2,0))),IF(N57="ΝΑΙ",3,(IF(O57="ΝΑΙ",2,0)))))</f>
        <v>0</v>
      </c>
      <c r="AD57" s="23">
        <f>IF(ISBLANK(#REF!),"",MAX(AB57:AC57))</f>
        <v>0</v>
      </c>
      <c r="AE57" s="23">
        <f>IF(ISBLANK(#REF!),"",MIN(3,0.5*INT((P57*12+Q57+ROUND(R57/30,0))/6)))</f>
        <v>3</v>
      </c>
      <c r="AF57" s="23">
        <f>IF(ISBLANK(#REF!),"",0.25*(S57*12+T57+ROUND(U57/30,0)))</f>
        <v>0</v>
      </c>
      <c r="AG57" s="27">
        <f>IF(ISBLANK(#REF!),"",IF(V57&gt;=67%,7,0))</f>
        <v>0</v>
      </c>
      <c r="AH57" s="27">
        <f>IF(ISBLANK(#REF!),"",IF(W57&gt;=1,7,0))</f>
        <v>0</v>
      </c>
      <c r="AI57" s="27">
        <f>IF(ISBLANK(#REF!),"",IF(X57="ΠΟΛΥΤΕΚΝΟΣ",7,IF(X57="ΤΡΙΤΕΚΝΟΣ",3,0)))</f>
        <v>0</v>
      </c>
      <c r="AJ57" s="27">
        <f>IF(ISBLANK(#REF!),"",MAX(AG57:AI57))</f>
        <v>0</v>
      </c>
      <c r="AK57" s="178">
        <f>IF(ISBLANK(#REF!),"",AA57+SUM(AD57:AF57,AJ57))</f>
        <v>3.65</v>
      </c>
    </row>
    <row r="58" spans="1:37" s="8" customFormat="1">
      <c r="A58" s="28">
        <f>IF(ISBLANK(#REF!),"",IF(ISNUMBER(A57),A57+1,1))</f>
        <v>48</v>
      </c>
      <c r="B58" s="8" t="s">
        <v>681</v>
      </c>
      <c r="C58" s="8" t="s">
        <v>163</v>
      </c>
      <c r="D58" s="8" t="s">
        <v>129</v>
      </c>
      <c r="E58" s="8" t="s">
        <v>44</v>
      </c>
      <c r="F58" s="8" t="s">
        <v>88</v>
      </c>
      <c r="G58" s="8" t="s">
        <v>61</v>
      </c>
      <c r="H58" s="8" t="s">
        <v>12</v>
      </c>
      <c r="I58" s="8" t="s">
        <v>11</v>
      </c>
      <c r="J58" s="37">
        <v>41600</v>
      </c>
      <c r="K58" s="51">
        <v>6.8</v>
      </c>
      <c r="L58" s="12"/>
      <c r="M58" s="12"/>
      <c r="N58" s="12"/>
      <c r="O58" s="12"/>
      <c r="P58" s="8">
        <v>0</v>
      </c>
      <c r="Q58" s="8">
        <v>0</v>
      </c>
      <c r="R58" s="8">
        <v>0</v>
      </c>
      <c r="S58" s="8">
        <v>0</v>
      </c>
      <c r="T58" s="8">
        <v>11</v>
      </c>
      <c r="U58" s="8">
        <v>8</v>
      </c>
      <c r="V58" s="11"/>
      <c r="W58" s="85"/>
      <c r="X58" s="12"/>
      <c r="Y58" s="12" t="s">
        <v>14</v>
      </c>
      <c r="Z58" s="12" t="s">
        <v>14</v>
      </c>
      <c r="AA58" s="23">
        <f>IF(ISBLANK(#REF!),"",IF(K58&gt;5,ROUND(0.5*(K58-5),2),0))</f>
        <v>0.9</v>
      </c>
      <c r="AB58" s="23">
        <f>IF(ISBLANK(#REF!),"",IF(L58="ΝΑΙ",6,(IF(M58="ΝΑΙ",4,0))))</f>
        <v>0</v>
      </c>
      <c r="AC58" s="23">
        <f>IF(ISBLANK(#REF!),"",IF(E58="ΠΕ23",IF(N58="ΝΑΙ",3,(IF(O58="ΝΑΙ",2,0))),IF(N58="ΝΑΙ",3,(IF(O58="ΝΑΙ",2,0)))))</f>
        <v>0</v>
      </c>
      <c r="AD58" s="23">
        <f>IF(ISBLANK(#REF!),"",MAX(AB58:AC58))</f>
        <v>0</v>
      </c>
      <c r="AE58" s="23">
        <f>IF(ISBLANK(#REF!),"",MIN(3,0.5*INT((P58*12+Q58+ROUND(R58/30,0))/6)))</f>
        <v>0</v>
      </c>
      <c r="AF58" s="23">
        <f>IF(ISBLANK(#REF!),"",0.25*(S58*12+T58+ROUND(U58/30,0)))</f>
        <v>2.75</v>
      </c>
      <c r="AG58" s="27">
        <f>IF(ISBLANK(#REF!),"",IF(V58&gt;=67%,7,0))</f>
        <v>0</v>
      </c>
      <c r="AH58" s="27">
        <f>IF(ISBLANK(#REF!),"",IF(W58&gt;=1,7,0))</f>
        <v>0</v>
      </c>
      <c r="AI58" s="27">
        <f>IF(ISBLANK(#REF!),"",IF(X58="ΠΟΛΥΤΕΚΝΟΣ",7,IF(X58="ΤΡΙΤΕΚΝΟΣ",3,0)))</f>
        <v>0</v>
      </c>
      <c r="AJ58" s="27">
        <f>IF(ISBLANK(#REF!),"",MAX(AG58:AI58))</f>
        <v>0</v>
      </c>
      <c r="AK58" s="178">
        <f>IF(ISBLANK(#REF!),"",AA58+SUM(AD58:AF58,AJ58))</f>
        <v>3.65</v>
      </c>
    </row>
    <row r="59" spans="1:37" s="8" customFormat="1">
      <c r="A59" s="28">
        <f>IF(ISBLANK(#REF!),"",IF(ISNUMBER(A58),A58+1,1))</f>
        <v>49</v>
      </c>
      <c r="B59" s="16" t="s">
        <v>740</v>
      </c>
      <c r="C59" s="16" t="s">
        <v>741</v>
      </c>
      <c r="D59" s="16" t="s">
        <v>126</v>
      </c>
      <c r="E59" s="16" t="s">
        <v>44</v>
      </c>
      <c r="F59" s="16" t="s">
        <v>88</v>
      </c>
      <c r="G59" s="16" t="s">
        <v>61</v>
      </c>
      <c r="H59" s="16" t="s">
        <v>12</v>
      </c>
      <c r="I59" s="16" t="s">
        <v>11</v>
      </c>
      <c r="J59" s="90">
        <v>40575</v>
      </c>
      <c r="K59" s="54">
        <v>8.1</v>
      </c>
      <c r="L59" s="17"/>
      <c r="M59" s="17"/>
      <c r="N59" s="17"/>
      <c r="O59" s="17" t="s">
        <v>12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26"/>
      <c r="W59" s="87"/>
      <c r="X59" s="17"/>
      <c r="Y59" s="17" t="s">
        <v>14</v>
      </c>
      <c r="Z59" s="17" t="s">
        <v>14</v>
      </c>
      <c r="AA59" s="23">
        <f>IF(ISBLANK(#REF!),"",IF(K59&gt;5,ROUND(0.5*(K59-5),2),0))</f>
        <v>1.55</v>
      </c>
      <c r="AB59" s="23">
        <f>IF(ISBLANK(#REF!),"",IF(L59="ΝΑΙ",6,(IF(M59="ΝΑΙ",4,0))))</f>
        <v>0</v>
      </c>
      <c r="AC59" s="23">
        <f>IF(ISBLANK(#REF!),"",IF(E59="ΠΕ23",IF(N59="ΝΑΙ",3,(IF(O59="ΝΑΙ",2,0))),IF(N59="ΝΑΙ",3,(IF(O59="ΝΑΙ",2,0)))))</f>
        <v>2</v>
      </c>
      <c r="AD59" s="23">
        <f>IF(ISBLANK(#REF!),"",MAX(AB59:AC59))</f>
        <v>2</v>
      </c>
      <c r="AE59" s="23">
        <f>IF(ISBLANK(#REF!),"",MIN(3,0.5*INT((P59*12+Q59+ROUND(R59/30,0))/6)))</f>
        <v>0</v>
      </c>
      <c r="AF59" s="23">
        <f>IF(ISBLANK(#REF!),"",0.25*(S59*12+T59+ROUND(U59/30,0)))</f>
        <v>0</v>
      </c>
      <c r="AG59" s="27">
        <f>IF(ISBLANK(#REF!),"",IF(V59&gt;=67%,7,0))</f>
        <v>0</v>
      </c>
      <c r="AH59" s="27">
        <f>IF(ISBLANK(#REF!),"",IF(W59&gt;=1,7,0))</f>
        <v>0</v>
      </c>
      <c r="AI59" s="27">
        <f>IF(ISBLANK(#REF!),"",IF(X59="ΠΟΛΥΤΕΚΝΟΣ",7,IF(X59="ΤΡΙΤΕΚΝΟΣ",3,0)))</f>
        <v>0</v>
      </c>
      <c r="AJ59" s="27">
        <f>IF(ISBLANK(#REF!),"",MAX(AG59:AI59))</f>
        <v>0</v>
      </c>
      <c r="AK59" s="178">
        <f>IF(ISBLANK(#REF!),"",AA59+SUM(AD59:AF59,AJ59))</f>
        <v>3.55</v>
      </c>
    </row>
    <row r="60" spans="1:37" s="16" customFormat="1">
      <c r="A60" s="28">
        <f>IF(ISBLANK(#REF!),"",IF(ISNUMBER(A59),A59+1,1))</f>
        <v>50</v>
      </c>
      <c r="B60" s="8" t="s">
        <v>782</v>
      </c>
      <c r="C60" s="8" t="s">
        <v>243</v>
      </c>
      <c r="D60" s="8" t="s">
        <v>129</v>
      </c>
      <c r="E60" s="8" t="s">
        <v>44</v>
      </c>
      <c r="F60" s="8" t="s">
        <v>88</v>
      </c>
      <c r="G60" s="8" t="s">
        <v>61</v>
      </c>
      <c r="H60" s="8" t="s">
        <v>12</v>
      </c>
      <c r="I60" s="8" t="s">
        <v>11</v>
      </c>
      <c r="J60" s="37">
        <v>39006</v>
      </c>
      <c r="K60" s="51">
        <v>6.1</v>
      </c>
      <c r="L60" s="12"/>
      <c r="M60" s="12"/>
      <c r="N60" s="12"/>
      <c r="O60" s="12"/>
      <c r="P60" s="8">
        <v>1</v>
      </c>
      <c r="Q60" s="8">
        <v>11</v>
      </c>
      <c r="R60" s="8">
        <v>6</v>
      </c>
      <c r="S60" s="8">
        <v>0</v>
      </c>
      <c r="T60" s="8">
        <v>3</v>
      </c>
      <c r="U60" s="8">
        <v>10</v>
      </c>
      <c r="V60" s="11"/>
      <c r="W60" s="85"/>
      <c r="X60" s="12"/>
      <c r="Y60" s="12" t="s">
        <v>14</v>
      </c>
      <c r="Z60" s="12" t="s">
        <v>14</v>
      </c>
      <c r="AA60" s="105">
        <f>IF(ISBLANK(#REF!),"",IF(K60&gt;5,ROUND(0.5*(K60-5),2),0))</f>
        <v>0.55000000000000004</v>
      </c>
      <c r="AB60" s="105">
        <f>IF(ISBLANK(#REF!),"",IF(L60="ΝΑΙ",6,(IF(M60="ΝΑΙ",4,0))))</f>
        <v>0</v>
      </c>
      <c r="AC60" s="23">
        <f>IF(ISBLANK(#REF!),"",IF(E60="ΠΕ23",IF(N60="ΝΑΙ",3,(IF(O60="ΝΑΙ",2,0))),IF(N60="ΝΑΙ",3,(IF(O60="ΝΑΙ",2,0)))))</f>
        <v>0</v>
      </c>
      <c r="AD60" s="23">
        <f>IF(ISBLANK(#REF!),"",MAX(AB60:AC60))</f>
        <v>0</v>
      </c>
      <c r="AE60" s="105">
        <f>IF(ISBLANK(#REF!),"",MIN(3,0.5*INT((P60*12+Q60+ROUND(R60/30,0))/6)))</f>
        <v>1.5</v>
      </c>
      <c r="AF60" s="105">
        <f>IF(ISBLANK(#REF!),"",0.25*(S60*12+T60+ROUND(U60/30,0)))</f>
        <v>0.75</v>
      </c>
      <c r="AG60" s="105">
        <f>IF(ISBLANK(#REF!),"",IF(V60&gt;=67%,7,0))</f>
        <v>0</v>
      </c>
      <c r="AH60" s="105">
        <f>IF(ISBLANK(#REF!),"",IF(W60&gt;=1,7,0))</f>
        <v>0</v>
      </c>
      <c r="AI60" s="105">
        <f>IF(ISBLANK(#REF!),"",IF(X60="ΠΟΛΥΤΕΚΝΟΣ",7,IF(X60="ΤΡΙΤΕΚΝΟΣ",3,0)))</f>
        <v>0</v>
      </c>
      <c r="AJ60" s="105">
        <f>IF(ISBLANK(#REF!),"",MAX(AG60:AI60))</f>
        <v>0</v>
      </c>
      <c r="AK60" s="178">
        <f>IF(ISBLANK(#REF!),"",AA60+SUM(AD60:AF60,AJ60))</f>
        <v>2.8</v>
      </c>
    </row>
    <row r="61" spans="1:37" s="8" customFormat="1">
      <c r="A61" s="28">
        <f>IF(ISBLANK(#REF!),"",IF(ISNUMBER(A60),A60+1,1))</f>
        <v>51</v>
      </c>
      <c r="B61" s="16" t="s">
        <v>750</v>
      </c>
      <c r="C61" s="16" t="s">
        <v>97</v>
      </c>
      <c r="D61" s="16" t="s">
        <v>111</v>
      </c>
      <c r="E61" s="16" t="s">
        <v>44</v>
      </c>
      <c r="F61" s="16" t="s">
        <v>87</v>
      </c>
      <c r="G61" s="16" t="s">
        <v>15</v>
      </c>
      <c r="H61" s="16" t="s">
        <v>12</v>
      </c>
      <c r="I61" s="16" t="s">
        <v>11</v>
      </c>
      <c r="J61" s="90">
        <v>41969</v>
      </c>
      <c r="K61" s="54">
        <v>6.4619999999999997</v>
      </c>
      <c r="L61" s="17"/>
      <c r="M61" s="17"/>
      <c r="N61" s="17"/>
      <c r="O61" s="17" t="s">
        <v>12</v>
      </c>
      <c r="P61" s="16">
        <v>0</v>
      </c>
      <c r="Q61" s="16">
        <v>5</v>
      </c>
      <c r="R61" s="16">
        <v>14</v>
      </c>
      <c r="S61" s="16">
        <v>0</v>
      </c>
      <c r="T61" s="16">
        <v>0</v>
      </c>
      <c r="U61" s="16">
        <v>0</v>
      </c>
      <c r="V61" s="26"/>
      <c r="W61" s="87"/>
      <c r="X61" s="17"/>
      <c r="Y61" s="17" t="s">
        <v>12</v>
      </c>
      <c r="Z61" s="17" t="s">
        <v>14</v>
      </c>
      <c r="AA61" s="23">
        <f>IF(ISBLANK(#REF!),"",IF(K61&gt;5,ROUND(0.5*(K61-5),2),0))</f>
        <v>0.73</v>
      </c>
      <c r="AB61" s="23">
        <f>IF(ISBLANK(#REF!),"",IF(L61="ΝΑΙ",6,(IF(M61="ΝΑΙ",4,0))))</f>
        <v>0</v>
      </c>
      <c r="AC61" s="23">
        <f>IF(ISBLANK(#REF!),"",IF(E61="ΠΕ23",IF(N61="ΝΑΙ",3,(IF(O61="ΝΑΙ",2,0))),IF(N61="ΝΑΙ",3,(IF(O61="ΝΑΙ",2,0)))))</f>
        <v>2</v>
      </c>
      <c r="AD61" s="23">
        <f>IF(ISBLANK(#REF!),"",MAX(AB61:AC61))</f>
        <v>2</v>
      </c>
      <c r="AE61" s="23">
        <f>IF(ISBLANK(#REF!),"",MIN(3,0.5*INT((P61*12+Q61+ROUND(R61/30,0))/6)))</f>
        <v>0</v>
      </c>
      <c r="AF61" s="23">
        <f>IF(ISBLANK(#REF!),"",0.25*(S61*12+T61+ROUND(U61/30,0)))</f>
        <v>0</v>
      </c>
      <c r="AG61" s="27">
        <f>IF(ISBLANK(#REF!),"",IF(V61&gt;=67%,7,0))</f>
        <v>0</v>
      </c>
      <c r="AH61" s="27">
        <f>IF(ISBLANK(#REF!),"",IF(W61&gt;=1,7,0))</f>
        <v>0</v>
      </c>
      <c r="AI61" s="27">
        <f>IF(ISBLANK(#REF!),"",IF(X61="ΠΟΛΥΤΕΚΝΟΣ",7,IF(X61="ΤΡΙΤΕΚΝΟΣ",3,0)))</f>
        <v>0</v>
      </c>
      <c r="AJ61" s="27">
        <f>IF(ISBLANK(#REF!),"",MAX(AG61:AI61))</f>
        <v>0</v>
      </c>
      <c r="AK61" s="178">
        <f>IF(ISBLANK(#REF!),"",AA61+SUM(AD61:AF61,AJ61))</f>
        <v>2.73</v>
      </c>
    </row>
    <row r="62" spans="1:37" s="16" customFormat="1">
      <c r="A62" s="28">
        <f>IF(ISBLANK(#REF!),"",IF(ISNUMBER(A61),A61+1,1))</f>
        <v>52</v>
      </c>
      <c r="B62" s="8" t="s">
        <v>714</v>
      </c>
      <c r="C62" s="8" t="s">
        <v>97</v>
      </c>
      <c r="D62" s="8" t="s">
        <v>183</v>
      </c>
      <c r="E62" s="8" t="s">
        <v>44</v>
      </c>
      <c r="F62" s="8" t="s">
        <v>87</v>
      </c>
      <c r="G62" s="8" t="s">
        <v>15</v>
      </c>
      <c r="H62" s="8" t="s">
        <v>12</v>
      </c>
      <c r="I62" s="8" t="s">
        <v>11</v>
      </c>
      <c r="J62" s="37">
        <v>41253</v>
      </c>
      <c r="K62" s="51">
        <v>8.1229999999999993</v>
      </c>
      <c r="L62" s="12"/>
      <c r="M62" s="12"/>
      <c r="N62" s="12"/>
      <c r="O62" s="12"/>
      <c r="P62" s="8">
        <v>0</v>
      </c>
      <c r="Q62" s="8">
        <v>0</v>
      </c>
      <c r="R62" s="8">
        <v>0</v>
      </c>
      <c r="S62" s="8">
        <v>0</v>
      </c>
      <c r="T62" s="8">
        <v>4</v>
      </c>
      <c r="U62" s="8">
        <v>7</v>
      </c>
      <c r="V62" s="11"/>
      <c r="W62" s="85"/>
      <c r="X62" s="12"/>
      <c r="Y62" s="12" t="s">
        <v>14</v>
      </c>
      <c r="Z62" s="12" t="s">
        <v>14</v>
      </c>
      <c r="AA62" s="23">
        <f>IF(ISBLANK(#REF!),"",IF(K62&gt;5,ROUND(0.5*(K62-5),2),0))</f>
        <v>1.56</v>
      </c>
      <c r="AB62" s="23">
        <f>IF(ISBLANK(#REF!),"",IF(L62="ΝΑΙ",6,(IF(M62="ΝΑΙ",4,0))))</f>
        <v>0</v>
      </c>
      <c r="AC62" s="23">
        <f>IF(ISBLANK(#REF!),"",IF(E62="ΠΕ23",IF(N62="ΝΑΙ",3,(IF(O62="ΝΑΙ",2,0))),IF(N62="ΝΑΙ",3,(IF(O62="ΝΑΙ",2,0)))))</f>
        <v>0</v>
      </c>
      <c r="AD62" s="23">
        <f>IF(ISBLANK(#REF!),"",MAX(AB62:AC62))</f>
        <v>0</v>
      </c>
      <c r="AE62" s="23">
        <f>IF(ISBLANK(#REF!),"",MIN(3,0.5*INT((P62*12+Q62+ROUND(R62/30,0))/6)))</f>
        <v>0</v>
      </c>
      <c r="AF62" s="23">
        <f>IF(ISBLANK(#REF!),"",0.25*(S62*12+T62+ROUND(U62/30,0)))</f>
        <v>1</v>
      </c>
      <c r="AG62" s="27">
        <f>IF(ISBLANK(#REF!),"",IF(V62&gt;=67%,7,0))</f>
        <v>0</v>
      </c>
      <c r="AH62" s="27">
        <f>IF(ISBLANK(#REF!),"",IF(W62&gt;=1,7,0))</f>
        <v>0</v>
      </c>
      <c r="AI62" s="27">
        <f>IF(ISBLANK(#REF!),"",IF(X62="ΠΟΛΥΤΕΚΝΟΣ",7,IF(X62="ΤΡΙΤΕΚΝΟΣ",3,0)))</f>
        <v>0</v>
      </c>
      <c r="AJ62" s="27">
        <f>IF(ISBLANK(#REF!),"",MAX(AG62:AI62))</f>
        <v>0</v>
      </c>
      <c r="AK62" s="178">
        <f>IF(ISBLANK(#REF!),"",AA62+SUM(AD62:AF62,AJ62))</f>
        <v>2.56</v>
      </c>
    </row>
    <row r="63" spans="1:37" s="8" customFormat="1">
      <c r="A63" s="28">
        <f>IF(ISBLANK(#REF!),"",IF(ISNUMBER(A62),A62+1,1))</f>
        <v>53</v>
      </c>
      <c r="B63" s="8" t="s">
        <v>703</v>
      </c>
      <c r="C63" s="8" t="s">
        <v>111</v>
      </c>
      <c r="D63" s="8" t="s">
        <v>106</v>
      </c>
      <c r="E63" s="8" t="s">
        <v>44</v>
      </c>
      <c r="F63" s="8" t="s">
        <v>88</v>
      </c>
      <c r="G63" s="8" t="s">
        <v>61</v>
      </c>
      <c r="H63" s="8" t="s">
        <v>12</v>
      </c>
      <c r="I63" s="8" t="s">
        <v>11</v>
      </c>
      <c r="J63" s="37">
        <v>42481</v>
      </c>
      <c r="K63" s="51">
        <v>7.97</v>
      </c>
      <c r="L63" s="12"/>
      <c r="M63" s="12"/>
      <c r="N63" s="12"/>
      <c r="O63" s="12"/>
      <c r="P63" s="8">
        <v>0</v>
      </c>
      <c r="Q63" s="8">
        <v>0</v>
      </c>
      <c r="R63" s="8">
        <v>0</v>
      </c>
      <c r="S63" s="8">
        <v>0</v>
      </c>
      <c r="T63" s="8">
        <v>4</v>
      </c>
      <c r="U63" s="8">
        <v>9</v>
      </c>
      <c r="V63" s="11"/>
      <c r="W63" s="85"/>
      <c r="X63" s="12"/>
      <c r="Y63" s="12" t="s">
        <v>12</v>
      </c>
      <c r="Z63" s="12" t="s">
        <v>14</v>
      </c>
      <c r="AA63" s="23">
        <f>IF(ISBLANK(#REF!),"",IF(K63&gt;5,ROUND(0.5*(K63-5),2),0))</f>
        <v>1.49</v>
      </c>
      <c r="AB63" s="23">
        <f>IF(ISBLANK(#REF!),"",IF(L63="ΝΑΙ",6,(IF(M63="ΝΑΙ",4,0))))</f>
        <v>0</v>
      </c>
      <c r="AC63" s="23">
        <f>IF(ISBLANK(#REF!),"",IF(E63="ΠΕ23",IF(N63="ΝΑΙ",3,(IF(O63="ΝΑΙ",2,0))),IF(N63="ΝΑΙ",3,(IF(O63="ΝΑΙ",2,0)))))</f>
        <v>0</v>
      </c>
      <c r="AD63" s="23">
        <f>IF(ISBLANK(#REF!),"",MAX(AB63:AC63))</f>
        <v>0</v>
      </c>
      <c r="AE63" s="23">
        <f>IF(ISBLANK(#REF!),"",MIN(3,0.5*INT((P63*12+Q63+ROUND(R63/30,0))/6)))</f>
        <v>0</v>
      </c>
      <c r="AF63" s="23">
        <f>IF(ISBLANK(#REF!),"",0.25*(S63*12+T63+ROUND(U63/30,0)))</f>
        <v>1</v>
      </c>
      <c r="AG63" s="27">
        <f>IF(ISBLANK(#REF!),"",IF(V63&gt;=67%,7,0))</f>
        <v>0</v>
      </c>
      <c r="AH63" s="27">
        <f>IF(ISBLANK(#REF!),"",IF(W63&gt;=1,7,0))</f>
        <v>0</v>
      </c>
      <c r="AI63" s="27">
        <f>IF(ISBLANK(#REF!),"",IF(X63="ΠΟΛΥΤΕΚΝΟΣ",7,IF(X63="ΤΡΙΤΕΚΝΟΣ",3,0)))</f>
        <v>0</v>
      </c>
      <c r="AJ63" s="27">
        <f>IF(ISBLANK(#REF!),"",MAX(AG63:AI63))</f>
        <v>0</v>
      </c>
      <c r="AK63" s="178">
        <f>IF(ISBLANK(#REF!),"",AA63+SUM(AD63:AF63,AJ63))</f>
        <v>2.4900000000000002</v>
      </c>
    </row>
    <row r="64" spans="1:37" s="8" customFormat="1">
      <c r="A64" s="28">
        <f>IF(ISBLANK(#REF!),"",IF(ISNUMBER(A63),A63+1,1))</f>
        <v>54</v>
      </c>
      <c r="B64" s="8" t="s">
        <v>743</v>
      </c>
      <c r="C64" s="8" t="s">
        <v>150</v>
      </c>
      <c r="D64" s="8" t="s">
        <v>95</v>
      </c>
      <c r="E64" s="8" t="s">
        <v>44</v>
      </c>
      <c r="F64" s="8" t="s">
        <v>88</v>
      </c>
      <c r="G64" s="8" t="s">
        <v>61</v>
      </c>
      <c r="H64" s="8" t="s">
        <v>12</v>
      </c>
      <c r="I64" s="8" t="s">
        <v>11</v>
      </c>
      <c r="J64" s="37">
        <v>41709</v>
      </c>
      <c r="K64" s="51">
        <v>7.91</v>
      </c>
      <c r="L64" s="12"/>
      <c r="M64" s="12"/>
      <c r="N64" s="12"/>
      <c r="O64" s="12"/>
      <c r="P64" s="8">
        <v>0</v>
      </c>
      <c r="Q64" s="8">
        <v>0</v>
      </c>
      <c r="R64" s="8">
        <v>0</v>
      </c>
      <c r="S64" s="8">
        <v>0</v>
      </c>
      <c r="T64" s="8">
        <v>4</v>
      </c>
      <c r="U64" s="8">
        <v>7</v>
      </c>
      <c r="V64" s="11"/>
      <c r="W64" s="85"/>
      <c r="X64" s="12"/>
      <c r="Y64" s="12" t="s">
        <v>14</v>
      </c>
      <c r="Z64" s="12" t="s">
        <v>14</v>
      </c>
      <c r="AA64" s="23">
        <f>IF(ISBLANK(#REF!),"",IF(K64&gt;5,ROUND(0.5*(K64-5),2),0))</f>
        <v>1.46</v>
      </c>
      <c r="AB64" s="23">
        <f>IF(ISBLANK(#REF!),"",IF(L64="ΝΑΙ",6,(IF(M64="ΝΑΙ",4,0))))</f>
        <v>0</v>
      </c>
      <c r="AC64" s="23">
        <f>IF(ISBLANK(#REF!),"",IF(E64="ΠΕ23",IF(N64="ΝΑΙ",3,(IF(O64="ΝΑΙ",2,0))),IF(N64="ΝΑΙ",3,(IF(O64="ΝΑΙ",2,0)))))</f>
        <v>0</v>
      </c>
      <c r="AD64" s="23">
        <f>IF(ISBLANK(#REF!),"",MAX(AB64:AC64))</f>
        <v>0</v>
      </c>
      <c r="AE64" s="23">
        <f>IF(ISBLANK(#REF!),"",MIN(3,0.5*INT((P64*12+Q64+ROUND(R64/30,0))/6)))</f>
        <v>0</v>
      </c>
      <c r="AF64" s="23">
        <f>IF(ISBLANK(#REF!),"",0.25*(S64*12+T64+ROUND(U64/30,0)))</f>
        <v>1</v>
      </c>
      <c r="AG64" s="27">
        <f>IF(ISBLANK(#REF!),"",IF(V64&gt;=67%,7,0))</f>
        <v>0</v>
      </c>
      <c r="AH64" s="27">
        <f>IF(ISBLANK(#REF!),"",IF(W64&gt;=1,7,0))</f>
        <v>0</v>
      </c>
      <c r="AI64" s="27">
        <f>IF(ISBLANK(#REF!),"",IF(X64="ΠΟΛΥΤΕΚΝΟΣ",7,IF(X64="ΤΡΙΤΕΚΝΟΣ",3,0)))</f>
        <v>0</v>
      </c>
      <c r="AJ64" s="27">
        <f>IF(ISBLANK(#REF!),"",MAX(AG64:AI64))</f>
        <v>0</v>
      </c>
      <c r="AK64" s="178">
        <f>IF(ISBLANK(#REF!),"",AA64+SUM(AD64:AF64,AJ64))</f>
        <v>2.46</v>
      </c>
    </row>
    <row r="65" spans="1:37" s="8" customFormat="1">
      <c r="A65" s="28">
        <f>IF(ISBLANK(#REF!),"",IF(ISNUMBER(A64),A64+1,1))</f>
        <v>55</v>
      </c>
      <c r="B65" s="16" t="s">
        <v>728</v>
      </c>
      <c r="C65" s="16" t="s">
        <v>157</v>
      </c>
      <c r="D65" s="16" t="s">
        <v>126</v>
      </c>
      <c r="E65" s="16" t="s">
        <v>44</v>
      </c>
      <c r="F65" s="16" t="s">
        <v>87</v>
      </c>
      <c r="G65" s="16" t="s">
        <v>15</v>
      </c>
      <c r="H65" s="16" t="s">
        <v>12</v>
      </c>
      <c r="I65" s="16" t="s">
        <v>11</v>
      </c>
      <c r="J65" s="90">
        <v>40795</v>
      </c>
      <c r="K65" s="54">
        <v>5.66</v>
      </c>
      <c r="L65" s="17"/>
      <c r="M65" s="17"/>
      <c r="N65" s="17"/>
      <c r="O65" s="17"/>
      <c r="P65" s="16">
        <v>0</v>
      </c>
      <c r="Q65" s="16">
        <v>10</v>
      </c>
      <c r="R65" s="16">
        <v>9</v>
      </c>
      <c r="S65" s="16">
        <v>0</v>
      </c>
      <c r="T65" s="16">
        <v>6</v>
      </c>
      <c r="U65" s="16">
        <v>0</v>
      </c>
      <c r="V65" s="26"/>
      <c r="W65" s="87"/>
      <c r="X65" s="17"/>
      <c r="Y65" s="17" t="s">
        <v>12</v>
      </c>
      <c r="Z65" s="17" t="s">
        <v>14</v>
      </c>
      <c r="AA65" s="23">
        <f>IF(ISBLANK(#REF!),"",IF(K65&gt;5,ROUND(0.5*(K65-5),2),0))</f>
        <v>0.33</v>
      </c>
      <c r="AB65" s="23">
        <f>IF(ISBLANK(#REF!),"",IF(L65="ΝΑΙ",6,(IF(M65="ΝΑΙ",4,0))))</f>
        <v>0</v>
      </c>
      <c r="AC65" s="23">
        <f>IF(ISBLANK(#REF!),"",IF(E65="ΠΕ23",IF(N65="ΝΑΙ",3,(IF(O65="ΝΑΙ",2,0))),IF(N65="ΝΑΙ",3,(IF(O65="ΝΑΙ",2,0)))))</f>
        <v>0</v>
      </c>
      <c r="AD65" s="23">
        <f>IF(ISBLANK(#REF!),"",MAX(AB65:AC65))</f>
        <v>0</v>
      </c>
      <c r="AE65" s="23">
        <f>IF(ISBLANK(#REF!),"",MIN(3,0.5*INT((P65*12+Q65+ROUND(R65/30,0))/6)))</f>
        <v>0.5</v>
      </c>
      <c r="AF65" s="23">
        <f>IF(ISBLANK(#REF!),"",0.25*(S65*12+T65+ROUND(U65/30,0)))</f>
        <v>1.5</v>
      </c>
      <c r="AG65" s="27">
        <f>IF(ISBLANK(#REF!),"",IF(V65&gt;=67%,7,0))</f>
        <v>0</v>
      </c>
      <c r="AH65" s="27">
        <f>IF(ISBLANK(#REF!),"",IF(W65&gt;=1,7,0))</f>
        <v>0</v>
      </c>
      <c r="AI65" s="27">
        <f>IF(ISBLANK(#REF!),"",IF(X65="ΠΟΛΥΤΕΚΝΟΣ",7,IF(X65="ΤΡΙΤΕΚΝΟΣ",3,0)))</f>
        <v>0</v>
      </c>
      <c r="AJ65" s="27">
        <f>IF(ISBLANK(#REF!),"",MAX(AG65:AI65))</f>
        <v>0</v>
      </c>
      <c r="AK65" s="178">
        <f>IF(ISBLANK(#REF!),"",AA65+SUM(AD65:AF65,AJ65))</f>
        <v>2.33</v>
      </c>
    </row>
    <row r="66" spans="1:37" s="16" customFormat="1">
      <c r="A66" s="28">
        <f>IF(ISBLANK(#REF!),"",IF(ISNUMBER(A65),A65+1,1))</f>
        <v>56</v>
      </c>
      <c r="B66" s="8" t="s">
        <v>797</v>
      </c>
      <c r="C66" s="8" t="s">
        <v>150</v>
      </c>
      <c r="D66" s="8" t="s">
        <v>195</v>
      </c>
      <c r="E66" s="8" t="s">
        <v>44</v>
      </c>
      <c r="F66" s="8" t="s">
        <v>87</v>
      </c>
      <c r="G66" s="8" t="s">
        <v>15</v>
      </c>
      <c r="H66" s="8" t="s">
        <v>12</v>
      </c>
      <c r="I66" s="8" t="s">
        <v>11</v>
      </c>
      <c r="J66" s="37">
        <v>42548</v>
      </c>
      <c r="K66" s="51">
        <v>7.4290000000000003</v>
      </c>
      <c r="L66" s="12"/>
      <c r="M66" s="12"/>
      <c r="N66" s="12"/>
      <c r="O66" s="12"/>
      <c r="P66" s="8">
        <v>0</v>
      </c>
      <c r="Q66" s="8">
        <v>0</v>
      </c>
      <c r="R66" s="8">
        <v>0</v>
      </c>
      <c r="S66" s="8">
        <v>0</v>
      </c>
      <c r="T66" s="8">
        <v>4</v>
      </c>
      <c r="U66" s="8">
        <v>7</v>
      </c>
      <c r="V66" s="11"/>
      <c r="W66" s="85"/>
      <c r="X66" s="12"/>
      <c r="Y66" s="12" t="s">
        <v>14</v>
      </c>
      <c r="Z66" s="12" t="s">
        <v>14</v>
      </c>
      <c r="AA66" s="105">
        <f>IF(ISBLANK(#REF!),"",IF(K66&gt;5,ROUND(0.5*(K66-5),2),0))</f>
        <v>1.21</v>
      </c>
      <c r="AB66" s="105">
        <f>IF(ISBLANK(#REF!),"",IF(L66="ΝΑΙ",6,(IF(M66="ΝΑΙ",4,0))))</f>
        <v>0</v>
      </c>
      <c r="AC66" s="23">
        <f>IF(ISBLANK(#REF!),"",IF(E66="ΠΕ23",IF(N66="ΝΑΙ",3,(IF(O66="ΝΑΙ",2,0))),IF(N66="ΝΑΙ",3,(IF(O66="ΝΑΙ",2,0)))))</f>
        <v>0</v>
      </c>
      <c r="AD66" s="23">
        <f>IF(ISBLANK(#REF!),"",MAX(AB66:AC66))</f>
        <v>0</v>
      </c>
      <c r="AE66" s="105">
        <f>IF(ISBLANK(#REF!),"",MIN(3,0.5*INT((P66*12+Q66+ROUND(R66/30,0))/6)))</f>
        <v>0</v>
      </c>
      <c r="AF66" s="105">
        <f>IF(ISBLANK(#REF!),"",0.25*(S66*12+T66+ROUND(U66/30,0)))</f>
        <v>1</v>
      </c>
      <c r="AG66" s="105">
        <f>IF(ISBLANK(#REF!),"",IF(V66&gt;=67%,7,0))</f>
        <v>0</v>
      </c>
      <c r="AH66" s="105">
        <f>IF(ISBLANK(#REF!),"",IF(W66&gt;=1,7,0))</f>
        <v>0</v>
      </c>
      <c r="AI66" s="105">
        <f>IF(ISBLANK(#REF!),"",IF(X66="ΠΟΛΥΤΕΚΝΟΣ",7,IF(X66="ΤΡΙΤΕΚΝΟΣ",3,0)))</f>
        <v>0</v>
      </c>
      <c r="AJ66" s="105">
        <f>IF(ISBLANK(#REF!),"",MAX(AG66:AI66))</f>
        <v>0</v>
      </c>
      <c r="AK66" s="178">
        <f>IF(ISBLANK(#REF!),"",AA66+SUM(AD66:AF66,AJ66))</f>
        <v>2.21</v>
      </c>
    </row>
    <row r="67" spans="1:37" s="8" customFormat="1">
      <c r="A67" s="28">
        <f>IF(ISBLANK(#REF!),"",IF(ISNUMBER(A66),A66+1,1))</f>
        <v>57</v>
      </c>
      <c r="B67" s="8" t="s">
        <v>704</v>
      </c>
      <c r="C67" s="8" t="s">
        <v>128</v>
      </c>
      <c r="D67" s="8" t="s">
        <v>705</v>
      </c>
      <c r="E67" s="8" t="s">
        <v>44</v>
      </c>
      <c r="F67" s="8" t="s">
        <v>88</v>
      </c>
      <c r="G67" s="8" t="s">
        <v>61</v>
      </c>
      <c r="H67" s="8" t="s">
        <v>12</v>
      </c>
      <c r="I67" s="8" t="s">
        <v>11</v>
      </c>
      <c r="J67" s="37">
        <v>42082</v>
      </c>
      <c r="K67" s="51">
        <v>7.74</v>
      </c>
      <c r="L67" s="12"/>
      <c r="M67" s="12"/>
      <c r="N67" s="12"/>
      <c r="O67" s="12"/>
      <c r="P67" s="8">
        <v>0</v>
      </c>
      <c r="Q67" s="8">
        <v>0</v>
      </c>
      <c r="R67" s="8">
        <v>0</v>
      </c>
      <c r="S67" s="8">
        <v>0</v>
      </c>
      <c r="T67" s="8">
        <v>3</v>
      </c>
      <c r="U67" s="8">
        <v>12</v>
      </c>
      <c r="V67" s="11"/>
      <c r="W67" s="85"/>
      <c r="X67" s="12"/>
      <c r="Y67" s="12" t="s">
        <v>14</v>
      </c>
      <c r="Z67" s="12" t="s">
        <v>14</v>
      </c>
      <c r="AA67" s="23">
        <f>IF(ISBLANK(#REF!),"",IF(K67&gt;5,ROUND(0.5*(K67-5),2),0))</f>
        <v>1.37</v>
      </c>
      <c r="AB67" s="23">
        <f>IF(ISBLANK(#REF!),"",IF(L67="ΝΑΙ",6,(IF(M67="ΝΑΙ",4,0))))</f>
        <v>0</v>
      </c>
      <c r="AC67" s="23">
        <f>IF(ISBLANK(#REF!),"",IF(E67="ΠΕ23",IF(N67="ΝΑΙ",3,(IF(O67="ΝΑΙ",2,0))),IF(N67="ΝΑΙ",3,(IF(O67="ΝΑΙ",2,0)))))</f>
        <v>0</v>
      </c>
      <c r="AD67" s="23">
        <f>IF(ISBLANK(#REF!),"",MAX(AB67:AC67))</f>
        <v>0</v>
      </c>
      <c r="AE67" s="23">
        <f>IF(ISBLANK(#REF!),"",MIN(3,0.5*INT((P67*12+Q67+ROUND(R67/30,0))/6)))</f>
        <v>0</v>
      </c>
      <c r="AF67" s="23">
        <f>IF(ISBLANK(#REF!),"",0.25*(S67*12+T67+ROUND(U67/30,0)))</f>
        <v>0.75</v>
      </c>
      <c r="AG67" s="27">
        <f>IF(ISBLANK(#REF!),"",IF(V67&gt;=67%,7,0))</f>
        <v>0</v>
      </c>
      <c r="AH67" s="27">
        <f>IF(ISBLANK(#REF!),"",IF(W67&gt;=1,7,0))</f>
        <v>0</v>
      </c>
      <c r="AI67" s="27">
        <f>IF(ISBLANK(#REF!),"",IF(X67="ΠΟΛΥΤΕΚΝΟΣ",7,IF(X67="ΤΡΙΤΕΚΝΟΣ",3,0)))</f>
        <v>0</v>
      </c>
      <c r="AJ67" s="27">
        <f>IF(ISBLANK(#REF!),"",MAX(AG67:AI67))</f>
        <v>0</v>
      </c>
      <c r="AK67" s="178">
        <f>IF(ISBLANK(#REF!),"",AA67+SUM(AD67:AF67,AJ67))</f>
        <v>2.12</v>
      </c>
    </row>
    <row r="68" spans="1:37" s="8" customFormat="1">
      <c r="A68" s="28">
        <f>IF(ISBLANK(#REF!),"",IF(ISNUMBER(A67),A67+1,1))</f>
        <v>58</v>
      </c>
      <c r="B68" s="8" t="s">
        <v>702</v>
      </c>
      <c r="C68" s="8" t="s">
        <v>408</v>
      </c>
      <c r="D68" s="8" t="s">
        <v>143</v>
      </c>
      <c r="E68" s="8" t="s">
        <v>44</v>
      </c>
      <c r="F68" s="8" t="s">
        <v>88</v>
      </c>
      <c r="G68" s="8" t="s">
        <v>61</v>
      </c>
      <c r="H68" s="8" t="s">
        <v>12</v>
      </c>
      <c r="I68" s="8" t="s">
        <v>11</v>
      </c>
      <c r="J68" s="37">
        <v>40715</v>
      </c>
      <c r="K68" s="51">
        <v>7.04</v>
      </c>
      <c r="L68" s="12"/>
      <c r="M68" s="12"/>
      <c r="N68" s="12"/>
      <c r="O68" s="12"/>
      <c r="P68" s="8">
        <v>1</v>
      </c>
      <c r="Q68" s="8">
        <v>1</v>
      </c>
      <c r="R68" s="8">
        <v>5</v>
      </c>
      <c r="S68" s="8">
        <v>0</v>
      </c>
      <c r="T68" s="8">
        <v>0</v>
      </c>
      <c r="U68" s="8">
        <v>0</v>
      </c>
      <c r="V68" s="11"/>
      <c r="W68" s="85"/>
      <c r="X68" s="12"/>
      <c r="Y68" s="12" t="s">
        <v>14</v>
      </c>
      <c r="Z68" s="12" t="s">
        <v>14</v>
      </c>
      <c r="AA68" s="23">
        <f>IF(ISBLANK(#REF!),"",IF(K68&gt;5,ROUND(0.5*(K68-5),2),0))</f>
        <v>1.02</v>
      </c>
      <c r="AB68" s="23">
        <f>IF(ISBLANK(#REF!),"",IF(L68="ΝΑΙ",6,(IF(M68="ΝΑΙ",4,0))))</f>
        <v>0</v>
      </c>
      <c r="AC68" s="23">
        <f>IF(ISBLANK(#REF!),"",IF(E68="ΠΕ23",IF(N68="ΝΑΙ",3,(IF(O68="ΝΑΙ",2,0))),IF(N68="ΝΑΙ",3,(IF(O68="ΝΑΙ",2,0)))))</f>
        <v>0</v>
      </c>
      <c r="AD68" s="23">
        <f>IF(ISBLANK(#REF!),"",MAX(AB68:AC68))</f>
        <v>0</v>
      </c>
      <c r="AE68" s="23">
        <f>IF(ISBLANK(#REF!),"",MIN(3,0.5*INT((P68*12+Q68+ROUND(R68/30,0))/6)))</f>
        <v>1</v>
      </c>
      <c r="AF68" s="23">
        <f>IF(ISBLANK(#REF!),"",0.25*(S68*12+T68+ROUND(U68/30,0)))</f>
        <v>0</v>
      </c>
      <c r="AG68" s="27">
        <f>IF(ISBLANK(#REF!),"",IF(V68&gt;=67%,7,0))</f>
        <v>0</v>
      </c>
      <c r="AH68" s="27">
        <f>IF(ISBLANK(#REF!),"",IF(W68&gt;=1,7,0))</f>
        <v>0</v>
      </c>
      <c r="AI68" s="27">
        <f>IF(ISBLANK(#REF!),"",IF(X68="ΠΟΛΥΤΕΚΝΟΣ",7,IF(X68="ΤΡΙΤΕΚΝΟΣ",3,0)))</f>
        <v>0</v>
      </c>
      <c r="AJ68" s="27">
        <f>IF(ISBLANK(#REF!),"",MAX(AG68:AI68))</f>
        <v>0</v>
      </c>
      <c r="AK68" s="178">
        <f>IF(ISBLANK(#REF!),"",AA68+SUM(AD68:AF68,AJ68))</f>
        <v>2.02</v>
      </c>
    </row>
    <row r="69" spans="1:37" s="8" customFormat="1">
      <c r="A69" s="28">
        <f>IF(ISBLANK(#REF!),"",IF(ISNUMBER(A68),A68+1,1))</f>
        <v>59</v>
      </c>
      <c r="B69" s="8" t="s">
        <v>677</v>
      </c>
      <c r="C69" s="8" t="s">
        <v>331</v>
      </c>
      <c r="D69" s="8" t="s">
        <v>166</v>
      </c>
      <c r="E69" s="8" t="s">
        <v>44</v>
      </c>
      <c r="F69" s="8" t="s">
        <v>88</v>
      </c>
      <c r="G69" s="8" t="s">
        <v>61</v>
      </c>
      <c r="H69" s="8" t="s">
        <v>12</v>
      </c>
      <c r="I69" s="8" t="s">
        <v>11</v>
      </c>
      <c r="J69" s="37">
        <v>41453</v>
      </c>
      <c r="K69" s="51">
        <v>7.33</v>
      </c>
      <c r="L69" s="12"/>
      <c r="M69" s="12"/>
      <c r="N69" s="12"/>
      <c r="O69" s="12"/>
      <c r="P69" s="8">
        <v>0</v>
      </c>
      <c r="Q69" s="8">
        <v>5</v>
      </c>
      <c r="R69" s="8">
        <v>12</v>
      </c>
      <c r="S69" s="8">
        <v>0</v>
      </c>
      <c r="T69" s="8">
        <v>3</v>
      </c>
      <c r="U69" s="8">
        <v>12</v>
      </c>
      <c r="V69" s="11"/>
      <c r="W69" s="85"/>
      <c r="X69" s="12"/>
      <c r="Y69" s="12" t="s">
        <v>12</v>
      </c>
      <c r="Z69" s="12" t="s">
        <v>14</v>
      </c>
      <c r="AA69" s="23">
        <f>IF(ISBLANK(#REF!),"",IF(K69&gt;5,ROUND(0.5*(K69-5),2),0))</f>
        <v>1.17</v>
      </c>
      <c r="AB69" s="23">
        <f>IF(ISBLANK(#REF!),"",IF(L69="ΝΑΙ",6,(IF(M69="ΝΑΙ",4,0))))</f>
        <v>0</v>
      </c>
      <c r="AC69" s="23">
        <f>IF(ISBLANK(#REF!),"",IF(E69="ΠΕ23",IF(N69="ΝΑΙ",3,(IF(O69="ΝΑΙ",2,0))),IF(N69="ΝΑΙ",3,(IF(O69="ΝΑΙ",2,0)))))</f>
        <v>0</v>
      </c>
      <c r="AD69" s="23">
        <f>IF(ISBLANK(#REF!),"",MAX(AB69:AC69))</f>
        <v>0</v>
      </c>
      <c r="AE69" s="23">
        <f>IF(ISBLANK(#REF!),"",MIN(3,0.5*INT((P69*12+Q69+ROUND(R69/30,0))/6)))</f>
        <v>0</v>
      </c>
      <c r="AF69" s="23">
        <f>IF(ISBLANK(#REF!),"",0.25*(S69*12+T69+ROUND(U69/30,0)))</f>
        <v>0.75</v>
      </c>
      <c r="AG69" s="27">
        <f>IF(ISBLANK(#REF!),"",IF(V69&gt;=67%,7,0))</f>
        <v>0</v>
      </c>
      <c r="AH69" s="27">
        <f>IF(ISBLANK(#REF!),"",IF(W69&gt;=1,7,0))</f>
        <v>0</v>
      </c>
      <c r="AI69" s="27">
        <f>IF(ISBLANK(#REF!),"",IF(X69="ΠΟΛΥΤΕΚΝΟΣ",7,IF(X69="ΤΡΙΤΕΚΝΟΣ",3,0)))</f>
        <v>0</v>
      </c>
      <c r="AJ69" s="27">
        <f>IF(ISBLANK(#REF!),"",MAX(AG69:AI69))</f>
        <v>0</v>
      </c>
      <c r="AK69" s="178">
        <f>IF(ISBLANK(#REF!),"",AA69+SUM(AD69:AF69,AJ69))</f>
        <v>1.92</v>
      </c>
    </row>
    <row r="70" spans="1:37" s="16" customFormat="1">
      <c r="A70" s="28">
        <f>IF(ISBLANK(#REF!),"",IF(ISNUMBER(A69),A69+1,1))</f>
        <v>60</v>
      </c>
      <c r="B70" s="8" t="s">
        <v>738</v>
      </c>
      <c r="C70" s="8" t="s">
        <v>739</v>
      </c>
      <c r="D70" s="8" t="s">
        <v>312</v>
      </c>
      <c r="E70" s="8" t="s">
        <v>44</v>
      </c>
      <c r="F70" s="8" t="s">
        <v>87</v>
      </c>
      <c r="G70" s="8" t="s">
        <v>15</v>
      </c>
      <c r="H70" s="8" t="s">
        <v>12</v>
      </c>
      <c r="I70" s="8" t="s">
        <v>11</v>
      </c>
      <c r="J70" s="37">
        <v>42481</v>
      </c>
      <c r="K70" s="51">
        <v>5.7859999999999996</v>
      </c>
      <c r="L70" s="12"/>
      <c r="M70" s="12"/>
      <c r="N70" s="12"/>
      <c r="O70" s="12"/>
      <c r="P70" s="8">
        <v>0</v>
      </c>
      <c r="Q70" s="8">
        <v>0</v>
      </c>
      <c r="R70" s="8">
        <v>0</v>
      </c>
      <c r="S70" s="8">
        <v>0</v>
      </c>
      <c r="T70" s="8">
        <v>5</v>
      </c>
      <c r="U70" s="8">
        <v>18</v>
      </c>
      <c r="V70" s="11"/>
      <c r="W70" s="85"/>
      <c r="X70" s="12"/>
      <c r="Y70" s="12" t="s">
        <v>14</v>
      </c>
      <c r="Z70" s="12" t="s">
        <v>14</v>
      </c>
      <c r="AA70" s="23">
        <f>IF(ISBLANK(#REF!),"",IF(K70&gt;5,ROUND(0.5*(K70-5),2),0))</f>
        <v>0.39</v>
      </c>
      <c r="AB70" s="23">
        <f>IF(ISBLANK(#REF!),"",IF(L70="ΝΑΙ",6,(IF(M70="ΝΑΙ",4,0))))</f>
        <v>0</v>
      </c>
      <c r="AC70" s="23">
        <f>IF(ISBLANK(#REF!),"",IF(E70="ΠΕ23",IF(N70="ΝΑΙ",3,(IF(O70="ΝΑΙ",2,0))),IF(N70="ΝΑΙ",3,(IF(O70="ΝΑΙ",2,0)))))</f>
        <v>0</v>
      </c>
      <c r="AD70" s="23">
        <f>IF(ISBLANK(#REF!),"",MAX(AB70:AC70))</f>
        <v>0</v>
      </c>
      <c r="AE70" s="23">
        <f>IF(ISBLANK(#REF!),"",MIN(3,0.5*INT((P70*12+Q70+ROUND(R70/30,0))/6)))</f>
        <v>0</v>
      </c>
      <c r="AF70" s="23">
        <f>IF(ISBLANK(#REF!),"",0.25*(S70*12+T70+ROUND(U70/30,0)))</f>
        <v>1.5</v>
      </c>
      <c r="AG70" s="27">
        <f>IF(ISBLANK(#REF!),"",IF(V70&gt;=67%,7,0))</f>
        <v>0</v>
      </c>
      <c r="AH70" s="27">
        <f>IF(ISBLANK(#REF!),"",IF(W70&gt;=1,7,0))</f>
        <v>0</v>
      </c>
      <c r="AI70" s="27">
        <f>IF(ISBLANK(#REF!),"",IF(X70="ΠΟΛΥΤΕΚΝΟΣ",7,IF(X70="ΤΡΙΤΕΚΝΟΣ",3,0)))</f>
        <v>0</v>
      </c>
      <c r="AJ70" s="27">
        <f>IF(ISBLANK(#REF!),"",MAX(AG70:AI70))</f>
        <v>0</v>
      </c>
      <c r="AK70" s="178">
        <f>IF(ISBLANK(#REF!),"",AA70+SUM(AD70:AF70,AJ70))</f>
        <v>1.8900000000000001</v>
      </c>
    </row>
    <row r="71" spans="1:37" s="8" customFormat="1">
      <c r="A71" s="28">
        <f>IF(ISBLANK(#REF!),"",IF(ISNUMBER(A70),A70+1,1))</f>
        <v>61</v>
      </c>
      <c r="B71" s="8" t="s">
        <v>711</v>
      </c>
      <c r="C71" s="8" t="s">
        <v>153</v>
      </c>
      <c r="D71" s="8" t="s">
        <v>106</v>
      </c>
      <c r="E71" s="8" t="s">
        <v>44</v>
      </c>
      <c r="F71" s="8" t="s">
        <v>88</v>
      </c>
      <c r="G71" s="8" t="s">
        <v>61</v>
      </c>
      <c r="H71" s="8" t="s">
        <v>12</v>
      </c>
      <c r="I71" s="8" t="s">
        <v>11</v>
      </c>
      <c r="J71" s="37">
        <v>41029</v>
      </c>
      <c r="K71" s="51">
        <v>7.46</v>
      </c>
      <c r="L71" s="12"/>
      <c r="M71" s="12"/>
      <c r="N71" s="12"/>
      <c r="O71" s="12"/>
      <c r="P71" s="8">
        <v>0</v>
      </c>
      <c r="Q71" s="8">
        <v>8</v>
      </c>
      <c r="R71" s="8">
        <v>21</v>
      </c>
      <c r="S71" s="8">
        <v>0</v>
      </c>
      <c r="T71" s="8">
        <v>0</v>
      </c>
      <c r="U71" s="8">
        <v>0</v>
      </c>
      <c r="V71" s="11"/>
      <c r="W71" s="85"/>
      <c r="X71" s="12"/>
      <c r="Y71" s="12" t="s">
        <v>14</v>
      </c>
      <c r="Z71" s="12" t="s">
        <v>14</v>
      </c>
      <c r="AA71" s="23">
        <f>IF(ISBLANK(#REF!),"",IF(K71&gt;5,ROUND(0.5*(K71-5),2),0))</f>
        <v>1.23</v>
      </c>
      <c r="AB71" s="23">
        <f>IF(ISBLANK(#REF!),"",IF(L71="ΝΑΙ",6,(IF(M71="ΝΑΙ",4,0))))</f>
        <v>0</v>
      </c>
      <c r="AC71" s="23">
        <f>IF(ISBLANK(#REF!),"",IF(E71="ΠΕ23",IF(N71="ΝΑΙ",3,(IF(O71="ΝΑΙ",2,0))),IF(N71="ΝΑΙ",3,(IF(O71="ΝΑΙ",2,0)))))</f>
        <v>0</v>
      </c>
      <c r="AD71" s="23">
        <f>IF(ISBLANK(#REF!),"",MAX(AB71:AC71))</f>
        <v>0</v>
      </c>
      <c r="AE71" s="23">
        <f>IF(ISBLANK(#REF!),"",MIN(3,0.5*INT((P71*12+Q71+ROUND(R71/30,0))/6)))</f>
        <v>0.5</v>
      </c>
      <c r="AF71" s="23">
        <f>IF(ISBLANK(#REF!),"",0.25*(S71*12+T71+ROUND(U71/30,0)))</f>
        <v>0</v>
      </c>
      <c r="AG71" s="27">
        <f>IF(ISBLANK(#REF!),"",IF(V71&gt;=67%,7,0))</f>
        <v>0</v>
      </c>
      <c r="AH71" s="27">
        <f>IF(ISBLANK(#REF!),"",IF(W71&gt;=1,7,0))</f>
        <v>0</v>
      </c>
      <c r="AI71" s="27">
        <f>IF(ISBLANK(#REF!),"",IF(X71="ΠΟΛΥΤΕΚΝΟΣ",7,IF(X71="ΤΡΙΤΕΚΝΟΣ",3,0)))</f>
        <v>0</v>
      </c>
      <c r="AJ71" s="27">
        <f>IF(ISBLANK(#REF!),"",MAX(AG71:AI71))</f>
        <v>0</v>
      </c>
      <c r="AK71" s="178">
        <f>IF(ISBLANK(#REF!),"",AA71+SUM(AD71:AF71,AJ71))</f>
        <v>1.73</v>
      </c>
    </row>
    <row r="72" spans="1:37" s="16" customFormat="1">
      <c r="A72" s="28">
        <f>IF(ISBLANK(#REF!),"",IF(ISNUMBER(A71),A71+1,1))</f>
        <v>62</v>
      </c>
      <c r="B72" s="16" t="s">
        <v>315</v>
      </c>
      <c r="C72" s="16" t="s">
        <v>223</v>
      </c>
      <c r="D72" s="16" t="s">
        <v>487</v>
      </c>
      <c r="E72" s="16" t="s">
        <v>44</v>
      </c>
      <c r="F72" s="16" t="s">
        <v>87</v>
      </c>
      <c r="G72" s="16" t="s">
        <v>15</v>
      </c>
      <c r="H72" s="16" t="s">
        <v>12</v>
      </c>
      <c r="I72" s="16" t="s">
        <v>11</v>
      </c>
      <c r="J72" s="90">
        <v>41592</v>
      </c>
      <c r="K72" s="54">
        <v>6.9429999999999996</v>
      </c>
      <c r="L72" s="17"/>
      <c r="M72" s="17"/>
      <c r="N72" s="17"/>
      <c r="O72" s="17"/>
      <c r="P72" s="16">
        <v>0</v>
      </c>
      <c r="Q72" s="16">
        <v>2</v>
      </c>
      <c r="R72" s="16">
        <v>0</v>
      </c>
      <c r="S72" s="16">
        <v>0</v>
      </c>
      <c r="T72" s="16">
        <v>3</v>
      </c>
      <c r="U72" s="16">
        <v>9</v>
      </c>
      <c r="V72" s="26"/>
      <c r="W72" s="87"/>
      <c r="X72" s="17"/>
      <c r="Y72" s="17" t="s">
        <v>14</v>
      </c>
      <c r="Z72" s="17" t="s">
        <v>14</v>
      </c>
      <c r="AA72" s="23">
        <f>IF(ISBLANK(#REF!),"",IF(K72&gt;5,ROUND(0.5*(K72-5),2),0))</f>
        <v>0.97</v>
      </c>
      <c r="AB72" s="23">
        <f>IF(ISBLANK(#REF!),"",IF(L72="ΝΑΙ",6,(IF(M72="ΝΑΙ",4,0))))</f>
        <v>0</v>
      </c>
      <c r="AC72" s="23">
        <f>IF(ISBLANK(#REF!),"",IF(E72="ΠΕ23",IF(N72="ΝΑΙ",3,(IF(O72="ΝΑΙ",2,0))),IF(N72="ΝΑΙ",3,(IF(O72="ΝΑΙ",2,0)))))</f>
        <v>0</v>
      </c>
      <c r="AD72" s="23">
        <f>IF(ISBLANK(#REF!),"",MAX(AB72:AC72))</f>
        <v>0</v>
      </c>
      <c r="AE72" s="23">
        <f>IF(ISBLANK(#REF!),"",MIN(3,0.5*INT((P72*12+Q72+ROUND(R72/30,0))/6)))</f>
        <v>0</v>
      </c>
      <c r="AF72" s="23">
        <f>IF(ISBLANK(#REF!),"",0.25*(S72*12+T72+ROUND(U72/30,0)))</f>
        <v>0.75</v>
      </c>
      <c r="AG72" s="27">
        <f>IF(ISBLANK(#REF!),"",IF(V72&gt;=67%,7,0))</f>
        <v>0</v>
      </c>
      <c r="AH72" s="27">
        <f>IF(ISBLANK(#REF!),"",IF(W72&gt;=1,7,0))</f>
        <v>0</v>
      </c>
      <c r="AI72" s="27">
        <f>IF(ISBLANK(#REF!),"",IF(X72="ΠΟΛΥΤΕΚΝΟΣ",7,IF(X72="ΤΡΙΤΕΚΝΟΣ",3,0)))</f>
        <v>0</v>
      </c>
      <c r="AJ72" s="27">
        <f>IF(ISBLANK(#REF!),"",MAX(AG72:AI72))</f>
        <v>0</v>
      </c>
      <c r="AK72" s="178">
        <f>IF(ISBLANK(#REF!),"",AA72+SUM(AD72:AF72,AJ72))</f>
        <v>1.72</v>
      </c>
    </row>
    <row r="73" spans="1:37" s="8" customFormat="1">
      <c r="A73" s="28">
        <f>IF(ISBLANK(#REF!),"",IF(ISNUMBER(A72),A72+1,1))</f>
        <v>63</v>
      </c>
      <c r="B73" s="8" t="s">
        <v>771</v>
      </c>
      <c r="C73" s="8" t="s">
        <v>113</v>
      </c>
      <c r="D73" s="8" t="s">
        <v>106</v>
      </c>
      <c r="E73" s="8" t="s">
        <v>44</v>
      </c>
      <c r="F73" s="8" t="s">
        <v>87</v>
      </c>
      <c r="G73" s="8" t="s">
        <v>15</v>
      </c>
      <c r="H73" s="8" t="s">
        <v>12</v>
      </c>
      <c r="I73" s="8" t="s">
        <v>11</v>
      </c>
      <c r="J73" s="37">
        <v>41592</v>
      </c>
      <c r="K73" s="51">
        <v>6.774</v>
      </c>
      <c r="L73" s="12"/>
      <c r="M73" s="12"/>
      <c r="N73" s="12"/>
      <c r="O73" s="12"/>
      <c r="P73" s="8">
        <v>0</v>
      </c>
      <c r="Q73" s="8">
        <v>0</v>
      </c>
      <c r="R73" s="8">
        <v>0</v>
      </c>
      <c r="S73" s="8">
        <v>0</v>
      </c>
      <c r="T73" s="8">
        <v>3</v>
      </c>
      <c r="U73" s="8">
        <v>5</v>
      </c>
      <c r="V73" s="11"/>
      <c r="W73" s="85"/>
      <c r="X73" s="12"/>
      <c r="Y73" s="12" t="s">
        <v>12</v>
      </c>
      <c r="Z73" s="12" t="s">
        <v>14</v>
      </c>
      <c r="AA73" s="23">
        <f>IF(ISBLANK(#REF!),"",IF(K73&gt;5,ROUND(0.5*(K73-5),2),0))</f>
        <v>0.89</v>
      </c>
      <c r="AB73" s="23">
        <f>IF(ISBLANK(#REF!),"",IF(L73="ΝΑΙ",6,(IF(M73="ΝΑΙ",4,0))))</f>
        <v>0</v>
      </c>
      <c r="AC73" s="23">
        <f>IF(ISBLANK(#REF!),"",IF(E73="ΠΕ23",IF(N73="ΝΑΙ",3,(IF(O73="ΝΑΙ",2,0))),IF(N73="ΝΑΙ",3,(IF(O73="ΝΑΙ",2,0)))))</f>
        <v>0</v>
      </c>
      <c r="AD73" s="23">
        <f>IF(ISBLANK(#REF!),"",MAX(AB73:AC73))</f>
        <v>0</v>
      </c>
      <c r="AE73" s="23">
        <f>IF(ISBLANK(#REF!),"",MIN(3,0.5*INT((P73*12+Q73+ROUND(R73/30,0))/6)))</f>
        <v>0</v>
      </c>
      <c r="AF73" s="23">
        <f>IF(ISBLANK(#REF!),"",0.25*(S73*12+T73+ROUND(U73/30,0)))</f>
        <v>0.75</v>
      </c>
      <c r="AG73" s="27">
        <f>IF(ISBLANK(#REF!),"",IF(V73&gt;=67%,7,0))</f>
        <v>0</v>
      </c>
      <c r="AH73" s="27">
        <f>IF(ISBLANK(#REF!),"",IF(W73&gt;=1,7,0))</f>
        <v>0</v>
      </c>
      <c r="AI73" s="27">
        <f>IF(ISBLANK(#REF!),"",IF(X73="ΠΟΛΥΤΕΚΝΟΣ",7,IF(X73="ΤΡΙΤΕΚΝΟΣ",3,0)))</f>
        <v>0</v>
      </c>
      <c r="AJ73" s="27">
        <f>IF(ISBLANK(#REF!),"",MAX(AG73:AI73))</f>
        <v>0</v>
      </c>
      <c r="AK73" s="178">
        <f>IF(ISBLANK(#REF!),"",AA73+SUM(AD73:AF73,AJ73))</f>
        <v>1.6400000000000001</v>
      </c>
    </row>
    <row r="74" spans="1:37" s="8" customFormat="1">
      <c r="A74" s="28">
        <f>IF(ISBLANK(#REF!),"",IF(ISNUMBER(A73),A73+1,1))</f>
        <v>64</v>
      </c>
      <c r="B74" s="8" t="s">
        <v>712</v>
      </c>
      <c r="C74" s="8" t="s">
        <v>126</v>
      </c>
      <c r="D74" s="8" t="s">
        <v>146</v>
      </c>
      <c r="E74" s="8" t="s">
        <v>44</v>
      </c>
      <c r="F74" s="8" t="s">
        <v>87</v>
      </c>
      <c r="G74" s="8" t="s">
        <v>15</v>
      </c>
      <c r="H74" s="8" t="s">
        <v>12</v>
      </c>
      <c r="I74" s="8" t="s">
        <v>11</v>
      </c>
      <c r="J74" s="37">
        <v>39589</v>
      </c>
      <c r="K74" s="51">
        <v>6.367</v>
      </c>
      <c r="L74" s="12"/>
      <c r="M74" s="12"/>
      <c r="N74" s="12"/>
      <c r="O74" s="12"/>
      <c r="P74" s="8">
        <v>0</v>
      </c>
      <c r="Q74" s="8">
        <v>9</v>
      </c>
      <c r="R74" s="8">
        <v>11</v>
      </c>
      <c r="S74" s="8">
        <v>0</v>
      </c>
      <c r="T74" s="8">
        <v>0</v>
      </c>
      <c r="U74" s="8">
        <v>0</v>
      </c>
      <c r="V74" s="11"/>
      <c r="W74" s="85"/>
      <c r="X74" s="12"/>
      <c r="Y74" s="12" t="s">
        <v>14</v>
      </c>
      <c r="Z74" s="12" t="s">
        <v>14</v>
      </c>
      <c r="AA74" s="23">
        <f>IF(ISBLANK(#REF!),"",IF(K74&gt;5,ROUND(0.5*(K74-5),2),0))</f>
        <v>0.68</v>
      </c>
      <c r="AB74" s="23">
        <f>IF(ISBLANK(#REF!),"",IF(L74="ΝΑΙ",6,(IF(M74="ΝΑΙ",4,0))))</f>
        <v>0</v>
      </c>
      <c r="AC74" s="23">
        <f>IF(ISBLANK(#REF!),"",IF(E74="ΠΕ23",IF(N74="ΝΑΙ",3,(IF(O74="ΝΑΙ",2,0))),IF(N74="ΝΑΙ",3,(IF(O74="ΝΑΙ",2,0)))))</f>
        <v>0</v>
      </c>
      <c r="AD74" s="23">
        <f>IF(ISBLANK(#REF!),"",MAX(AB74:AC74))</f>
        <v>0</v>
      </c>
      <c r="AE74" s="23">
        <f>IF(ISBLANK(#REF!),"",MIN(3,0.5*INT((P74*12+Q74+ROUND(R74/30,0))/6)))</f>
        <v>0.5</v>
      </c>
      <c r="AF74" s="23">
        <f>IF(ISBLANK(#REF!),"",0.25*(S74*12+T74+ROUND(U74/30,0)))</f>
        <v>0</v>
      </c>
      <c r="AG74" s="27">
        <f>IF(ISBLANK(#REF!),"",IF(V74&gt;=67%,7,0))</f>
        <v>0</v>
      </c>
      <c r="AH74" s="27">
        <f>IF(ISBLANK(#REF!),"",IF(W74&gt;=1,7,0))</f>
        <v>0</v>
      </c>
      <c r="AI74" s="27">
        <f>IF(ISBLANK(#REF!),"",IF(X74="ΠΟΛΥΤΕΚΝΟΣ",7,IF(X74="ΤΡΙΤΕΚΝΟΣ",3,0)))</f>
        <v>0</v>
      </c>
      <c r="AJ74" s="27">
        <f>IF(ISBLANK(#REF!),"",MAX(AG74:AI74))</f>
        <v>0</v>
      </c>
      <c r="AK74" s="178">
        <f>IF(ISBLANK(#REF!),"",AA74+SUM(AD74:AF74,AJ74))</f>
        <v>1.1800000000000002</v>
      </c>
    </row>
    <row r="75" spans="1:37" s="8" customFormat="1">
      <c r="A75" s="28">
        <f>IF(ISBLANK(#REF!),"",IF(ISNUMBER(A74),A74+1,1))</f>
        <v>65</v>
      </c>
      <c r="B75" s="8" t="s">
        <v>717</v>
      </c>
      <c r="C75" s="8" t="s">
        <v>119</v>
      </c>
      <c r="D75" s="8" t="s">
        <v>170</v>
      </c>
      <c r="E75" s="8" t="s">
        <v>44</v>
      </c>
      <c r="F75" s="8" t="s">
        <v>87</v>
      </c>
      <c r="G75" s="8" t="s">
        <v>15</v>
      </c>
      <c r="H75" s="8" t="s">
        <v>12</v>
      </c>
      <c r="I75" s="8" t="s">
        <v>11</v>
      </c>
      <c r="J75" s="37">
        <v>41788</v>
      </c>
      <c r="K75" s="51">
        <v>6.2359999999999998</v>
      </c>
      <c r="L75" s="12"/>
      <c r="M75" s="12"/>
      <c r="N75" s="12"/>
      <c r="O75" s="12"/>
      <c r="P75" s="8">
        <v>0</v>
      </c>
      <c r="Q75" s="8">
        <v>8</v>
      </c>
      <c r="R75" s="8">
        <v>0</v>
      </c>
      <c r="S75" s="8">
        <v>0</v>
      </c>
      <c r="T75" s="8">
        <v>0</v>
      </c>
      <c r="U75" s="8">
        <v>0</v>
      </c>
      <c r="V75" s="11"/>
      <c r="W75" s="85"/>
      <c r="X75" s="12"/>
      <c r="Y75" s="12" t="s">
        <v>14</v>
      </c>
      <c r="Z75" s="12" t="s">
        <v>14</v>
      </c>
      <c r="AA75" s="23">
        <f>IF(ISBLANK(#REF!),"",IF(K75&gt;5,ROUND(0.5*(K75-5),2),0))</f>
        <v>0.62</v>
      </c>
      <c r="AB75" s="23">
        <f>IF(ISBLANK(#REF!),"",IF(L75="ΝΑΙ",6,(IF(M75="ΝΑΙ",4,0))))</f>
        <v>0</v>
      </c>
      <c r="AC75" s="23">
        <f>IF(ISBLANK(#REF!),"",IF(E75="ΠΕ23",IF(N75="ΝΑΙ",3,(IF(O75="ΝΑΙ",2,0))),IF(N75="ΝΑΙ",3,(IF(O75="ΝΑΙ",2,0)))))</f>
        <v>0</v>
      </c>
      <c r="AD75" s="23">
        <f>IF(ISBLANK(#REF!),"",MAX(AB75:AC75))</f>
        <v>0</v>
      </c>
      <c r="AE75" s="23">
        <f>IF(ISBLANK(#REF!),"",MIN(3,0.5*INT((P75*12+Q75+ROUND(R75/30,0))/6)))</f>
        <v>0.5</v>
      </c>
      <c r="AF75" s="23">
        <f>IF(ISBLANK(#REF!),"",0.25*(S75*12+T75+ROUND(U75/30,0)))</f>
        <v>0</v>
      </c>
      <c r="AG75" s="27">
        <f>IF(ISBLANK(#REF!),"",IF(V75&gt;=67%,7,0))</f>
        <v>0</v>
      </c>
      <c r="AH75" s="27">
        <f>IF(ISBLANK(#REF!),"",IF(W75&gt;=1,7,0))</f>
        <v>0</v>
      </c>
      <c r="AI75" s="27">
        <f>IF(ISBLANK(#REF!),"",IF(X75="ΠΟΛΥΤΕΚΝΟΣ",7,IF(X75="ΤΡΙΤΕΚΝΟΣ",3,0)))</f>
        <v>0</v>
      </c>
      <c r="AJ75" s="27">
        <f>IF(ISBLANK(#REF!),"",MAX(AG75:AI75))</f>
        <v>0</v>
      </c>
      <c r="AK75" s="178">
        <f>IF(ISBLANK(#REF!),"",AA75+SUM(AD75:AF75,AJ75))</f>
        <v>1.1200000000000001</v>
      </c>
    </row>
    <row r="76" spans="1:37" s="8" customFormat="1">
      <c r="A76" s="28">
        <f>IF(ISBLANK(#REF!),"",IF(ISNUMBER(A75),A75+1,1))</f>
        <v>66</v>
      </c>
      <c r="B76" s="8" t="s">
        <v>791</v>
      </c>
      <c r="C76" s="8" t="s">
        <v>792</v>
      </c>
      <c r="D76" s="8" t="s">
        <v>166</v>
      </c>
      <c r="E76" s="8" t="s">
        <v>44</v>
      </c>
      <c r="F76" s="8" t="s">
        <v>88</v>
      </c>
      <c r="G76" s="8" t="s">
        <v>61</v>
      </c>
      <c r="H76" s="8" t="s">
        <v>12</v>
      </c>
      <c r="I76" s="8" t="s">
        <v>11</v>
      </c>
      <c r="J76" s="37">
        <v>41925</v>
      </c>
      <c r="K76" s="51">
        <v>7.21</v>
      </c>
      <c r="L76" s="12"/>
      <c r="M76" s="12"/>
      <c r="N76" s="12"/>
      <c r="O76" s="12"/>
      <c r="P76" s="8">
        <v>0</v>
      </c>
      <c r="Q76" s="8">
        <v>5</v>
      </c>
      <c r="R76" s="8">
        <v>0</v>
      </c>
      <c r="S76" s="8">
        <v>0</v>
      </c>
      <c r="T76" s="8">
        <v>0</v>
      </c>
      <c r="U76" s="8">
        <v>0</v>
      </c>
      <c r="V76" s="11"/>
      <c r="W76" s="85"/>
      <c r="X76" s="12"/>
      <c r="Y76" s="12" t="s">
        <v>14</v>
      </c>
      <c r="Z76" s="12" t="s">
        <v>14</v>
      </c>
      <c r="AA76" s="105">
        <f>IF(ISBLANK(#REF!),"",IF(K76&gt;5,ROUND(0.5*(K76-5),2),0))</f>
        <v>1.1100000000000001</v>
      </c>
      <c r="AB76" s="105">
        <f>IF(ISBLANK(#REF!),"",IF(L76="ΝΑΙ",6,(IF(M76="ΝΑΙ",4,0))))</f>
        <v>0</v>
      </c>
      <c r="AC76" s="23">
        <f>IF(ISBLANK(#REF!),"",IF(E76="ΠΕ23",IF(N76="ΝΑΙ",3,(IF(O76="ΝΑΙ",2,0))),IF(N76="ΝΑΙ",3,(IF(O76="ΝΑΙ",2,0)))))</f>
        <v>0</v>
      </c>
      <c r="AD76" s="23">
        <f>IF(ISBLANK(#REF!),"",MAX(AB76:AC76))</f>
        <v>0</v>
      </c>
      <c r="AE76" s="105">
        <f>IF(ISBLANK(#REF!),"",MIN(3,0.5*INT((P76*12+Q76+ROUND(R76/30,0))/6)))</f>
        <v>0</v>
      </c>
      <c r="AF76" s="105">
        <f>IF(ISBLANK(#REF!),"",0.25*(S76*12+T76+ROUND(U76/30,0)))</f>
        <v>0</v>
      </c>
      <c r="AG76" s="105">
        <f>IF(ISBLANK(#REF!),"",IF(V76&gt;=67%,7,0))</f>
        <v>0</v>
      </c>
      <c r="AH76" s="105">
        <f>IF(ISBLANK(#REF!),"",IF(W76&gt;=1,7,0))</f>
        <v>0</v>
      </c>
      <c r="AI76" s="105">
        <f>IF(ISBLANK(#REF!),"",IF(X76="ΠΟΛΥΤΕΚΝΟΣ",7,IF(X76="ΤΡΙΤΕΚΝΟΣ",3,0)))</f>
        <v>0</v>
      </c>
      <c r="AJ76" s="105">
        <f>IF(ISBLANK(#REF!),"",MAX(AG76:AI76))</f>
        <v>0</v>
      </c>
      <c r="AK76" s="178">
        <f>IF(ISBLANK(#REF!),"",AA76+SUM(AD76:AF76,AJ76))</f>
        <v>1.1100000000000001</v>
      </c>
    </row>
    <row r="77" spans="1:37" s="8" customFormat="1">
      <c r="A77" s="28">
        <f>IF(ISBLANK(#REF!),"",IF(ISNUMBER(A76),A76+1,1))</f>
        <v>67</v>
      </c>
      <c r="B77" s="8" t="s">
        <v>798</v>
      </c>
      <c r="C77" s="8" t="s">
        <v>97</v>
      </c>
      <c r="D77" s="8" t="s">
        <v>567</v>
      </c>
      <c r="E77" s="8" t="s">
        <v>44</v>
      </c>
      <c r="F77" s="8" t="s">
        <v>87</v>
      </c>
      <c r="G77" s="8" t="s">
        <v>15</v>
      </c>
      <c r="H77" s="8" t="s">
        <v>12</v>
      </c>
      <c r="I77" s="8" t="s">
        <v>11</v>
      </c>
      <c r="J77" s="37">
        <v>42626</v>
      </c>
      <c r="K77" s="51">
        <v>7.1429999999999998</v>
      </c>
      <c r="L77" s="12"/>
      <c r="M77" s="12"/>
      <c r="N77" s="12"/>
      <c r="O77" s="12"/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11"/>
      <c r="W77" s="85"/>
      <c r="X77" s="12"/>
      <c r="Y77" s="12" t="s">
        <v>14</v>
      </c>
      <c r="Z77" s="12" t="s">
        <v>14</v>
      </c>
      <c r="AA77" s="105">
        <f>IF(ISBLANK(#REF!),"",IF(K77&gt;5,ROUND(0.5*(K77-5),2),0))</f>
        <v>1.07</v>
      </c>
      <c r="AB77" s="105">
        <f>IF(ISBLANK(#REF!),"",IF(L77="ΝΑΙ",6,(IF(M77="ΝΑΙ",4,0))))</f>
        <v>0</v>
      </c>
      <c r="AC77" s="23">
        <f>IF(ISBLANK(#REF!),"",IF(E77="ΠΕ23",IF(N77="ΝΑΙ",3,(IF(O77="ΝΑΙ",2,0))),IF(N77="ΝΑΙ",3,(IF(O77="ΝΑΙ",2,0)))))</f>
        <v>0</v>
      </c>
      <c r="AD77" s="23">
        <f>IF(ISBLANK(#REF!),"",MAX(AB77:AC77))</f>
        <v>0</v>
      </c>
      <c r="AE77" s="105">
        <f>IF(ISBLANK(#REF!),"",MIN(3,0.5*INT((P77*12+Q77+ROUND(R77/30,0))/6)))</f>
        <v>0</v>
      </c>
      <c r="AF77" s="105">
        <f>IF(ISBLANK(#REF!),"",0.25*(S77*12+T77+ROUND(U77/30,0)))</f>
        <v>0</v>
      </c>
      <c r="AG77" s="105">
        <f>IF(ISBLANK(#REF!),"",IF(V77&gt;=67%,7,0))</f>
        <v>0</v>
      </c>
      <c r="AH77" s="105">
        <f>IF(ISBLANK(#REF!),"",IF(W77&gt;=1,7,0))</f>
        <v>0</v>
      </c>
      <c r="AI77" s="105">
        <f>IF(ISBLANK(#REF!),"",IF(X77="ΠΟΛΥΤΕΚΝΟΣ",7,IF(X77="ΤΡΙΤΕΚΝΟΣ",3,0)))</f>
        <v>0</v>
      </c>
      <c r="AJ77" s="105">
        <f>IF(ISBLANK(#REF!),"",MAX(AG77:AI77))</f>
        <v>0</v>
      </c>
      <c r="AK77" s="178">
        <f>IF(ISBLANK(#REF!),"",AA77+SUM(AD77:AF77,AJ77))</f>
        <v>1.07</v>
      </c>
    </row>
    <row r="78" spans="1:37" s="8" customFormat="1">
      <c r="A78" s="28">
        <f>IF(ISBLANK(#REF!),"",IF(ISNUMBER(A77),A77+1,1))</f>
        <v>68</v>
      </c>
      <c r="B78" s="8" t="s">
        <v>796</v>
      </c>
      <c r="C78" s="8" t="s">
        <v>153</v>
      </c>
      <c r="D78" s="8" t="s">
        <v>232</v>
      </c>
      <c r="E78" s="8" t="s">
        <v>44</v>
      </c>
      <c r="F78" s="8" t="s">
        <v>87</v>
      </c>
      <c r="G78" s="8" t="s">
        <v>15</v>
      </c>
      <c r="H78" s="8" t="s">
        <v>12</v>
      </c>
      <c r="I78" s="8" t="s">
        <v>11</v>
      </c>
      <c r="J78" s="37">
        <v>42697</v>
      </c>
      <c r="K78" s="51">
        <v>6.7380000000000004</v>
      </c>
      <c r="L78" s="12"/>
      <c r="M78" s="12"/>
      <c r="N78" s="12"/>
      <c r="O78" s="12"/>
      <c r="P78" s="8">
        <v>0</v>
      </c>
      <c r="Q78" s="8">
        <v>4</v>
      </c>
      <c r="R78" s="8">
        <v>27</v>
      </c>
      <c r="S78" s="8">
        <v>0</v>
      </c>
      <c r="T78" s="8">
        <v>0</v>
      </c>
      <c r="U78" s="8">
        <v>0</v>
      </c>
      <c r="V78" s="11"/>
      <c r="W78" s="85"/>
      <c r="X78" s="12"/>
      <c r="Y78" s="12" t="s">
        <v>14</v>
      </c>
      <c r="Z78" s="12" t="s">
        <v>14</v>
      </c>
      <c r="AA78" s="105">
        <f>IF(ISBLANK(#REF!),"",IF(K78&gt;5,ROUND(0.5*(K78-5),2),0))</f>
        <v>0.87</v>
      </c>
      <c r="AB78" s="105">
        <f>IF(ISBLANK(#REF!),"",IF(L78="ΝΑΙ",6,(IF(M78="ΝΑΙ",4,0))))</f>
        <v>0</v>
      </c>
      <c r="AC78" s="23">
        <f>IF(ISBLANK(#REF!),"",IF(E78="ΠΕ23",IF(N78="ΝΑΙ",3,(IF(O78="ΝΑΙ",2,0))),IF(N78="ΝΑΙ",3,(IF(O78="ΝΑΙ",2,0)))))</f>
        <v>0</v>
      </c>
      <c r="AD78" s="23">
        <f>IF(ISBLANK(#REF!),"",MAX(AB78:AC78))</f>
        <v>0</v>
      </c>
      <c r="AE78" s="105">
        <f>IF(ISBLANK(#REF!),"",MIN(3,0.5*INT((P78*12+Q78+ROUND(R78/30,0))/6)))</f>
        <v>0</v>
      </c>
      <c r="AF78" s="105">
        <f>IF(ISBLANK(#REF!),"",0.25*(S78*12+T78+ROUND(U78/30,0)))</f>
        <v>0</v>
      </c>
      <c r="AG78" s="105">
        <f>IF(ISBLANK(#REF!),"",IF(V78&gt;=67%,7,0))</f>
        <v>0</v>
      </c>
      <c r="AH78" s="105">
        <f>IF(ISBLANK(#REF!),"",IF(W78&gt;=1,7,0))</f>
        <v>0</v>
      </c>
      <c r="AI78" s="105">
        <f>IF(ISBLANK(#REF!),"",IF(X78="ΠΟΛΥΤΕΚΝΟΣ",7,IF(X78="ΤΡΙΤΕΚΝΟΣ",3,0)))</f>
        <v>0</v>
      </c>
      <c r="AJ78" s="105">
        <f>IF(ISBLANK(#REF!),"",MAX(AG78:AI78))</f>
        <v>0</v>
      </c>
      <c r="AK78" s="178">
        <f>IF(ISBLANK(#REF!),"",AA78+SUM(AD78:AF78,AJ78))</f>
        <v>0.87</v>
      </c>
    </row>
    <row r="79" spans="1:37" s="8" customFormat="1">
      <c r="A79" s="28">
        <f>IF(ISBLANK(#REF!),"",IF(ISNUMBER(A78),A78+1,1))</f>
        <v>69</v>
      </c>
      <c r="B79" s="8" t="s">
        <v>777</v>
      </c>
      <c r="C79" s="8" t="s">
        <v>131</v>
      </c>
      <c r="D79" s="8" t="s">
        <v>95</v>
      </c>
      <c r="E79" s="8" t="s">
        <v>44</v>
      </c>
      <c r="F79" s="8" t="s">
        <v>87</v>
      </c>
      <c r="G79" s="8" t="s">
        <v>15</v>
      </c>
      <c r="H79" s="8" t="s">
        <v>12</v>
      </c>
      <c r="I79" s="8" t="s">
        <v>11</v>
      </c>
      <c r="J79" s="37">
        <v>42817</v>
      </c>
      <c r="K79" s="51">
        <v>6.6669999999999998</v>
      </c>
      <c r="L79" s="12"/>
      <c r="M79" s="12"/>
      <c r="N79" s="12"/>
      <c r="O79" s="12"/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11"/>
      <c r="W79" s="85"/>
      <c r="X79" s="12"/>
      <c r="Y79" s="12" t="s">
        <v>14</v>
      </c>
      <c r="Z79" s="12" t="s">
        <v>14</v>
      </c>
      <c r="AA79" s="23">
        <f>IF(ISBLANK(#REF!),"",IF(K79&gt;5,ROUND(0.5*(K79-5),2),0))</f>
        <v>0.83</v>
      </c>
      <c r="AB79" s="23">
        <f>IF(ISBLANK(#REF!),"",IF(L79="ΝΑΙ",6,(IF(M79="ΝΑΙ",4,0))))</f>
        <v>0</v>
      </c>
      <c r="AC79" s="23">
        <f>IF(ISBLANK(#REF!),"",IF(E79="ΠΕ23",IF(N79="ΝΑΙ",3,(IF(O79="ΝΑΙ",2,0))),IF(N79="ΝΑΙ",3,(IF(O79="ΝΑΙ",2,0)))))</f>
        <v>0</v>
      </c>
      <c r="AD79" s="23">
        <f>IF(ISBLANK(#REF!),"",MAX(AB79:AC79))</f>
        <v>0</v>
      </c>
      <c r="AE79" s="23">
        <f>IF(ISBLANK(#REF!),"",MIN(3,0.5*INT((P79*12+Q79+ROUND(R79/30,0))/6)))</f>
        <v>0</v>
      </c>
      <c r="AF79" s="23">
        <f>IF(ISBLANK(#REF!),"",0.25*(S79*12+T79+ROUND(U79/30,0)))</f>
        <v>0</v>
      </c>
      <c r="AG79" s="27">
        <f>IF(ISBLANK(#REF!),"",IF(V79&gt;=67%,7,0))</f>
        <v>0</v>
      </c>
      <c r="AH79" s="27">
        <f>IF(ISBLANK(#REF!),"",IF(W79&gt;=1,7,0))</f>
        <v>0</v>
      </c>
      <c r="AI79" s="27">
        <f>IF(ISBLANK(#REF!),"",IF(X79="ΠΟΛΥΤΕΚΝΟΣ",7,IF(X79="ΤΡΙΤΕΚΝΟΣ",3,0)))</f>
        <v>0</v>
      </c>
      <c r="AJ79" s="27">
        <f>IF(ISBLANK(#REF!),"",MAX(AG79:AI79))</f>
        <v>0</v>
      </c>
      <c r="AK79" s="178">
        <f>IF(ISBLANK(#REF!),"",AA79+SUM(AD79:AF79,AJ79))</f>
        <v>0.83</v>
      </c>
    </row>
    <row r="80" spans="1:37" s="16" customFormat="1">
      <c r="A80" s="28">
        <f>IF(ISBLANK(#REF!),"",IF(ISNUMBER(A79),A79+1,1))</f>
        <v>70</v>
      </c>
      <c r="B80" s="8" t="s">
        <v>727</v>
      </c>
      <c r="C80" s="8" t="s">
        <v>119</v>
      </c>
      <c r="D80" s="8" t="s">
        <v>126</v>
      </c>
      <c r="E80" s="8" t="s">
        <v>44</v>
      </c>
      <c r="F80" s="8" t="s">
        <v>88</v>
      </c>
      <c r="G80" s="8" t="s">
        <v>61</v>
      </c>
      <c r="H80" s="8" t="s">
        <v>12</v>
      </c>
      <c r="I80" s="8" t="s">
        <v>11</v>
      </c>
      <c r="J80" s="37">
        <v>41257</v>
      </c>
      <c r="K80" s="51">
        <v>6.45</v>
      </c>
      <c r="L80" s="12"/>
      <c r="M80" s="12"/>
      <c r="N80" s="12"/>
      <c r="O80" s="12"/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11"/>
      <c r="W80" s="85"/>
      <c r="X80" s="12"/>
      <c r="Y80" s="12" t="s">
        <v>14</v>
      </c>
      <c r="Z80" s="12" t="s">
        <v>14</v>
      </c>
      <c r="AA80" s="23">
        <f>IF(ISBLANK(#REF!),"",IF(K80&gt;5,ROUND(0.5*(K80-5),2),0))</f>
        <v>0.73</v>
      </c>
      <c r="AB80" s="23">
        <f>IF(ISBLANK(#REF!),"",IF(L80="ΝΑΙ",6,(IF(M80="ΝΑΙ",4,0))))</f>
        <v>0</v>
      </c>
      <c r="AC80" s="23">
        <f>IF(ISBLANK(#REF!),"",IF(E80="ΠΕ23",IF(N80="ΝΑΙ",3,(IF(O80="ΝΑΙ",2,0))),IF(N80="ΝΑΙ",3,(IF(O80="ΝΑΙ",2,0)))))</f>
        <v>0</v>
      </c>
      <c r="AD80" s="23">
        <f>IF(ISBLANK(#REF!),"",MAX(AB80:AC80))</f>
        <v>0</v>
      </c>
      <c r="AE80" s="23">
        <f>IF(ISBLANK(#REF!),"",MIN(3,0.5*INT((P80*12+Q80+ROUND(R80/30,0))/6)))</f>
        <v>0</v>
      </c>
      <c r="AF80" s="23">
        <f>IF(ISBLANK(#REF!),"",0.25*(S80*12+T80+ROUND(U80/30,0)))</f>
        <v>0</v>
      </c>
      <c r="AG80" s="27">
        <f>IF(ISBLANK(#REF!),"",IF(V80&gt;=67%,7,0))</f>
        <v>0</v>
      </c>
      <c r="AH80" s="27">
        <f>IF(ISBLANK(#REF!),"",IF(W80&gt;=1,7,0))</f>
        <v>0</v>
      </c>
      <c r="AI80" s="27">
        <f>IF(ISBLANK(#REF!),"",IF(X80="ΠΟΛΥΤΕΚΝΟΣ",7,IF(X80="ΤΡΙΤΕΚΝΟΣ",3,0)))</f>
        <v>0</v>
      </c>
      <c r="AJ80" s="27">
        <f>IF(ISBLANK(#REF!),"",MAX(AG80:AI80))</f>
        <v>0</v>
      </c>
      <c r="AK80" s="178">
        <f>IF(ISBLANK(#REF!),"",AA80+SUM(AD80:AF80,AJ80))</f>
        <v>0.73</v>
      </c>
    </row>
    <row r="81" spans="1:37" s="8" customFormat="1">
      <c r="A81" s="28">
        <f>IF(ISBLANK(#REF!),"",IF(ISNUMBER(A80),A80+1,1))</f>
        <v>71</v>
      </c>
      <c r="B81" s="8" t="s">
        <v>673</v>
      </c>
      <c r="C81" s="8" t="s">
        <v>94</v>
      </c>
      <c r="D81" s="8" t="s">
        <v>183</v>
      </c>
      <c r="E81" s="8" t="s">
        <v>44</v>
      </c>
      <c r="F81" s="8" t="s">
        <v>88</v>
      </c>
      <c r="G81" s="8" t="s">
        <v>61</v>
      </c>
      <c r="H81" s="8" t="s">
        <v>12</v>
      </c>
      <c r="I81" s="8" t="s">
        <v>11</v>
      </c>
      <c r="J81" s="37">
        <v>42081</v>
      </c>
      <c r="K81" s="51">
        <v>6.33</v>
      </c>
      <c r="L81" s="12"/>
      <c r="M81" s="12"/>
      <c r="N81" s="12"/>
      <c r="O81" s="12"/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11"/>
      <c r="W81" s="85"/>
      <c r="X81" s="12"/>
      <c r="Y81" s="12" t="s">
        <v>12</v>
      </c>
      <c r="Z81" s="12" t="s">
        <v>14</v>
      </c>
      <c r="AA81" s="23">
        <f>IF(ISBLANK(#REF!),"",IF(K81&gt;5,ROUND(0.5*(K81-5),2),0))</f>
        <v>0.67</v>
      </c>
      <c r="AB81" s="23">
        <f>IF(ISBLANK(#REF!),"",IF(L81="ΝΑΙ",6,(IF(M81="ΝΑΙ",4,0))))</f>
        <v>0</v>
      </c>
      <c r="AC81" s="23">
        <f>IF(ISBLANK(#REF!),"",IF(E81="ΠΕ23",IF(N81="ΝΑΙ",3,(IF(O81="ΝΑΙ",2,0))),IF(N81="ΝΑΙ",3,(IF(O81="ΝΑΙ",2,0)))))</f>
        <v>0</v>
      </c>
      <c r="AD81" s="23">
        <f>IF(ISBLANK(#REF!),"",MAX(AB81:AC81))</f>
        <v>0</v>
      </c>
      <c r="AE81" s="23">
        <f>IF(ISBLANK(#REF!),"",MIN(3,0.5*INT((P81*12+Q81+ROUND(R81/30,0))/6)))</f>
        <v>0</v>
      </c>
      <c r="AF81" s="23">
        <f>IF(ISBLANK(#REF!),"",0.25*(S81*12+T81+ROUND(U81/30,0)))</f>
        <v>0</v>
      </c>
      <c r="AG81" s="27">
        <f>IF(ISBLANK(#REF!),"",IF(V81&gt;=67%,7,0))</f>
        <v>0</v>
      </c>
      <c r="AH81" s="27">
        <f>IF(ISBLANK(#REF!),"",IF(W81&gt;=1,7,0))</f>
        <v>0</v>
      </c>
      <c r="AI81" s="27">
        <f>IF(ISBLANK(#REF!),"",IF(X81="ΠΟΛΥΤΕΚΝΟΣ",7,IF(X81="ΤΡΙΤΕΚΝΟΣ",3,0)))</f>
        <v>0</v>
      </c>
      <c r="AJ81" s="27">
        <f>IF(ISBLANK(#REF!),"",MAX(AG81:AI81))</f>
        <v>0</v>
      </c>
      <c r="AK81" s="178">
        <f>IF(ISBLANK(#REF!),"",AA81+SUM(AD81:AF81,AJ81))</f>
        <v>0.67</v>
      </c>
    </row>
    <row r="82" spans="1:37" s="8" customFormat="1">
      <c r="A82" s="28">
        <f>IF(ISBLANK(#REF!),"",IF(ISNUMBER(A81),A81+1,1))</f>
        <v>72</v>
      </c>
      <c r="B82" s="8" t="s">
        <v>715</v>
      </c>
      <c r="C82" s="8" t="s">
        <v>716</v>
      </c>
      <c r="D82" s="8" t="s">
        <v>200</v>
      </c>
      <c r="E82" s="8" t="s">
        <v>44</v>
      </c>
      <c r="F82" s="8" t="s">
        <v>87</v>
      </c>
      <c r="G82" s="8" t="s">
        <v>15</v>
      </c>
      <c r="H82" s="8" t="s">
        <v>12</v>
      </c>
      <c r="I82" s="8" t="s">
        <v>11</v>
      </c>
      <c r="J82" s="37">
        <v>42626</v>
      </c>
      <c r="K82" s="51">
        <v>6.3330000000000002</v>
      </c>
      <c r="L82" s="12"/>
      <c r="M82" s="12"/>
      <c r="N82" s="12"/>
      <c r="O82" s="12"/>
      <c r="P82" s="8">
        <v>0</v>
      </c>
      <c r="Q82" s="8">
        <v>3</v>
      </c>
      <c r="R82" s="8">
        <v>9</v>
      </c>
      <c r="S82" s="8">
        <v>0</v>
      </c>
      <c r="T82" s="8">
        <v>0</v>
      </c>
      <c r="U82" s="8">
        <v>0</v>
      </c>
      <c r="V82" s="11"/>
      <c r="W82" s="85"/>
      <c r="X82" s="12"/>
      <c r="Y82" s="12" t="s">
        <v>14</v>
      </c>
      <c r="Z82" s="12" t="s">
        <v>14</v>
      </c>
      <c r="AA82" s="23">
        <f>IF(ISBLANK(#REF!),"",IF(K82&gt;5,ROUND(0.5*(K82-5),2),0))</f>
        <v>0.67</v>
      </c>
      <c r="AB82" s="23">
        <f>IF(ISBLANK(#REF!),"",IF(L82="ΝΑΙ",6,(IF(M82="ΝΑΙ",4,0))))</f>
        <v>0</v>
      </c>
      <c r="AC82" s="23">
        <f>IF(ISBLANK(#REF!),"",IF(E82="ΠΕ23",IF(N82="ΝΑΙ",3,(IF(O82="ΝΑΙ",2,0))),IF(N82="ΝΑΙ",3,(IF(O82="ΝΑΙ",2,0)))))</f>
        <v>0</v>
      </c>
      <c r="AD82" s="23">
        <f>IF(ISBLANK(#REF!),"",MAX(AB82:AC82))</f>
        <v>0</v>
      </c>
      <c r="AE82" s="23">
        <f>IF(ISBLANK(#REF!),"",MIN(3,0.5*INT((P82*12+Q82+ROUND(R82/30,0))/6)))</f>
        <v>0</v>
      </c>
      <c r="AF82" s="23">
        <f>IF(ISBLANK(#REF!),"",0.25*(S82*12+T82+ROUND(U82/30,0)))</f>
        <v>0</v>
      </c>
      <c r="AG82" s="27">
        <f>IF(ISBLANK(#REF!),"",IF(V82&gt;=67%,7,0))</f>
        <v>0</v>
      </c>
      <c r="AH82" s="27">
        <f>IF(ISBLANK(#REF!),"",IF(W82&gt;=1,7,0))</f>
        <v>0</v>
      </c>
      <c r="AI82" s="27">
        <f>IF(ISBLANK(#REF!),"",IF(X82="ΠΟΛΥΤΕΚΝΟΣ",7,IF(X82="ΤΡΙΤΕΚΝΟΣ",3,0)))</f>
        <v>0</v>
      </c>
      <c r="AJ82" s="27">
        <f>IF(ISBLANK(#REF!),"",MAX(AG82:AI82))</f>
        <v>0</v>
      </c>
      <c r="AK82" s="178">
        <f>IF(ISBLANK(#REF!),"",AA82+SUM(AD82:AF82,AJ82))</f>
        <v>0.67</v>
      </c>
    </row>
    <row r="83" spans="1:37" s="8" customFormat="1">
      <c r="A83" s="28">
        <f>IF(ISBLANK(#REF!),"",IF(ISNUMBER(A82),A82+1,1))</f>
        <v>73</v>
      </c>
      <c r="B83" s="8" t="s">
        <v>718</v>
      </c>
      <c r="C83" s="8" t="s">
        <v>219</v>
      </c>
      <c r="D83" s="8" t="s">
        <v>719</v>
      </c>
      <c r="E83" s="8" t="s">
        <v>44</v>
      </c>
      <c r="F83" s="8" t="s">
        <v>87</v>
      </c>
      <c r="G83" s="8" t="s">
        <v>15</v>
      </c>
      <c r="H83" s="8" t="s">
        <v>12</v>
      </c>
      <c r="I83" s="8" t="s">
        <v>11</v>
      </c>
      <c r="J83" s="37">
        <v>42255</v>
      </c>
      <c r="K83" s="51">
        <v>6.31</v>
      </c>
      <c r="L83" s="12"/>
      <c r="M83" s="12"/>
      <c r="N83" s="12"/>
      <c r="O83" s="12"/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11"/>
      <c r="W83" s="85"/>
      <c r="X83" s="12"/>
      <c r="Y83" s="12" t="s">
        <v>14</v>
      </c>
      <c r="Z83" s="12" t="s">
        <v>14</v>
      </c>
      <c r="AA83" s="23">
        <f>IF(ISBLANK(#REF!),"",IF(K83&gt;5,ROUND(0.5*(K83-5),2),0))</f>
        <v>0.66</v>
      </c>
      <c r="AB83" s="23">
        <f>IF(ISBLANK(#REF!),"",IF(L83="ΝΑΙ",6,(IF(M83="ΝΑΙ",4,0))))</f>
        <v>0</v>
      </c>
      <c r="AC83" s="23">
        <f>IF(ISBLANK(#REF!),"",IF(E83="ΠΕ23",IF(N83="ΝΑΙ",3,(IF(O83="ΝΑΙ",2,0))),IF(N83="ΝΑΙ",3,(IF(O83="ΝΑΙ",2,0)))))</f>
        <v>0</v>
      </c>
      <c r="AD83" s="23">
        <f>IF(ISBLANK(#REF!),"",MAX(AB83:AC83))</f>
        <v>0</v>
      </c>
      <c r="AE83" s="23">
        <f>IF(ISBLANK(#REF!),"",MIN(3,0.5*INT((P83*12+Q83+ROUND(R83/30,0))/6)))</f>
        <v>0</v>
      </c>
      <c r="AF83" s="23">
        <f>IF(ISBLANK(#REF!),"",0.25*(S83*12+T83+ROUND(U83/30,0)))</f>
        <v>0</v>
      </c>
      <c r="AG83" s="27">
        <f>IF(ISBLANK(#REF!),"",IF(V83&gt;=67%,7,0))</f>
        <v>0</v>
      </c>
      <c r="AH83" s="27">
        <f>IF(ISBLANK(#REF!),"",IF(W83&gt;=1,7,0))</f>
        <v>0</v>
      </c>
      <c r="AI83" s="27">
        <f>IF(ISBLANK(#REF!),"",IF(X83="ΠΟΛΥΤΕΚΝΟΣ",7,IF(X83="ΤΡΙΤΕΚΝΟΣ",3,0)))</f>
        <v>0</v>
      </c>
      <c r="AJ83" s="27">
        <f>IF(ISBLANK(#REF!),"",MAX(AG83:AI83))</f>
        <v>0</v>
      </c>
      <c r="AK83" s="178">
        <f>IF(ISBLANK(#REF!),"",AA83+SUM(AD83:AF83,AJ83))</f>
        <v>0.66</v>
      </c>
    </row>
    <row r="84" spans="1:37" s="8" customFormat="1">
      <c r="A84" s="28">
        <f>IF(ISBLANK(#REF!),"",IF(ISNUMBER(A83),A83+1,1))</f>
        <v>74</v>
      </c>
      <c r="B84" s="8" t="s">
        <v>786</v>
      </c>
      <c r="C84" s="8" t="s">
        <v>97</v>
      </c>
      <c r="D84" s="8" t="s">
        <v>106</v>
      </c>
      <c r="E84" s="8" t="s">
        <v>44</v>
      </c>
      <c r="F84" s="8" t="s">
        <v>88</v>
      </c>
      <c r="G84" s="8" t="s">
        <v>61</v>
      </c>
      <c r="H84" s="8" t="s">
        <v>12</v>
      </c>
      <c r="I84" s="8" t="s">
        <v>11</v>
      </c>
      <c r="J84" s="37">
        <v>39968</v>
      </c>
      <c r="K84" s="51">
        <v>6.21</v>
      </c>
      <c r="L84" s="12"/>
      <c r="M84" s="12"/>
      <c r="N84" s="12"/>
      <c r="O84" s="12"/>
      <c r="P84" s="8">
        <v>0</v>
      </c>
      <c r="Q84" s="8">
        <v>4</v>
      </c>
      <c r="R84" s="8">
        <v>9</v>
      </c>
      <c r="S84" s="8">
        <v>0</v>
      </c>
      <c r="T84" s="8">
        <v>0</v>
      </c>
      <c r="U84" s="8">
        <v>0</v>
      </c>
      <c r="V84" s="11"/>
      <c r="W84" s="85"/>
      <c r="X84" s="12"/>
      <c r="Y84" s="12" t="s">
        <v>14</v>
      </c>
      <c r="Z84" s="12" t="s">
        <v>14</v>
      </c>
      <c r="AA84" s="105">
        <f>IF(ISBLANK(#REF!),"",IF(K84&gt;5,ROUND(0.5*(K84-5),2),0))</f>
        <v>0.61</v>
      </c>
      <c r="AB84" s="105">
        <f>IF(ISBLANK(#REF!),"",IF(L84="ΝΑΙ",6,(IF(M84="ΝΑΙ",4,0))))</f>
        <v>0</v>
      </c>
      <c r="AC84" s="23">
        <f>IF(ISBLANK(#REF!),"",IF(E84="ΠΕ23",IF(N84="ΝΑΙ",3,(IF(O84="ΝΑΙ",2,0))),IF(N84="ΝΑΙ",3,(IF(O84="ΝΑΙ",2,0)))))</f>
        <v>0</v>
      </c>
      <c r="AD84" s="23">
        <f>IF(ISBLANK(#REF!),"",MAX(AB84:AC84))</f>
        <v>0</v>
      </c>
      <c r="AE84" s="105">
        <f>IF(ISBLANK(#REF!),"",MIN(3,0.5*INT((P84*12+Q84+ROUND(R84/30,0))/6)))</f>
        <v>0</v>
      </c>
      <c r="AF84" s="105">
        <f>IF(ISBLANK(#REF!),"",0.25*(S84*12+T84+ROUND(U84/30,0)))</f>
        <v>0</v>
      </c>
      <c r="AG84" s="105">
        <f>IF(ISBLANK(#REF!),"",IF(V84&gt;=67%,7,0))</f>
        <v>0</v>
      </c>
      <c r="AH84" s="105">
        <f>IF(ISBLANK(#REF!),"",IF(W84&gt;=1,7,0))</f>
        <v>0</v>
      </c>
      <c r="AI84" s="105">
        <f>IF(ISBLANK(#REF!),"",IF(X84="ΠΟΛΥΤΕΚΝΟΣ",7,IF(X84="ΤΡΙΤΕΚΝΟΣ",3,0)))</f>
        <v>0</v>
      </c>
      <c r="AJ84" s="105">
        <f>IF(ISBLANK(#REF!),"",MAX(AG84:AI84))</f>
        <v>0</v>
      </c>
      <c r="AK84" s="178">
        <f>IF(ISBLANK(#REF!),"",AA84+SUM(AD84:AF84,AJ84))</f>
        <v>0.61</v>
      </c>
    </row>
    <row r="85" spans="1:37" s="16" customFormat="1">
      <c r="A85" s="28">
        <f>IF(ISBLANK(#REF!),"",IF(ISNUMBER(A84),A84+1,1))</f>
        <v>75</v>
      </c>
      <c r="B85" s="16" t="s">
        <v>763</v>
      </c>
      <c r="C85" s="16" t="s">
        <v>764</v>
      </c>
      <c r="D85" s="16" t="s">
        <v>765</v>
      </c>
      <c r="E85" s="16" t="s">
        <v>44</v>
      </c>
      <c r="F85" s="16" t="s">
        <v>87</v>
      </c>
      <c r="G85" s="16" t="s">
        <v>15</v>
      </c>
      <c r="H85" s="16" t="s">
        <v>12</v>
      </c>
      <c r="I85" s="16" t="s">
        <v>11</v>
      </c>
      <c r="J85" s="90">
        <v>42577</v>
      </c>
      <c r="K85" s="54">
        <v>6.0949999999999998</v>
      </c>
      <c r="L85" s="17"/>
      <c r="M85" s="17"/>
      <c r="N85" s="17"/>
      <c r="O85" s="17"/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26"/>
      <c r="W85" s="87"/>
      <c r="X85" s="17"/>
      <c r="Y85" s="17" t="s">
        <v>12</v>
      </c>
      <c r="Z85" s="17" t="s">
        <v>14</v>
      </c>
      <c r="AA85" s="23">
        <f>IF(ISBLANK(#REF!),"",IF(K85&gt;5,ROUND(0.5*(K85-5),2),0))</f>
        <v>0.55000000000000004</v>
      </c>
      <c r="AB85" s="23">
        <f>IF(ISBLANK(#REF!),"",IF(L85="ΝΑΙ",6,(IF(M85="ΝΑΙ",4,0))))</f>
        <v>0</v>
      </c>
      <c r="AC85" s="23">
        <f>IF(ISBLANK(#REF!),"",IF(E85="ΠΕ23",IF(N85="ΝΑΙ",3,(IF(O85="ΝΑΙ",2,0))),IF(N85="ΝΑΙ",3,(IF(O85="ΝΑΙ",2,0)))))</f>
        <v>0</v>
      </c>
      <c r="AD85" s="23">
        <f>IF(ISBLANK(#REF!),"",MAX(AB85:AC85))</f>
        <v>0</v>
      </c>
      <c r="AE85" s="23">
        <f>IF(ISBLANK(#REF!),"",MIN(3,0.5*INT((P85*12+Q85+ROUND(R85/30,0))/6)))</f>
        <v>0</v>
      </c>
      <c r="AF85" s="23">
        <f>IF(ISBLANK(#REF!),"",0.25*(S85*12+T85+ROUND(U85/30,0)))</f>
        <v>0</v>
      </c>
      <c r="AG85" s="27">
        <f>IF(ISBLANK(#REF!),"",IF(V85&gt;=67%,7,0))</f>
        <v>0</v>
      </c>
      <c r="AH85" s="27">
        <f>IF(ISBLANK(#REF!),"",IF(W85&gt;=1,7,0))</f>
        <v>0</v>
      </c>
      <c r="AI85" s="27">
        <f>IF(ISBLANK(#REF!),"",IF(X85="ΠΟΛΥΤΕΚΝΟΣ",7,IF(X85="ΤΡΙΤΕΚΝΟΣ",3,0)))</f>
        <v>0</v>
      </c>
      <c r="AJ85" s="27">
        <f>IF(ISBLANK(#REF!),"",MAX(AG85:AI85))</f>
        <v>0</v>
      </c>
      <c r="AK85" s="178">
        <f>IF(ISBLANK(#REF!),"",AA85+SUM(AD85:AF85,AJ85))</f>
        <v>0.55000000000000004</v>
      </c>
    </row>
  </sheetData>
  <sortState ref="B11:AN85">
    <sortCondition descending="1" ref="AK11:AK85"/>
    <sortCondition ref="J11:J85"/>
    <sortCondition descending="1" ref="K11:K85"/>
  </sortState>
  <mergeCells count="11">
    <mergeCell ref="B4:D4"/>
    <mergeCell ref="B5:D5"/>
    <mergeCell ref="B6:D6"/>
    <mergeCell ref="B7:D7"/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41" priority="18">
      <formula>OR(AND($E1&lt;&gt;"ΠΕ23",$H1="ΝΑΙ",$I1="ΕΠΙΚΟΥΡΙΚΟΣ"),AND($E1&lt;&gt;"ΠΕ23",$H1="ΌΧΙ",$I1="ΚΥΡΙΟΣ"))</formula>
    </cfRule>
  </conditionalFormatting>
  <conditionalFormatting sqref="E1:G10">
    <cfRule type="expression" dxfId="40" priority="17">
      <formula>OR(AND($E1&lt;&gt;"ΠΕ25",$F1="ΑΕΙ",$G1="ΑΠΑΙΤΕΙΤΑΙ"),AND($E1&lt;&gt;"ΠΕ25",$E1&lt;&gt;"ΠΕ23",$F1="ΤΕΙ",$G1="ΔΕΝ ΑΠΑΙΤΕΙΤΑΙ"))</formula>
    </cfRule>
  </conditionalFormatting>
  <conditionalFormatting sqref="H1:H10 E1:E85">
    <cfRule type="expression" dxfId="39" priority="16">
      <formula>AND($E1="ΠΕ23",$H1="ΌΧΙ")</formula>
    </cfRule>
  </conditionalFormatting>
  <conditionalFormatting sqref="G1:G10 E1:E85">
    <cfRule type="expression" dxfId="38" priority="15">
      <formula>OR(AND($E1="ΠΕ23",$G1="ΑΠΑΙΤΕΙΤΑΙ"),AND($E1="ΠΕ25",$G1="ΔΕΝ ΑΠΑΙΤΕΙΤΑΙ"))</formula>
    </cfRule>
  </conditionalFormatting>
  <conditionalFormatting sqref="G1:H10">
    <cfRule type="expression" dxfId="37" priority="14">
      <formula>AND($G1="ΔΕΝ ΑΠΑΙΤΕΙΤΑΙ",$H1="ΌΧΙ")</formula>
    </cfRule>
  </conditionalFormatting>
  <conditionalFormatting sqref="E1:F10">
    <cfRule type="expression" dxfId="36" priority="13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1:I85">
    <cfRule type="expression" dxfId="35" priority="12">
      <formula>OR(AND($E11&lt;&gt;"ΠΕ23",$H11="ΝΑΙ",$I11="ΕΠΙΚΟΥΡΙΚΟΣ"),AND($E11&lt;&gt;"ΠΕ23",$H11="ΌΧΙ",$I11="ΚΥΡΙΟΣ"))</formula>
    </cfRule>
  </conditionalFormatting>
  <conditionalFormatting sqref="E11:G85">
    <cfRule type="expression" dxfId="34" priority="11">
      <formula>OR(AND($E11&lt;&gt;"ΠΕ25",$F11="ΑΕΙ",$G11="ΑΠΑΙΤΕΙΤΑΙ"),AND($E11&lt;&gt;"ΠΕ25",$E11&lt;&gt;"ΠΕ23",$F11="ΤΕΙ",$G11="ΔΕΝ ΑΠΑΙΤΕΙΤΑΙ"))</formula>
    </cfRule>
  </conditionalFormatting>
  <conditionalFormatting sqref="H11:H85">
    <cfRule type="expression" dxfId="33" priority="10">
      <formula>AND($E11="ΠΕ23",$H11="ΌΧΙ")</formula>
    </cfRule>
  </conditionalFormatting>
  <conditionalFormatting sqref="G11:G85">
    <cfRule type="expression" dxfId="32" priority="9">
      <formula>OR(AND($E11="ΠΕ23",$G11="ΑΠΑΙΤΕΙΤΑΙ"),AND($E11="ΠΕ25",$G11="ΔΕΝ ΑΠΑΙΤΕΙΤΑΙ"))</formula>
    </cfRule>
  </conditionalFormatting>
  <conditionalFormatting sqref="G11:H85">
    <cfRule type="expression" dxfId="31" priority="8">
      <formula>AND($G11="ΔΕΝ ΑΠΑΙΤΕΙΤΑΙ",$H11="ΌΧΙ")</formula>
    </cfRule>
  </conditionalFormatting>
  <conditionalFormatting sqref="E11:F85">
    <cfRule type="expression" dxfId="30" priority="7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11:I85">
    <cfRule type="expression" dxfId="29" priority="6">
      <formula>OR(AND($E11&lt;&gt;"ΠΕ23",$H11="ΝΑΙ",$I11="ΕΠΙΚΟΥΡΙΚΟΣ"),AND($E11&lt;&gt;"ΠΕ23",$H11="ΌΧΙ",$I11="ΚΥΡΙΟΣ"))</formula>
    </cfRule>
  </conditionalFormatting>
  <conditionalFormatting sqref="E11:G85">
    <cfRule type="expression" dxfId="28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:H85">
    <cfRule type="expression" dxfId="27" priority="4">
      <formula>AND($E11="ΠΕ23",$H11="ΌΧΙ")</formula>
    </cfRule>
  </conditionalFormatting>
  <conditionalFormatting sqref="G11:G85">
    <cfRule type="expression" dxfId="26" priority="3">
      <formula>OR(AND($E11="ΠΕ23",$G11="ΑΠΑΙΤΕΙΤΑΙ"),AND($E11="ΠΕ25",$G11="ΔΕΝ ΑΠΑΙΤΕΙΤΑΙ"))</formula>
    </cfRule>
  </conditionalFormatting>
  <conditionalFormatting sqref="G11:H85">
    <cfRule type="expression" dxfId="25" priority="2">
      <formula>AND($G11="ΔΕΝ ΑΠΑΙΤΕΙΤΑΙ",$H11="ΌΧΙ")</formula>
    </cfRule>
  </conditionalFormatting>
  <conditionalFormatting sqref="E11:F85">
    <cfRule type="expression" dxfId="24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dataValidations count="12">
    <dataValidation type="whole" operator="greaterThanOrEqual" allowBlank="1" showInputMessage="1" showErrorMessage="1" sqref="W11:W85">
      <formula1>0</formula1>
    </dataValidation>
    <dataValidation type="list" allowBlank="1" showInputMessage="1" showErrorMessage="1" sqref="F11:F85">
      <formula1>ΑΕΙ_ΤΕΙ</formula1>
    </dataValidation>
    <dataValidation type="list" allowBlank="1" showInputMessage="1" showErrorMessage="1" sqref="G11:G85">
      <formula1>ΑΠΑΙΤΕΙΤΑΙ_ΔΕΝ_ΑΠΑΙΤΕΙΤΑΙ</formula1>
    </dataValidation>
    <dataValidation type="list" allowBlank="1" showInputMessage="1" showErrorMessage="1" sqref="E11:E85">
      <formula1>ΚΛΑΔΟΣ_ΕΕΠ</formula1>
    </dataValidation>
    <dataValidation type="decimal" allowBlank="1" showInputMessage="1" showErrorMessage="1" sqref="K11:K85">
      <formula1>0</formula1>
      <formula2>10</formula2>
    </dataValidation>
    <dataValidation type="list" allowBlank="1" showInputMessage="1" showErrorMessage="1" sqref="X11:X85">
      <formula1>ΠΟΛΥΤΕΚΝΟΣ_ΤΡΙΤΕΚΝΟΣ</formula1>
    </dataValidation>
    <dataValidation type="whole" allowBlank="1" showInputMessage="1" showErrorMessage="1" sqref="U11:U85 R11:R85">
      <formula1>0</formula1>
      <formula2>29</formula2>
    </dataValidation>
    <dataValidation type="whole" allowBlank="1" showInputMessage="1" showErrorMessage="1" sqref="T11:T85 Q11:Q85">
      <formula1>0</formula1>
      <formula2>11</formula2>
    </dataValidation>
    <dataValidation type="whole" allowBlank="1" showInputMessage="1" showErrorMessage="1" sqref="S11:S85 P11:P85">
      <formula1>0</formula1>
      <formula2>40</formula2>
    </dataValidation>
    <dataValidation type="list" allowBlank="1" showInputMessage="1" showErrorMessage="1" sqref="Y11:Z85 H11:H85 L11:O85">
      <formula1>NAI_OXI</formula1>
    </dataValidation>
    <dataValidation type="list" allowBlank="1" showInputMessage="1" showErrorMessage="1" sqref="I11:I85">
      <formula1>ΚΑΤΗΓΟΡΙΑ_ΠΙΝΑΚΑ</formula1>
    </dataValidation>
    <dataValidation type="decimal" allowBlank="1" showInputMessage="1" showErrorMessage="1" sqref="V11:V85">
      <formula1>0</formula1>
      <formula2>1</formula2>
    </dataValidation>
  </dataValidations>
  <pageMargins left="0.7" right="0.7" top="0.75" bottom="0.75" header="0.3" footer="0.3"/>
  <pageSetup scale="24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K68"/>
  <sheetViews>
    <sheetView view="pageBreakPreview" topLeftCell="A44" zoomScale="60" zoomScaleNormal="85" workbookViewId="0">
      <selection activeCell="A11" sqref="A11"/>
    </sheetView>
  </sheetViews>
  <sheetFormatPr defaultRowHeight="15"/>
  <cols>
    <col min="1" max="1" width="5" customWidth="1"/>
    <col min="2" max="2" width="19.140625" customWidth="1"/>
    <col min="3" max="3" width="16.85546875" customWidth="1"/>
    <col min="4" max="4" width="16" customWidth="1"/>
    <col min="7" max="7" width="13.7109375" customWidth="1"/>
    <col min="9" max="9" width="12.5703125" customWidth="1"/>
    <col min="10" max="10" width="14.7109375" customWidth="1"/>
    <col min="11" max="11" width="7.140625" customWidth="1"/>
    <col min="13" max="13" width="13" bestFit="1" customWidth="1"/>
    <col min="24" max="24" width="13.140625" bestFit="1" customWidth="1"/>
    <col min="25" max="25" width="7.140625" customWidth="1"/>
    <col min="26" max="26" width="6.85546875" customWidth="1"/>
    <col min="27" max="27" width="6.7109375" customWidth="1"/>
    <col min="35" max="35" width="7" customWidth="1"/>
    <col min="36" max="36" width="7.42578125" customWidth="1"/>
  </cols>
  <sheetData>
    <row r="1" spans="1:37" s="8" customFormat="1">
      <c r="A1" s="32"/>
      <c r="B1" s="32"/>
      <c r="C1" s="32"/>
      <c r="D1" s="32"/>
      <c r="E1" s="32"/>
      <c r="F1" s="32"/>
      <c r="G1" s="32"/>
      <c r="H1" s="32"/>
      <c r="I1" s="32"/>
      <c r="J1" s="32"/>
      <c r="K1" s="35"/>
      <c r="L1" s="34"/>
      <c r="M1" s="34"/>
      <c r="N1" s="34"/>
      <c r="O1" s="34"/>
      <c r="P1" s="32"/>
      <c r="Q1" s="32"/>
      <c r="R1" s="32"/>
      <c r="S1" s="32"/>
      <c r="T1" s="32"/>
      <c r="U1" s="32"/>
      <c r="V1" s="32"/>
      <c r="W1" s="32"/>
      <c r="X1" s="34"/>
      <c r="Y1" s="34"/>
      <c r="Z1" s="34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</row>
    <row r="2" spans="1:37" s="8" customFormat="1">
      <c r="A2" s="32"/>
      <c r="B2" s="32"/>
      <c r="D2" s="106" t="s">
        <v>822</v>
      </c>
      <c r="E2" s="106"/>
      <c r="F2" s="106"/>
      <c r="G2" s="106"/>
      <c r="H2" s="106"/>
      <c r="I2" s="106"/>
      <c r="J2" s="32"/>
      <c r="K2" s="35"/>
      <c r="L2" s="34"/>
      <c r="M2" s="34"/>
      <c r="N2" s="34"/>
      <c r="O2" s="34"/>
      <c r="P2" s="32"/>
      <c r="Q2" s="32"/>
      <c r="R2" s="32"/>
      <c r="S2" s="32"/>
      <c r="T2" s="32"/>
      <c r="U2" s="32"/>
      <c r="V2" s="32"/>
      <c r="W2" s="32"/>
      <c r="X2" s="34"/>
      <c r="Y2" s="34"/>
      <c r="Z2" s="34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s="8" customFormat="1">
      <c r="A3" s="32"/>
      <c r="B3" s="32"/>
      <c r="C3" s="36"/>
      <c r="D3" s="32"/>
      <c r="E3" s="32"/>
      <c r="F3" s="32"/>
      <c r="G3" s="32"/>
      <c r="H3" s="32"/>
      <c r="I3" s="32"/>
      <c r="J3" s="32"/>
      <c r="K3" s="35"/>
      <c r="L3" s="34"/>
      <c r="M3" s="34"/>
      <c r="N3" s="34"/>
      <c r="O3" s="34"/>
      <c r="P3" s="32"/>
      <c r="Q3" s="32"/>
      <c r="R3" s="32"/>
      <c r="S3" s="32"/>
      <c r="T3" s="32"/>
      <c r="U3" s="32"/>
      <c r="V3" s="32"/>
      <c r="W3" s="32"/>
      <c r="X3" s="34"/>
      <c r="Y3" s="34"/>
      <c r="Z3" s="34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s="8" customFormat="1">
      <c r="B4" s="209" t="s">
        <v>52</v>
      </c>
      <c r="C4" s="209"/>
      <c r="D4" s="209"/>
      <c r="E4" s="32"/>
      <c r="F4" s="32"/>
      <c r="G4" s="32"/>
      <c r="H4" s="32"/>
      <c r="I4" s="32"/>
      <c r="J4" s="32"/>
      <c r="K4" s="35"/>
      <c r="L4" s="34"/>
      <c r="M4" s="34"/>
      <c r="N4" s="34"/>
      <c r="O4" s="34"/>
      <c r="P4" s="32"/>
      <c r="Q4" s="32"/>
      <c r="R4" s="32"/>
      <c r="S4" s="32"/>
      <c r="T4" s="32"/>
      <c r="U4" s="32"/>
      <c r="V4" s="32"/>
      <c r="W4" s="32"/>
      <c r="X4" s="34"/>
      <c r="Y4" s="34"/>
      <c r="Z4" s="34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s="8" customFormat="1">
      <c r="B5" s="210" t="s">
        <v>53</v>
      </c>
      <c r="C5" s="210"/>
      <c r="D5" s="210"/>
      <c r="E5" s="32"/>
      <c r="F5" s="32"/>
      <c r="G5" s="32"/>
      <c r="H5" s="32"/>
      <c r="I5" s="32"/>
      <c r="J5" s="32"/>
      <c r="K5" s="35"/>
      <c r="L5" s="34"/>
      <c r="M5" s="34"/>
      <c r="N5" s="34"/>
      <c r="O5" s="34"/>
      <c r="P5" s="32"/>
      <c r="Q5" s="32"/>
      <c r="R5" s="32"/>
      <c r="S5" s="32"/>
      <c r="T5" s="32"/>
      <c r="U5" s="32"/>
      <c r="V5" s="32"/>
      <c r="W5" s="32"/>
      <c r="X5" s="34"/>
      <c r="Y5" s="34"/>
      <c r="Z5" s="34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s="8" customFormat="1">
      <c r="B6" s="210" t="s">
        <v>54</v>
      </c>
      <c r="C6" s="210"/>
      <c r="D6" s="210"/>
      <c r="E6" s="32"/>
      <c r="F6" s="32"/>
      <c r="G6" s="32"/>
      <c r="H6" s="32"/>
      <c r="I6" s="32"/>
      <c r="J6" s="32"/>
      <c r="K6" s="35"/>
      <c r="L6" s="34"/>
      <c r="M6" s="34"/>
      <c r="N6" s="34"/>
      <c r="O6" s="34"/>
      <c r="P6" s="32"/>
      <c r="Q6" s="32"/>
      <c r="R6" s="32"/>
      <c r="S6" s="32"/>
      <c r="T6" s="32"/>
      <c r="U6" s="32"/>
      <c r="V6" s="32"/>
      <c r="W6" s="32"/>
      <c r="X6" s="34"/>
      <c r="Y6" s="34"/>
      <c r="Z6" s="34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s="8" customFormat="1">
      <c r="B7" s="210" t="s">
        <v>813</v>
      </c>
      <c r="C7" s="210"/>
      <c r="D7" s="210"/>
      <c r="E7" s="32"/>
      <c r="F7" s="32"/>
      <c r="G7" s="32"/>
      <c r="H7" s="32"/>
      <c r="I7" s="32"/>
      <c r="J7" s="32"/>
      <c r="K7" s="35"/>
      <c r="L7" s="34"/>
      <c r="M7" s="34"/>
      <c r="N7" s="34"/>
      <c r="O7" s="34"/>
      <c r="P7" s="32"/>
      <c r="Q7" s="32"/>
      <c r="R7" s="32"/>
      <c r="S7" s="32"/>
      <c r="T7" s="32"/>
      <c r="U7" s="32"/>
      <c r="V7" s="32"/>
      <c r="W7" s="32"/>
      <c r="X7" s="34"/>
      <c r="Y7" s="34"/>
      <c r="Z7" s="34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s="8" customFormat="1">
      <c r="A8" s="156"/>
      <c r="B8" s="32"/>
      <c r="C8" s="32"/>
      <c r="D8" s="32"/>
      <c r="E8" s="32"/>
      <c r="F8" s="32"/>
      <c r="G8" s="32"/>
      <c r="H8" s="32"/>
      <c r="I8" s="32"/>
      <c r="J8" s="32"/>
      <c r="K8" s="35"/>
      <c r="L8" s="34"/>
      <c r="M8" s="34"/>
      <c r="N8" s="34"/>
      <c r="O8" s="34"/>
      <c r="P8" s="32"/>
      <c r="Q8" s="32"/>
      <c r="R8" s="32"/>
      <c r="S8" s="32"/>
      <c r="T8" s="32"/>
      <c r="U8" s="32"/>
      <c r="V8" s="32"/>
      <c r="W8" s="32"/>
      <c r="X8" s="34"/>
      <c r="Y8" s="34"/>
      <c r="Z8" s="34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s="55" customFormat="1" ht="29.25" customHeight="1">
      <c r="A9" s="39"/>
      <c r="B9" s="216"/>
      <c r="C9" s="216"/>
      <c r="D9" s="217"/>
      <c r="E9" s="218" t="s">
        <v>76</v>
      </c>
      <c r="F9" s="219"/>
      <c r="G9" s="219"/>
      <c r="H9" s="219"/>
      <c r="I9" s="219"/>
      <c r="J9" s="220"/>
      <c r="K9" s="221" t="s">
        <v>77</v>
      </c>
      <c r="L9" s="222"/>
      <c r="M9" s="222"/>
      <c r="N9" s="222"/>
      <c r="O9" s="223"/>
      <c r="P9" s="214" t="s">
        <v>78</v>
      </c>
      <c r="Q9" s="214"/>
      <c r="R9" s="214"/>
      <c r="S9" s="214"/>
      <c r="T9" s="214"/>
      <c r="U9" s="214"/>
      <c r="V9" s="204" t="s">
        <v>79</v>
      </c>
      <c r="W9" s="224"/>
      <c r="X9" s="224"/>
      <c r="Y9" s="225" t="s">
        <v>80</v>
      </c>
      <c r="Z9" s="225"/>
      <c r="AA9" s="205" t="s">
        <v>81</v>
      </c>
      <c r="AB9" s="205"/>
      <c r="AC9" s="205"/>
      <c r="AD9" s="205"/>
      <c r="AE9" s="205"/>
      <c r="AF9" s="205"/>
      <c r="AG9" s="205"/>
      <c r="AH9" s="205"/>
      <c r="AI9" s="205"/>
      <c r="AJ9" s="205"/>
      <c r="AK9" s="56"/>
    </row>
    <row r="10" spans="1:37" s="38" customFormat="1" ht="134.25" customHeight="1">
      <c r="A10" s="39" t="s">
        <v>85</v>
      </c>
      <c r="B10" s="40" t="s">
        <v>16</v>
      </c>
      <c r="C10" s="40" t="s">
        <v>17</v>
      </c>
      <c r="D10" s="40" t="s">
        <v>18</v>
      </c>
      <c r="E10" s="68" t="s">
        <v>59</v>
      </c>
      <c r="F10" s="68" t="s">
        <v>89</v>
      </c>
      <c r="G10" s="68" t="s">
        <v>60</v>
      </c>
      <c r="H10" s="42" t="s">
        <v>67</v>
      </c>
      <c r="I10" s="179" t="s">
        <v>0</v>
      </c>
      <c r="J10" s="181" t="s">
        <v>68</v>
      </c>
      <c r="K10" s="180" t="s">
        <v>19</v>
      </c>
      <c r="L10" s="91" t="s">
        <v>66</v>
      </c>
      <c r="M10" s="91" t="s">
        <v>672</v>
      </c>
      <c r="N10" s="43" t="s">
        <v>4</v>
      </c>
      <c r="O10" s="43" t="s">
        <v>6</v>
      </c>
      <c r="P10" s="50" t="s">
        <v>20</v>
      </c>
      <c r="Q10" s="50" t="s">
        <v>21</v>
      </c>
      <c r="R10" s="50" t="s">
        <v>22</v>
      </c>
      <c r="S10" s="50" t="s">
        <v>23</v>
      </c>
      <c r="T10" s="50" t="s">
        <v>24</v>
      </c>
      <c r="U10" s="50" t="s">
        <v>25</v>
      </c>
      <c r="V10" s="69" t="s">
        <v>91</v>
      </c>
      <c r="W10" s="69" t="s">
        <v>90</v>
      </c>
      <c r="X10" s="69" t="s">
        <v>29</v>
      </c>
      <c r="Y10" s="57" t="s">
        <v>9</v>
      </c>
      <c r="Z10" s="57" t="s">
        <v>10</v>
      </c>
      <c r="AA10" s="43" t="s">
        <v>26</v>
      </c>
      <c r="AB10" s="43" t="s">
        <v>64</v>
      </c>
      <c r="AC10" s="43" t="s">
        <v>65</v>
      </c>
      <c r="AD10" s="43" t="s">
        <v>63</v>
      </c>
      <c r="AE10" s="50" t="s">
        <v>27</v>
      </c>
      <c r="AF10" s="50" t="s">
        <v>28</v>
      </c>
      <c r="AG10" s="44" t="s">
        <v>70</v>
      </c>
      <c r="AH10" s="44" t="s">
        <v>71</v>
      </c>
      <c r="AI10" s="44" t="s">
        <v>73</v>
      </c>
      <c r="AJ10" s="44" t="s">
        <v>72</v>
      </c>
      <c r="AK10" s="182" t="s">
        <v>34</v>
      </c>
    </row>
    <row r="11" spans="1:37" s="16" customFormat="1">
      <c r="A11" s="28">
        <f>IF(ISBLANK(#REF!),"",IF(ISNUMBER(A10),A10+1,1))</f>
        <v>1</v>
      </c>
      <c r="B11" s="16" t="s">
        <v>814</v>
      </c>
      <c r="C11" s="16" t="s">
        <v>264</v>
      </c>
      <c r="D11" s="16" t="s">
        <v>166</v>
      </c>
      <c r="E11" s="16" t="s">
        <v>44</v>
      </c>
      <c r="F11" s="16" t="s">
        <v>88</v>
      </c>
      <c r="G11" s="16" t="s">
        <v>61</v>
      </c>
      <c r="H11" s="16" t="s">
        <v>14</v>
      </c>
      <c r="I11" s="16" t="s">
        <v>13</v>
      </c>
      <c r="J11" s="90">
        <v>41586</v>
      </c>
      <c r="K11" s="54">
        <v>6.96</v>
      </c>
      <c r="L11" s="17"/>
      <c r="M11" s="17"/>
      <c r="N11" s="17"/>
      <c r="O11" s="17"/>
      <c r="P11" s="16">
        <v>0</v>
      </c>
      <c r="Q11" s="16">
        <v>5</v>
      </c>
      <c r="R11" s="16">
        <v>0</v>
      </c>
      <c r="S11" s="16">
        <v>0</v>
      </c>
      <c r="T11" s="16">
        <v>0</v>
      </c>
      <c r="U11" s="16">
        <v>0</v>
      </c>
      <c r="V11" s="26"/>
      <c r="W11" s="87">
        <v>1</v>
      </c>
      <c r="X11" s="17"/>
      <c r="Y11" s="17" t="s">
        <v>14</v>
      </c>
      <c r="Z11" s="17" t="s">
        <v>14</v>
      </c>
      <c r="AA11" s="23">
        <f>IF(ISBLANK(#REF!),"",IF(K11&gt;5,ROUND(0.5*(K11-5),2),0))</f>
        <v>0.98</v>
      </c>
      <c r="AB11" s="23">
        <f>IF(ISBLANK(#REF!),"",IF(L11="ΝΑΙ",6,(IF(M11="ΝΑΙ",4,0))))</f>
        <v>0</v>
      </c>
      <c r="AC11" s="23">
        <f>IF(ISBLANK(#REF!),"",IF(E11="ΠΕ23",IF(N11="ΝΑΙ",3,(IF(O11="ΝΑΙ",2,0))),IF(N11="ΝΑΙ",3,(IF(O11="ΝΑΙ",2,0)))))</f>
        <v>0</v>
      </c>
      <c r="AD11" s="23">
        <f>IF(ISBLANK(#REF!),"",MAX(AB11:AC11))</f>
        <v>0</v>
      </c>
      <c r="AE11" s="23">
        <f>IF(ISBLANK(#REF!),"",MIN(3,0.5*INT((P11*12+Q11+ROUND(R11/30,0))/6)))</f>
        <v>0</v>
      </c>
      <c r="AF11" s="23">
        <f>IF(ISBLANK(#REF!),"",0.25*(S11*12+T11+ROUND(U11/30,0)))</f>
        <v>0</v>
      </c>
      <c r="AG11" s="27">
        <f>IF(ISBLANK(#REF!),"",IF(V11&gt;=67%,7,0))</f>
        <v>0</v>
      </c>
      <c r="AH11" s="27">
        <f>IF(ISBLANK(#REF!),"",IF(W11&gt;=1,7,0))</f>
        <v>7</v>
      </c>
      <c r="AI11" s="27">
        <f>IF(ISBLANK(#REF!),"",IF(X11="ΠΟΛΥΤΕΚΝΟΣ",7,IF(X11="ΤΡΙΤΕΚΝΟΣ",3,0)))</f>
        <v>0</v>
      </c>
      <c r="AJ11" s="27">
        <f>IF(ISBLANK(#REF!),"",MAX(AG11:AI11))</f>
        <v>7</v>
      </c>
      <c r="AK11" s="178">
        <f>IF(ISBLANK(#REF!),"",AA11+SUM(AD11:AF11,AJ11))</f>
        <v>7.98</v>
      </c>
    </row>
    <row r="12" spans="1:37" s="8" customFormat="1">
      <c r="A12" s="28">
        <f>IF(ISBLANK(#REF!),"",IF(ISNUMBER(A11),A11+1,1))</f>
        <v>2</v>
      </c>
      <c r="B12" s="8" t="s">
        <v>291</v>
      </c>
      <c r="C12" s="8" t="s">
        <v>192</v>
      </c>
      <c r="D12" s="8" t="s">
        <v>106</v>
      </c>
      <c r="E12" s="8" t="s">
        <v>44</v>
      </c>
      <c r="F12" s="8" t="s">
        <v>88</v>
      </c>
      <c r="G12" s="8" t="s">
        <v>61</v>
      </c>
      <c r="H12" s="8" t="s">
        <v>14</v>
      </c>
      <c r="I12" s="8" t="s">
        <v>13</v>
      </c>
      <c r="J12" s="37">
        <v>37756</v>
      </c>
      <c r="K12" s="51">
        <v>6.3</v>
      </c>
      <c r="L12" s="12"/>
      <c r="M12" s="12"/>
      <c r="N12" s="12"/>
      <c r="O12" s="12"/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11"/>
      <c r="W12" s="85"/>
      <c r="X12" s="12" t="s">
        <v>30</v>
      </c>
      <c r="Y12" s="12" t="s">
        <v>14</v>
      </c>
      <c r="Z12" s="12" t="s">
        <v>14</v>
      </c>
      <c r="AA12" s="23">
        <f>IF(ISBLANK(#REF!),"",IF(K12&gt;5,ROUND(0.5*(K12-5),2),0))</f>
        <v>0.65</v>
      </c>
      <c r="AB12" s="23">
        <f>IF(ISBLANK(#REF!),"",IF(L12="ΝΑΙ",6,(IF(M12="ΝΑΙ",4,0))))</f>
        <v>0</v>
      </c>
      <c r="AC12" s="23">
        <f>IF(ISBLANK(#REF!),"",IF(E12="ΠΕ23",IF(N12="ΝΑΙ",3,(IF(O12="ΝΑΙ",2,0))),IF(N12="ΝΑΙ",3,(IF(O12="ΝΑΙ",2,0)))))</f>
        <v>0</v>
      </c>
      <c r="AD12" s="23">
        <f>IF(ISBLANK(#REF!),"",MAX(AB12:AC12))</f>
        <v>0</v>
      </c>
      <c r="AE12" s="23">
        <f>IF(ISBLANK(#REF!),"",MIN(3,0.5*INT((P12*12+Q12+ROUND(R12/30,0))/6)))</f>
        <v>0</v>
      </c>
      <c r="AF12" s="23">
        <f>IF(ISBLANK(#REF!),"",0.25*(S12*12+T12+ROUND(U12/30,0)))</f>
        <v>0</v>
      </c>
      <c r="AG12" s="27">
        <f>IF(ISBLANK(#REF!),"",IF(V12&gt;=67%,7,0))</f>
        <v>0</v>
      </c>
      <c r="AH12" s="27">
        <f>IF(ISBLANK(#REF!),"",IF(W12&gt;=1,7,0))</f>
        <v>0</v>
      </c>
      <c r="AI12" s="27">
        <f>IF(ISBLANK(#REF!),"",IF(X12="ΠΟΛΥΤΕΚΝΟΣ",7,IF(X12="ΤΡΙΤΕΚΝΟΣ",3,0)))</f>
        <v>7</v>
      </c>
      <c r="AJ12" s="27">
        <f>IF(ISBLANK(#REF!),"",MAX(AG12:AI12))</f>
        <v>7</v>
      </c>
      <c r="AK12" s="178">
        <f>IF(ISBLANK(#REF!),"",AA12+SUM(AD12:AF12,AJ12))</f>
        <v>7.65</v>
      </c>
    </row>
    <row r="13" spans="1:37" s="16" customFormat="1">
      <c r="A13" s="28">
        <f>IF(ISBLANK(#REF!),"",IF(ISNUMBER(A12),A12+1,1))</f>
        <v>3</v>
      </c>
      <c r="B13" s="16" t="s">
        <v>726</v>
      </c>
      <c r="C13" s="16" t="s">
        <v>610</v>
      </c>
      <c r="D13" s="16" t="s">
        <v>95</v>
      </c>
      <c r="E13" s="16" t="s">
        <v>44</v>
      </c>
      <c r="F13" s="16" t="s">
        <v>88</v>
      </c>
      <c r="G13" s="16" t="s">
        <v>61</v>
      </c>
      <c r="H13" s="16" t="s">
        <v>14</v>
      </c>
      <c r="I13" s="16" t="s">
        <v>13</v>
      </c>
      <c r="J13" s="90">
        <v>37574</v>
      </c>
      <c r="K13" s="54">
        <v>7.36</v>
      </c>
      <c r="L13" s="17"/>
      <c r="M13" s="17"/>
      <c r="N13" s="17"/>
      <c r="O13" s="17"/>
      <c r="P13" s="16">
        <v>5</v>
      </c>
      <c r="Q13" s="16">
        <v>9</v>
      </c>
      <c r="R13" s="16">
        <v>28</v>
      </c>
      <c r="S13" s="16">
        <v>0</v>
      </c>
      <c r="T13" s="16">
        <v>6</v>
      </c>
      <c r="U13" s="16">
        <v>22</v>
      </c>
      <c r="V13" s="26"/>
      <c r="W13" s="87"/>
      <c r="X13" s="17"/>
      <c r="Y13" s="17" t="s">
        <v>14</v>
      </c>
      <c r="Z13" s="17" t="s">
        <v>14</v>
      </c>
      <c r="AA13" s="23">
        <f>IF(ISBLANK(#REF!),"",IF(K13&gt;5,ROUND(0.5*(K13-5),2),0))</f>
        <v>1.18</v>
      </c>
      <c r="AB13" s="23">
        <f>IF(ISBLANK(#REF!),"",IF(L13="ΝΑΙ",6,(IF(M13="ΝΑΙ",4,0))))</f>
        <v>0</v>
      </c>
      <c r="AC13" s="23">
        <f>IF(ISBLANK(#REF!),"",IF(E13="ΠΕ23",IF(N13="ΝΑΙ",3,(IF(O13="ΝΑΙ",2,0))),IF(N13="ΝΑΙ",3,(IF(O13="ΝΑΙ",2,0)))))</f>
        <v>0</v>
      </c>
      <c r="AD13" s="23">
        <f>IF(ISBLANK(#REF!),"",MAX(AB13:AC13))</f>
        <v>0</v>
      </c>
      <c r="AE13" s="23">
        <f>IF(ISBLANK(#REF!),"",MIN(3,0.5*INT((P13*12+Q13+ROUND(R13/30,0))/6)))</f>
        <v>3</v>
      </c>
      <c r="AF13" s="23">
        <f>IF(ISBLANK(#REF!),"",0.25*(S13*12+T13+ROUND(U13/30,0)))</f>
        <v>1.75</v>
      </c>
      <c r="AG13" s="27">
        <f>IF(ISBLANK(#REF!),"",IF(V13&gt;=67%,7,0))</f>
        <v>0</v>
      </c>
      <c r="AH13" s="27">
        <f>IF(ISBLANK(#REF!),"",IF(W13&gt;=1,7,0))</f>
        <v>0</v>
      </c>
      <c r="AI13" s="27">
        <f>IF(ISBLANK(#REF!),"",IF(X13="ΠΟΛΥΤΕΚΝΟΣ",7,IF(X13="ΤΡΙΤΕΚΝΟΣ",3,0)))</f>
        <v>0</v>
      </c>
      <c r="AJ13" s="27">
        <f>IF(ISBLANK(#REF!),"",MAX(AG13:AI13))</f>
        <v>0</v>
      </c>
      <c r="AK13" s="178">
        <f>IF(ISBLANK(#REF!),"",AA13+SUM(AD13:AF13,AJ13))</f>
        <v>5.93</v>
      </c>
    </row>
    <row r="14" spans="1:37" s="8" customFormat="1">
      <c r="A14" s="28">
        <f>IF(ISBLANK(#REF!),"",IF(ISNUMBER(A13),A13+1,1))</f>
        <v>4</v>
      </c>
      <c r="B14" s="8" t="s">
        <v>736</v>
      </c>
      <c r="C14" s="8" t="s">
        <v>250</v>
      </c>
      <c r="D14" s="8" t="s">
        <v>183</v>
      </c>
      <c r="E14" s="8" t="s">
        <v>44</v>
      </c>
      <c r="F14" s="8" t="s">
        <v>88</v>
      </c>
      <c r="G14" s="8" t="s">
        <v>61</v>
      </c>
      <c r="H14" s="8" t="s">
        <v>14</v>
      </c>
      <c r="I14" s="8" t="s">
        <v>13</v>
      </c>
      <c r="J14" s="37">
        <v>40476</v>
      </c>
      <c r="K14" s="51">
        <v>8.42</v>
      </c>
      <c r="L14" s="12"/>
      <c r="M14" s="12" t="s">
        <v>12</v>
      </c>
      <c r="N14" s="12"/>
      <c r="O14" s="12"/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11"/>
      <c r="W14" s="85"/>
      <c r="X14" s="12"/>
      <c r="Y14" s="12" t="s">
        <v>14</v>
      </c>
      <c r="Z14" s="12" t="s">
        <v>14</v>
      </c>
      <c r="AA14" s="23">
        <f>IF(ISBLANK(#REF!),"",IF(K14&gt;5,ROUND(0.5*(K14-5),2),0))</f>
        <v>1.71</v>
      </c>
      <c r="AB14" s="23">
        <f>IF(ISBLANK(#REF!),"",IF(L14="ΝΑΙ",6,(IF(M14="ΝΑΙ",4,0))))</f>
        <v>4</v>
      </c>
      <c r="AC14" s="23">
        <f>IF(ISBLANK(#REF!),"",IF(E14="ΠΕ23",IF(N14="ΝΑΙ",3,(IF(O14="ΝΑΙ",2,0))),IF(N14="ΝΑΙ",3,(IF(O14="ΝΑΙ",2,0)))))</f>
        <v>0</v>
      </c>
      <c r="AD14" s="23">
        <f>IF(ISBLANK(#REF!),"",MAX(AB14:AC14))</f>
        <v>4</v>
      </c>
      <c r="AE14" s="23">
        <f>IF(ISBLANK(#REF!),"",MIN(3,0.5*INT((P14*12+Q14+ROUND(R14/30,0))/6)))</f>
        <v>0</v>
      </c>
      <c r="AF14" s="23">
        <f>IF(ISBLANK(#REF!),"",0.25*(S14*12+T14+ROUND(U14/30,0)))</f>
        <v>0</v>
      </c>
      <c r="AG14" s="27">
        <f>IF(ISBLANK(#REF!),"",IF(V14&gt;=67%,7,0))</f>
        <v>0</v>
      </c>
      <c r="AH14" s="27">
        <f>IF(ISBLANK(#REF!),"",IF(W14&gt;=1,7,0))</f>
        <v>0</v>
      </c>
      <c r="AI14" s="27">
        <f>IF(ISBLANK(#REF!),"",IF(X14="ΠΟΛΥΤΕΚΝΟΣ",7,IF(X14="ΤΡΙΤΕΚΝΟΣ",3,0)))</f>
        <v>0</v>
      </c>
      <c r="AJ14" s="27">
        <f>IF(ISBLANK(#REF!),"",MAX(AG14:AI14))</f>
        <v>0</v>
      </c>
      <c r="AK14" s="178">
        <f>IF(ISBLANK(#REF!),"",AA14+SUM(AD14:AF14,AJ14))</f>
        <v>5.71</v>
      </c>
    </row>
    <row r="15" spans="1:37" s="8" customFormat="1">
      <c r="A15" s="28">
        <f>IF(ISBLANK(#REF!),"",IF(ISNUMBER(A14),A14+1,1))</f>
        <v>5</v>
      </c>
      <c r="B15" s="8" t="s">
        <v>783</v>
      </c>
      <c r="C15" s="8" t="s">
        <v>97</v>
      </c>
      <c r="D15" s="8" t="s">
        <v>784</v>
      </c>
      <c r="E15" s="8" t="s">
        <v>44</v>
      </c>
      <c r="F15" s="8" t="s">
        <v>88</v>
      </c>
      <c r="G15" s="8" t="s">
        <v>61</v>
      </c>
      <c r="H15" s="8" t="s">
        <v>14</v>
      </c>
      <c r="I15" s="8" t="s">
        <v>13</v>
      </c>
      <c r="J15" s="37">
        <v>37760</v>
      </c>
      <c r="K15" s="51">
        <v>7.1</v>
      </c>
      <c r="L15" s="12"/>
      <c r="M15" s="12"/>
      <c r="N15" s="12"/>
      <c r="O15" s="12"/>
      <c r="P15" s="8">
        <v>1</v>
      </c>
      <c r="Q15" s="8">
        <v>8</v>
      </c>
      <c r="R15" s="8">
        <v>16</v>
      </c>
      <c r="S15" s="8">
        <v>0</v>
      </c>
      <c r="T15" s="8">
        <v>0</v>
      </c>
      <c r="U15" s="8">
        <v>0</v>
      </c>
      <c r="V15" s="11"/>
      <c r="W15" s="85"/>
      <c r="X15" s="12" t="s">
        <v>31</v>
      </c>
      <c r="Y15" s="12" t="s">
        <v>14</v>
      </c>
      <c r="Z15" s="12" t="s">
        <v>14</v>
      </c>
      <c r="AA15" s="105">
        <f>IF(ISBLANK(#REF!),"",IF(K15&gt;5,ROUND(0.5*(K15-5),2),0))</f>
        <v>1.05</v>
      </c>
      <c r="AB15" s="105">
        <f>IF(ISBLANK(#REF!),"",IF(L15="ΝΑΙ",6,(IF(M15="ΝΑΙ",4,0))))</f>
        <v>0</v>
      </c>
      <c r="AC15" s="23">
        <f>IF(ISBLANK(#REF!),"",IF(E15="ΠΕ23",IF(N15="ΝΑΙ",3,(IF(O15="ΝΑΙ",2,0))),IF(N15="ΝΑΙ",3,(IF(O15="ΝΑΙ",2,0)))))</f>
        <v>0</v>
      </c>
      <c r="AD15" s="23">
        <f>IF(ISBLANK(#REF!),"",MAX(AB15:AC15))</f>
        <v>0</v>
      </c>
      <c r="AE15" s="105">
        <f>IF(ISBLANK(#REF!),"",MIN(3,0.5*INT((P15*12+Q15+ROUND(R15/30,0))/6)))</f>
        <v>1.5</v>
      </c>
      <c r="AF15" s="105">
        <f>IF(ISBLANK(#REF!),"",0.25*(S15*12+T15+ROUND(U15/30,0)))</f>
        <v>0</v>
      </c>
      <c r="AG15" s="105">
        <f>IF(ISBLANK(#REF!),"",IF(V15&gt;=67%,7,0))</f>
        <v>0</v>
      </c>
      <c r="AH15" s="105">
        <f>IF(ISBLANK(#REF!),"",IF(W15&gt;=1,7,0))</f>
        <v>0</v>
      </c>
      <c r="AI15" s="105">
        <f>IF(ISBLANK(#REF!),"",IF(X15="ΠΟΛΥΤΕΚΝΟΣ",7,IF(X15="ΤΡΙΤΕΚΝΟΣ",3,0)))</f>
        <v>3</v>
      </c>
      <c r="AJ15" s="105">
        <f>IF(ISBLANK(#REF!),"",MAX(AG15:AI15))</f>
        <v>3</v>
      </c>
      <c r="AK15" s="178">
        <f>IF(ISBLANK(#REF!),"",AA15+SUM(AD15:AF15,AJ15))</f>
        <v>5.55</v>
      </c>
    </row>
    <row r="16" spans="1:37" s="8" customFormat="1">
      <c r="A16" s="28">
        <f>IF(ISBLANK(#REF!),"",IF(ISNUMBER(A15),A15+1,1))</f>
        <v>6</v>
      </c>
      <c r="B16" s="8" t="s">
        <v>729</v>
      </c>
      <c r="C16" s="8" t="s">
        <v>730</v>
      </c>
      <c r="D16" s="8" t="s">
        <v>106</v>
      </c>
      <c r="E16" s="8" t="s">
        <v>44</v>
      </c>
      <c r="F16" s="8" t="s">
        <v>88</v>
      </c>
      <c r="G16" s="8" t="s">
        <v>61</v>
      </c>
      <c r="H16" s="8" t="s">
        <v>14</v>
      </c>
      <c r="I16" s="8" t="s">
        <v>13</v>
      </c>
      <c r="J16" s="37">
        <v>39689</v>
      </c>
      <c r="K16" s="51">
        <v>7.08</v>
      </c>
      <c r="L16" s="12"/>
      <c r="M16" s="12" t="s">
        <v>12</v>
      </c>
      <c r="N16" s="12"/>
      <c r="O16" s="12"/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11"/>
      <c r="W16" s="85"/>
      <c r="X16" s="12"/>
      <c r="Y16" s="12" t="s">
        <v>14</v>
      </c>
      <c r="Z16" s="12" t="s">
        <v>14</v>
      </c>
      <c r="AA16" s="23">
        <f>IF(ISBLANK(#REF!),"",IF(K16&gt;5,ROUND(0.5*(K16-5),2),0))</f>
        <v>1.04</v>
      </c>
      <c r="AB16" s="23">
        <f>IF(ISBLANK(#REF!),"",IF(L16="ΝΑΙ",6,(IF(M16="ΝΑΙ",4,0))))</f>
        <v>4</v>
      </c>
      <c r="AC16" s="23">
        <f>IF(ISBLANK(#REF!),"",IF(E16="ΠΕ23",IF(N16="ΝΑΙ",3,(IF(O16="ΝΑΙ",2,0))),IF(N16="ΝΑΙ",3,(IF(O16="ΝΑΙ",2,0)))))</f>
        <v>0</v>
      </c>
      <c r="AD16" s="23">
        <f>IF(ISBLANK(#REF!),"",MAX(AB16:AC16))</f>
        <v>4</v>
      </c>
      <c r="AE16" s="23">
        <f>IF(ISBLANK(#REF!),"",MIN(3,0.5*INT((P16*12+Q16+ROUND(R16/30,0))/6)))</f>
        <v>0</v>
      </c>
      <c r="AF16" s="23">
        <f>IF(ISBLANK(#REF!),"",0.25*(S16*12+T16+ROUND(U16/30,0)))</f>
        <v>0</v>
      </c>
      <c r="AG16" s="27">
        <f>IF(ISBLANK(#REF!),"",IF(V16&gt;=67%,7,0))</f>
        <v>0</v>
      </c>
      <c r="AH16" s="27">
        <f>IF(ISBLANK(#REF!),"",IF(W16&gt;=1,7,0))</f>
        <v>0</v>
      </c>
      <c r="AI16" s="27">
        <f>IF(ISBLANK(#REF!),"",IF(X16="ΠΟΛΥΤΕΚΝΟΣ",7,IF(X16="ΤΡΙΤΕΚΝΟΣ",3,0)))</f>
        <v>0</v>
      </c>
      <c r="AJ16" s="27">
        <f>IF(ISBLANK(#REF!),"",MAX(AG16:AI16))</f>
        <v>0</v>
      </c>
      <c r="AK16" s="178">
        <f>IF(ISBLANK(#REF!),"",AA16+SUM(AD16:AF16,AJ16))</f>
        <v>5.04</v>
      </c>
    </row>
    <row r="17" spans="1:37" s="8" customFormat="1">
      <c r="A17" s="28">
        <f>IF(ISBLANK(#REF!),"",IF(ISNUMBER(A16),A16+1,1))</f>
        <v>7</v>
      </c>
      <c r="B17" s="8" t="s">
        <v>745</v>
      </c>
      <c r="C17" s="8" t="s">
        <v>746</v>
      </c>
      <c r="D17" s="8" t="s">
        <v>396</v>
      </c>
      <c r="E17" s="8" t="s">
        <v>44</v>
      </c>
      <c r="F17" s="8" t="s">
        <v>88</v>
      </c>
      <c r="G17" s="8" t="s">
        <v>61</v>
      </c>
      <c r="H17" s="8" t="s">
        <v>14</v>
      </c>
      <c r="I17" s="8" t="s">
        <v>13</v>
      </c>
      <c r="J17" s="37">
        <v>36452</v>
      </c>
      <c r="K17" s="51">
        <v>8</v>
      </c>
      <c r="L17" s="12"/>
      <c r="M17" s="12"/>
      <c r="N17" s="12"/>
      <c r="O17" s="12"/>
      <c r="P17" s="8">
        <v>10</v>
      </c>
      <c r="Q17" s="8">
        <v>1</v>
      </c>
      <c r="R17" s="8">
        <v>27</v>
      </c>
      <c r="S17" s="8">
        <v>0</v>
      </c>
      <c r="T17" s="8">
        <v>0</v>
      </c>
      <c r="U17" s="8">
        <v>0</v>
      </c>
      <c r="V17" s="11"/>
      <c r="W17" s="85"/>
      <c r="X17" s="12"/>
      <c r="Y17" s="12" t="s">
        <v>14</v>
      </c>
      <c r="Z17" s="12" t="s">
        <v>14</v>
      </c>
      <c r="AA17" s="23">
        <f>IF(ISBLANK(#REF!),"",IF(K17&gt;5,ROUND(0.5*(K17-5),2),0))</f>
        <v>1.5</v>
      </c>
      <c r="AB17" s="23">
        <f>IF(ISBLANK(#REF!),"",IF(L17="ΝΑΙ",6,(IF(M17="ΝΑΙ",4,0))))</f>
        <v>0</v>
      </c>
      <c r="AC17" s="23">
        <f>IF(ISBLANK(#REF!),"",IF(E17="ΠΕ23",IF(N17="ΝΑΙ",3,(IF(O17="ΝΑΙ",2,0))),IF(N17="ΝΑΙ",3,(IF(O17="ΝΑΙ",2,0)))))</f>
        <v>0</v>
      </c>
      <c r="AD17" s="23">
        <f>IF(ISBLANK(#REF!),"",MAX(AB17:AC17))</f>
        <v>0</v>
      </c>
      <c r="AE17" s="23">
        <f>IF(ISBLANK(#REF!),"",MIN(3,0.5*INT((P17*12+Q17+ROUND(R17/30,0))/6)))</f>
        <v>3</v>
      </c>
      <c r="AF17" s="23">
        <f>IF(ISBLANK(#REF!),"",0.25*(S17*12+T17+ROUND(U17/30,0)))</f>
        <v>0</v>
      </c>
      <c r="AG17" s="27">
        <f>IF(ISBLANK(#REF!),"",IF(V17&gt;=67%,7,0))</f>
        <v>0</v>
      </c>
      <c r="AH17" s="27">
        <f>IF(ISBLANK(#REF!),"",IF(W17&gt;=1,7,0))</f>
        <v>0</v>
      </c>
      <c r="AI17" s="27">
        <f>IF(ISBLANK(#REF!),"",IF(X17="ΠΟΛΥΤΕΚΝΟΣ",7,IF(X17="ΤΡΙΤΕΚΝΟΣ",3,0)))</f>
        <v>0</v>
      </c>
      <c r="AJ17" s="27">
        <f>IF(ISBLANK(#REF!),"",MAX(AG17:AI17))</f>
        <v>0</v>
      </c>
      <c r="AK17" s="178">
        <f>IF(ISBLANK(#REF!),"",AA17+SUM(AD17:AF17,AJ17))</f>
        <v>4.5</v>
      </c>
    </row>
    <row r="18" spans="1:37" s="8" customFormat="1">
      <c r="A18" s="28">
        <f>IF(ISBLANK(#REF!),"",IF(ISNUMBER(A17),A17+1,1))</f>
        <v>8</v>
      </c>
      <c r="B18" s="8" t="s">
        <v>720</v>
      </c>
      <c r="C18" s="8" t="s">
        <v>226</v>
      </c>
      <c r="D18" s="8" t="s">
        <v>111</v>
      </c>
      <c r="E18" s="8" t="s">
        <v>44</v>
      </c>
      <c r="F18" s="8" t="s">
        <v>88</v>
      </c>
      <c r="G18" s="8" t="s">
        <v>61</v>
      </c>
      <c r="H18" s="8" t="s">
        <v>14</v>
      </c>
      <c r="I18" s="8" t="s">
        <v>13</v>
      </c>
      <c r="J18" s="37">
        <v>38658</v>
      </c>
      <c r="K18" s="51">
        <v>6.83</v>
      </c>
      <c r="L18" s="12"/>
      <c r="M18" s="12"/>
      <c r="N18" s="12"/>
      <c r="O18" s="12"/>
      <c r="P18" s="8">
        <v>8</v>
      </c>
      <c r="Q18" s="8">
        <v>4</v>
      </c>
      <c r="R18" s="8">
        <v>14</v>
      </c>
      <c r="S18" s="8">
        <v>0</v>
      </c>
      <c r="T18" s="8">
        <v>0</v>
      </c>
      <c r="U18" s="8">
        <v>0</v>
      </c>
      <c r="V18" s="11"/>
      <c r="W18" s="85"/>
      <c r="X18" s="12"/>
      <c r="Y18" s="12" t="s">
        <v>14</v>
      </c>
      <c r="Z18" s="12" t="s">
        <v>14</v>
      </c>
      <c r="AA18" s="23">
        <f>IF(ISBLANK(#REF!),"",IF(K18&gt;5,ROUND(0.5*(K18-5),2),0))</f>
        <v>0.92</v>
      </c>
      <c r="AB18" s="23">
        <f>IF(ISBLANK(#REF!),"",IF(L18="ΝΑΙ",6,(IF(M18="ΝΑΙ",4,0))))</f>
        <v>0</v>
      </c>
      <c r="AC18" s="23">
        <f>IF(ISBLANK(#REF!),"",IF(E18="ΠΕ23",IF(N18="ΝΑΙ",3,(IF(O18="ΝΑΙ",2,0))),IF(N18="ΝΑΙ",3,(IF(O18="ΝΑΙ",2,0)))))</f>
        <v>0</v>
      </c>
      <c r="AD18" s="23">
        <f>IF(ISBLANK(#REF!),"",MAX(AB18:AC18))</f>
        <v>0</v>
      </c>
      <c r="AE18" s="23">
        <f>IF(ISBLANK(#REF!),"",MIN(3,0.5*INT((P18*12+Q18+ROUND(R18/30,0))/6)))</f>
        <v>3</v>
      </c>
      <c r="AF18" s="23">
        <f>IF(ISBLANK(#REF!),"",0.25*(S18*12+T18+ROUND(U18/30,0)))</f>
        <v>0</v>
      </c>
      <c r="AG18" s="27">
        <f>IF(ISBLANK(#REF!),"",IF(V18&gt;=67%,7,0))</f>
        <v>0</v>
      </c>
      <c r="AH18" s="27">
        <f>IF(ISBLANK(#REF!),"",IF(W18&gt;=1,7,0))</f>
        <v>0</v>
      </c>
      <c r="AI18" s="27">
        <f>IF(ISBLANK(#REF!),"",IF(X18="ΠΟΛΥΤΕΚΝΟΣ",7,IF(X18="ΤΡΙΤΕΚΝΟΣ",3,0)))</f>
        <v>0</v>
      </c>
      <c r="AJ18" s="27">
        <f>IF(ISBLANK(#REF!),"",MAX(AG18:AI18))</f>
        <v>0</v>
      </c>
      <c r="AK18" s="178">
        <f>IF(ISBLANK(#REF!),"",AA18+SUM(AD18:AF18,AJ18))</f>
        <v>3.92</v>
      </c>
    </row>
    <row r="19" spans="1:37" s="8" customFormat="1">
      <c r="A19" s="28">
        <f>IF(ISBLANK(#REF!),"",IF(ISNUMBER(A18),A18+1,1))</f>
        <v>9</v>
      </c>
      <c r="B19" s="8" t="s">
        <v>737</v>
      </c>
      <c r="C19" s="8" t="s">
        <v>115</v>
      </c>
      <c r="D19" s="8" t="s">
        <v>106</v>
      </c>
      <c r="E19" s="8" t="s">
        <v>44</v>
      </c>
      <c r="F19" s="8" t="s">
        <v>88</v>
      </c>
      <c r="G19" s="8" t="s">
        <v>61</v>
      </c>
      <c r="H19" s="8" t="s">
        <v>14</v>
      </c>
      <c r="I19" s="8" t="s">
        <v>13</v>
      </c>
      <c r="J19" s="37">
        <v>38518</v>
      </c>
      <c r="K19" s="51">
        <v>6.4</v>
      </c>
      <c r="L19" s="12"/>
      <c r="M19" s="12"/>
      <c r="N19" s="12"/>
      <c r="O19" s="12"/>
      <c r="P19" s="8">
        <v>5</v>
      </c>
      <c r="Q19" s="8">
        <v>10</v>
      </c>
      <c r="R19" s="8">
        <v>23</v>
      </c>
      <c r="S19" s="8">
        <v>0</v>
      </c>
      <c r="T19" s="8">
        <v>0</v>
      </c>
      <c r="U19" s="8">
        <v>0</v>
      </c>
      <c r="V19" s="11"/>
      <c r="W19" s="85"/>
      <c r="X19" s="12"/>
      <c r="Y19" s="12" t="s">
        <v>14</v>
      </c>
      <c r="Z19" s="12" t="s">
        <v>14</v>
      </c>
      <c r="AA19" s="23">
        <f>IF(ISBLANK(#REF!),"",IF(K19&gt;5,ROUND(0.5*(K19-5),2),0))</f>
        <v>0.7</v>
      </c>
      <c r="AB19" s="23">
        <f>IF(ISBLANK(#REF!),"",IF(L19="ΝΑΙ",6,(IF(M19="ΝΑΙ",4,0))))</f>
        <v>0</v>
      </c>
      <c r="AC19" s="23">
        <f>IF(ISBLANK(#REF!),"",IF(E19="ΠΕ23",IF(N19="ΝΑΙ",3,(IF(O19="ΝΑΙ",2,0))),IF(N19="ΝΑΙ",3,(IF(O19="ΝΑΙ",2,0)))))</f>
        <v>0</v>
      </c>
      <c r="AD19" s="23">
        <f>IF(ISBLANK(#REF!),"",MAX(AB19:AC19))</f>
        <v>0</v>
      </c>
      <c r="AE19" s="23">
        <f>IF(ISBLANK(#REF!),"",MIN(3,0.5*INT((P19*12+Q19+ROUND(R19/30,0))/6)))</f>
        <v>3</v>
      </c>
      <c r="AF19" s="23">
        <f>IF(ISBLANK(#REF!),"",0.25*(S19*12+T19+ROUND(U19/30,0)))</f>
        <v>0</v>
      </c>
      <c r="AG19" s="27">
        <f>IF(ISBLANK(#REF!),"",IF(V19&gt;=67%,7,0))</f>
        <v>0</v>
      </c>
      <c r="AH19" s="27">
        <f>IF(ISBLANK(#REF!),"",IF(W19&gt;=1,7,0))</f>
        <v>0</v>
      </c>
      <c r="AI19" s="27">
        <f>IF(ISBLANK(#REF!),"",IF(X19="ΠΟΛΥΤΕΚΝΟΣ",7,IF(X19="ΤΡΙΤΕΚΝΟΣ",3,0)))</f>
        <v>0</v>
      </c>
      <c r="AJ19" s="27">
        <f>IF(ISBLANK(#REF!),"",MAX(AG19:AI19))</f>
        <v>0</v>
      </c>
      <c r="AK19" s="178">
        <f>IF(ISBLANK(#REF!),"",AA19+SUM(AD19:AF19,AJ19))</f>
        <v>3.7</v>
      </c>
    </row>
    <row r="20" spans="1:37" s="8" customFormat="1">
      <c r="A20" s="28">
        <f>IF(ISBLANK(#REF!),"",IF(ISNUMBER(A19),A19+1,1))</f>
        <v>10</v>
      </c>
      <c r="B20" s="8" t="s">
        <v>735</v>
      </c>
      <c r="C20" s="8" t="s">
        <v>217</v>
      </c>
      <c r="D20" s="8" t="s">
        <v>106</v>
      </c>
      <c r="E20" s="8" t="s">
        <v>44</v>
      </c>
      <c r="F20" s="8" t="s">
        <v>88</v>
      </c>
      <c r="G20" s="8" t="s">
        <v>61</v>
      </c>
      <c r="H20" s="8" t="s">
        <v>14</v>
      </c>
      <c r="I20" s="8" t="s">
        <v>13</v>
      </c>
      <c r="J20" s="37">
        <v>40557</v>
      </c>
      <c r="K20" s="51">
        <v>6.27</v>
      </c>
      <c r="L20" s="12"/>
      <c r="M20" s="12"/>
      <c r="N20" s="12"/>
      <c r="O20" s="12"/>
      <c r="P20" s="8">
        <v>0</v>
      </c>
      <c r="Q20" s="8">
        <v>5</v>
      </c>
      <c r="R20" s="8">
        <v>0</v>
      </c>
      <c r="S20" s="8">
        <v>0</v>
      </c>
      <c r="T20" s="8">
        <v>0</v>
      </c>
      <c r="U20" s="8">
        <v>0</v>
      </c>
      <c r="V20" s="11"/>
      <c r="W20" s="85"/>
      <c r="X20" s="12" t="s">
        <v>31</v>
      </c>
      <c r="Y20" s="12" t="s">
        <v>14</v>
      </c>
      <c r="Z20" s="12" t="s">
        <v>14</v>
      </c>
      <c r="AA20" s="23">
        <f>IF(ISBLANK(#REF!),"",IF(K20&gt;5,ROUND(0.5*(K20-5),2),0))</f>
        <v>0.64</v>
      </c>
      <c r="AB20" s="23">
        <f>IF(ISBLANK(#REF!),"",IF(L20="ΝΑΙ",6,(IF(M20="ΝΑΙ",4,0))))</f>
        <v>0</v>
      </c>
      <c r="AC20" s="23">
        <f>IF(ISBLANK(#REF!),"",IF(E20="ΠΕ23",IF(N20="ΝΑΙ",3,(IF(O20="ΝΑΙ",2,0))),IF(N20="ΝΑΙ",3,(IF(O20="ΝΑΙ",2,0)))))</f>
        <v>0</v>
      </c>
      <c r="AD20" s="23">
        <f>IF(ISBLANK(#REF!),"",MAX(AB20:AC20))</f>
        <v>0</v>
      </c>
      <c r="AE20" s="23">
        <f>IF(ISBLANK(#REF!),"",MIN(3,0.5*INT((P20*12+Q20+ROUND(R20/30,0))/6)))</f>
        <v>0</v>
      </c>
      <c r="AF20" s="23">
        <f>IF(ISBLANK(#REF!),"",0.25*(S20*12+T20+ROUND(U20/30,0)))</f>
        <v>0</v>
      </c>
      <c r="AG20" s="27">
        <f>IF(ISBLANK(#REF!),"",IF(V20&gt;=67%,7,0))</f>
        <v>0</v>
      </c>
      <c r="AH20" s="27">
        <f>IF(ISBLANK(#REF!),"",IF(W20&gt;=1,7,0))</f>
        <v>0</v>
      </c>
      <c r="AI20" s="27">
        <f>IF(ISBLANK(#REF!),"",IF(X20="ΠΟΛΥΤΕΚΝΟΣ",7,IF(X20="ΤΡΙΤΕΚΝΟΣ",3,0)))</f>
        <v>3</v>
      </c>
      <c r="AJ20" s="27">
        <f>IF(ISBLANK(#REF!),"",MAX(AG20:AI20))</f>
        <v>3</v>
      </c>
      <c r="AK20" s="178">
        <f>IF(ISBLANK(#REF!),"",AA20+SUM(AD20:AF20,AJ20))</f>
        <v>3.64</v>
      </c>
    </row>
    <row r="21" spans="1:37" s="8" customFormat="1">
      <c r="A21" s="28">
        <f>IF(ISBLANK(#REF!),"",IF(ISNUMBER(A20),A20+1,1))</f>
        <v>11</v>
      </c>
      <c r="B21" s="8" t="s">
        <v>804</v>
      </c>
      <c r="C21" s="8" t="s">
        <v>123</v>
      </c>
      <c r="D21" s="8" t="s">
        <v>232</v>
      </c>
      <c r="E21" s="8" t="s">
        <v>44</v>
      </c>
      <c r="F21" s="8" t="s">
        <v>88</v>
      </c>
      <c r="G21" s="8" t="s">
        <v>61</v>
      </c>
      <c r="H21" s="8" t="s">
        <v>14</v>
      </c>
      <c r="I21" s="8" t="s">
        <v>13</v>
      </c>
      <c r="J21" s="37">
        <v>40364</v>
      </c>
      <c r="K21" s="51">
        <v>6.83</v>
      </c>
      <c r="L21" s="12"/>
      <c r="M21" s="12"/>
      <c r="N21" s="12"/>
      <c r="O21" s="12"/>
      <c r="P21" s="8">
        <v>2</v>
      </c>
      <c r="Q21" s="8">
        <v>9</v>
      </c>
      <c r="R21" s="8">
        <v>15</v>
      </c>
      <c r="S21" s="8">
        <v>0</v>
      </c>
      <c r="T21" s="8">
        <v>0</v>
      </c>
      <c r="U21" s="8">
        <v>0</v>
      </c>
      <c r="V21" s="11"/>
      <c r="W21" s="85"/>
      <c r="X21" s="12"/>
      <c r="Y21" s="12" t="s">
        <v>14</v>
      </c>
      <c r="Z21" s="12" t="s">
        <v>14</v>
      </c>
      <c r="AA21" s="105">
        <f>IF(ISBLANK(#REF!),"",IF(K21&gt;5,ROUND(0.5*(K21-5),2),0))</f>
        <v>0.92</v>
      </c>
      <c r="AB21" s="105">
        <f>IF(ISBLANK(#REF!),"",IF(L21="ΝΑΙ",6,(IF(M21="ΝΑΙ",4,0))))</f>
        <v>0</v>
      </c>
      <c r="AC21" s="23">
        <f>IF(ISBLANK(#REF!),"",IF(E21="ΠΕ23",IF(N21="ΝΑΙ",3,(IF(O21="ΝΑΙ",2,0))),IF(N21="ΝΑΙ",3,(IF(O21="ΝΑΙ",2,0)))))</f>
        <v>0</v>
      </c>
      <c r="AD21" s="23">
        <f>IF(ISBLANK(#REF!),"",MAX(AB21:AC21))</f>
        <v>0</v>
      </c>
      <c r="AE21" s="105">
        <f>IF(ISBLANK(#REF!),"",MIN(3,0.5*INT((P21*12+Q21+ROUND(R21/30,0))/6)))</f>
        <v>2.5</v>
      </c>
      <c r="AF21" s="105">
        <f>IF(ISBLANK(#REF!),"",0.25*(S21*12+T21+ROUND(U21/30,0)))</f>
        <v>0</v>
      </c>
      <c r="AG21" s="105">
        <f>IF(ISBLANK(#REF!),"",IF(V21&gt;=67%,7,0))</f>
        <v>0</v>
      </c>
      <c r="AH21" s="105">
        <f>IF(ISBLANK(#REF!),"",IF(W21&gt;=1,7,0))</f>
        <v>0</v>
      </c>
      <c r="AI21" s="105">
        <f>IF(ISBLANK(#REF!),"",IF(X21="ΠΟΛΥΤΕΚΝΟΣ",7,IF(X21="ΤΡΙΤΕΚΝΟΣ",3,0)))</f>
        <v>0</v>
      </c>
      <c r="AJ21" s="105">
        <f>IF(ISBLANK(#REF!),"",MAX(AG21:AI21))</f>
        <v>0</v>
      </c>
      <c r="AK21" s="178">
        <f>IF(ISBLANK(#REF!),"",AA21+SUM(AD21:AF21,AJ21))</f>
        <v>3.42</v>
      </c>
    </row>
    <row r="22" spans="1:37" s="8" customFormat="1">
      <c r="A22" s="28">
        <f>IF(ISBLANK(#REF!),"",IF(ISNUMBER(A21),A21+1,1))</f>
        <v>12</v>
      </c>
      <c r="B22" s="8" t="s">
        <v>761</v>
      </c>
      <c r="C22" s="8" t="s">
        <v>115</v>
      </c>
      <c r="D22" s="8" t="s">
        <v>143</v>
      </c>
      <c r="E22" s="8" t="s">
        <v>44</v>
      </c>
      <c r="F22" s="8" t="s">
        <v>88</v>
      </c>
      <c r="G22" s="8" t="s">
        <v>61</v>
      </c>
      <c r="H22" s="8" t="s">
        <v>14</v>
      </c>
      <c r="I22" s="8" t="s">
        <v>13</v>
      </c>
      <c r="J22" s="37">
        <v>41729</v>
      </c>
      <c r="K22" s="51">
        <v>6.67</v>
      </c>
      <c r="L22" s="12"/>
      <c r="M22" s="12"/>
      <c r="N22" s="12"/>
      <c r="O22" s="12"/>
      <c r="P22" s="8">
        <v>2</v>
      </c>
      <c r="Q22" s="8">
        <v>9</v>
      </c>
      <c r="R22" s="8">
        <v>5</v>
      </c>
      <c r="S22" s="8">
        <v>0</v>
      </c>
      <c r="T22" s="8">
        <v>0</v>
      </c>
      <c r="U22" s="8">
        <v>0</v>
      </c>
      <c r="V22" s="11"/>
      <c r="W22" s="85"/>
      <c r="X22" s="12"/>
      <c r="Y22" s="12" t="s">
        <v>14</v>
      </c>
      <c r="Z22" s="12" t="s">
        <v>14</v>
      </c>
      <c r="AA22" s="23">
        <f>IF(ISBLANK(#REF!),"",IF(K22&gt;5,ROUND(0.5*(K22-5),2),0))</f>
        <v>0.84</v>
      </c>
      <c r="AB22" s="23">
        <f>IF(ISBLANK(#REF!),"",IF(L22="ΝΑΙ",6,(IF(M22="ΝΑΙ",4,0))))</f>
        <v>0</v>
      </c>
      <c r="AC22" s="23">
        <f>IF(ISBLANK(#REF!),"",IF(E22="ΠΕ23",IF(N22="ΝΑΙ",3,(IF(O22="ΝΑΙ",2,0))),IF(N22="ΝΑΙ",3,(IF(O22="ΝΑΙ",2,0)))))</f>
        <v>0</v>
      </c>
      <c r="AD22" s="23">
        <f>IF(ISBLANK(#REF!),"",MAX(AB22:AC22))</f>
        <v>0</v>
      </c>
      <c r="AE22" s="23">
        <f>IF(ISBLANK(#REF!),"",MIN(3,0.5*INT((P22*12+Q22+ROUND(R22/30,0))/6)))</f>
        <v>2.5</v>
      </c>
      <c r="AF22" s="23">
        <f>IF(ISBLANK(#REF!),"",0.25*(S22*12+T22+ROUND(U22/30,0)))</f>
        <v>0</v>
      </c>
      <c r="AG22" s="27">
        <f>IF(ISBLANK(#REF!),"",IF(V22&gt;=67%,7,0))</f>
        <v>0</v>
      </c>
      <c r="AH22" s="27">
        <f>IF(ISBLANK(#REF!),"",IF(W22&gt;=1,7,0))</f>
        <v>0</v>
      </c>
      <c r="AI22" s="27">
        <f>IF(ISBLANK(#REF!),"",IF(X22="ΠΟΛΥΤΕΚΝΟΣ",7,IF(X22="ΤΡΙΤΕΚΝΟΣ",3,0)))</f>
        <v>0</v>
      </c>
      <c r="AJ22" s="27">
        <f>IF(ISBLANK(#REF!),"",MAX(AG22:AI22))</f>
        <v>0</v>
      </c>
      <c r="AK22" s="178">
        <f>IF(ISBLANK(#REF!),"",AA22+SUM(AD22:AF22,AJ22))</f>
        <v>3.34</v>
      </c>
    </row>
    <row r="23" spans="1:37" s="8" customFormat="1">
      <c r="A23" s="28">
        <f>IF(ISBLANK(#REF!),"",IF(ISNUMBER(A22),A22+1,1))</f>
        <v>13</v>
      </c>
      <c r="B23" s="8" t="s">
        <v>575</v>
      </c>
      <c r="C23" s="8" t="s">
        <v>163</v>
      </c>
      <c r="D23" s="8" t="s">
        <v>682</v>
      </c>
      <c r="E23" s="8" t="s">
        <v>44</v>
      </c>
      <c r="F23" s="8" t="s">
        <v>88</v>
      </c>
      <c r="G23" s="8" t="s">
        <v>61</v>
      </c>
      <c r="H23" s="8" t="s">
        <v>14</v>
      </c>
      <c r="I23" s="8" t="s">
        <v>13</v>
      </c>
      <c r="J23" s="37">
        <v>39008</v>
      </c>
      <c r="K23" s="51">
        <v>6.85</v>
      </c>
      <c r="L23" s="12"/>
      <c r="M23" s="12"/>
      <c r="N23" s="12"/>
      <c r="O23" s="12"/>
      <c r="P23" s="8">
        <v>0</v>
      </c>
      <c r="Q23" s="8">
        <v>11</v>
      </c>
      <c r="R23" s="8">
        <v>21</v>
      </c>
      <c r="S23" s="8">
        <v>0</v>
      </c>
      <c r="T23" s="8">
        <v>0</v>
      </c>
      <c r="U23" s="8">
        <v>0</v>
      </c>
      <c r="V23" s="11"/>
      <c r="W23" s="85"/>
      <c r="X23" s="12"/>
      <c r="Y23" s="12" t="s">
        <v>14</v>
      </c>
      <c r="Z23" s="12" t="s">
        <v>14</v>
      </c>
      <c r="AA23" s="23">
        <f>IF(ISBLANK(#REF!),"",IF(K23&gt;5,ROUND(0.5*(K23-5),2),0))</f>
        <v>0.93</v>
      </c>
      <c r="AB23" s="23">
        <f>IF(ISBLANK(#REF!),"",IF(L23="ΝΑΙ",6,(IF(M23="ΝΑΙ",4,0))))</f>
        <v>0</v>
      </c>
      <c r="AC23" s="23">
        <f>IF(ISBLANK(#REF!),"",IF(E23="ΠΕ23",IF(N23="ΝΑΙ",3,(IF(O23="ΝΑΙ",2,0))),IF(N23="ΝΑΙ",3,(IF(O23="ΝΑΙ",2,0)))))</f>
        <v>0</v>
      </c>
      <c r="AD23" s="23">
        <f>IF(ISBLANK(#REF!),"",MAX(AB23:AC23))</f>
        <v>0</v>
      </c>
      <c r="AE23" s="23">
        <f>IF(ISBLANK(#REF!),"",MIN(3,0.5*INT((P23*12+Q23+ROUND(R23/30,0))/6)))</f>
        <v>1</v>
      </c>
      <c r="AF23" s="23">
        <f>IF(ISBLANK(#REF!),"",0.25*(S23*12+T23+ROUND(U23/30,0)))</f>
        <v>0</v>
      </c>
      <c r="AG23" s="27">
        <f>IF(ISBLANK(#REF!),"",IF(V23&gt;=67%,7,0))</f>
        <v>0</v>
      </c>
      <c r="AH23" s="27">
        <f>IF(ISBLANK(#REF!),"",IF(W23&gt;=1,7,0))</f>
        <v>0</v>
      </c>
      <c r="AI23" s="27">
        <f>IF(ISBLANK(#REF!),"",IF(X23="ΠΟΛΥΤΕΚΝΟΣ",7,IF(X23="ΤΡΙΤΕΚΝΟΣ",3,0)))</f>
        <v>0</v>
      </c>
      <c r="AJ23" s="27">
        <f>IF(ISBLANK(#REF!),"",MAX(AG23:AI23))</f>
        <v>0</v>
      </c>
      <c r="AK23" s="178">
        <f>IF(ISBLANK(#REF!),"",AA23+SUM(AD23:AF23,AJ23))</f>
        <v>1.9300000000000002</v>
      </c>
    </row>
    <row r="24" spans="1:37" s="8" customFormat="1">
      <c r="A24" s="28">
        <f>IF(ISBLANK(#REF!),"",IF(ISNUMBER(A23),A23+1,1))</f>
        <v>14</v>
      </c>
      <c r="B24" s="8" t="s">
        <v>691</v>
      </c>
      <c r="C24" s="8" t="s">
        <v>94</v>
      </c>
      <c r="D24" s="8" t="s">
        <v>126</v>
      </c>
      <c r="E24" s="8" t="s">
        <v>44</v>
      </c>
      <c r="F24" s="8" t="s">
        <v>88</v>
      </c>
      <c r="G24" s="8" t="s">
        <v>61</v>
      </c>
      <c r="H24" s="8" t="s">
        <v>14</v>
      </c>
      <c r="I24" s="8" t="s">
        <v>13</v>
      </c>
      <c r="J24" s="37">
        <v>37644</v>
      </c>
      <c r="K24" s="51">
        <v>6.7</v>
      </c>
      <c r="L24" s="12"/>
      <c r="M24" s="12"/>
      <c r="N24" s="12"/>
      <c r="O24" s="12"/>
      <c r="P24" s="8">
        <v>1</v>
      </c>
      <c r="Q24" s="8">
        <v>5</v>
      </c>
      <c r="R24" s="8">
        <v>7</v>
      </c>
      <c r="S24" s="8">
        <v>0</v>
      </c>
      <c r="T24" s="8">
        <v>0</v>
      </c>
      <c r="U24" s="8">
        <v>0</v>
      </c>
      <c r="V24" s="11"/>
      <c r="W24" s="85"/>
      <c r="X24" s="12"/>
      <c r="Y24" s="12" t="s">
        <v>14</v>
      </c>
      <c r="Z24" s="12" t="s">
        <v>14</v>
      </c>
      <c r="AA24" s="23">
        <f>IF(ISBLANK(#REF!),"",IF(K24&gt;5,ROUND(0.5*(K24-5),2),0))</f>
        <v>0.85</v>
      </c>
      <c r="AB24" s="23">
        <f>IF(ISBLANK(#REF!),"",IF(L24="ΝΑΙ",6,(IF(M24="ΝΑΙ",4,0))))</f>
        <v>0</v>
      </c>
      <c r="AC24" s="23">
        <f>IF(ISBLANK(#REF!),"",IF(E24="ΠΕ23",IF(N24="ΝΑΙ",3,(IF(O24="ΝΑΙ",2,0))),IF(N24="ΝΑΙ",3,(IF(O24="ΝΑΙ",2,0)))))</f>
        <v>0</v>
      </c>
      <c r="AD24" s="23">
        <f>IF(ISBLANK(#REF!),"",MAX(AB24:AC24))</f>
        <v>0</v>
      </c>
      <c r="AE24" s="23">
        <f>IF(ISBLANK(#REF!),"",MIN(3,0.5*INT((P24*12+Q24+ROUND(R24/30,0))/6)))</f>
        <v>1</v>
      </c>
      <c r="AF24" s="23">
        <f>IF(ISBLANK(#REF!),"",0.25*(S24*12+T24+ROUND(U24/30,0)))</f>
        <v>0</v>
      </c>
      <c r="AG24" s="27">
        <f>IF(ISBLANK(#REF!),"",IF(V24&gt;=67%,7,0))</f>
        <v>0</v>
      </c>
      <c r="AH24" s="27">
        <f>IF(ISBLANK(#REF!),"",IF(W24&gt;=1,7,0))</f>
        <v>0</v>
      </c>
      <c r="AI24" s="27">
        <f>IF(ISBLANK(#REF!),"",IF(X24="ΠΟΛΥΤΕΚΝΟΣ",7,IF(X24="ΤΡΙΤΕΚΝΟΣ",3,0)))</f>
        <v>0</v>
      </c>
      <c r="AJ24" s="27">
        <f>IF(ISBLANK(#REF!),"",MAX(AG24:AI24))</f>
        <v>0</v>
      </c>
      <c r="AK24" s="178">
        <f>IF(ISBLANK(#REF!),"",AA24+SUM(AD24:AF24,AJ24))</f>
        <v>1.85</v>
      </c>
    </row>
    <row r="25" spans="1:37" s="8" customFormat="1">
      <c r="A25" s="28">
        <f>IF(ISBLANK(#REF!),"",IF(ISNUMBER(A24),A24+1,1))</f>
        <v>15</v>
      </c>
      <c r="B25" s="8" t="s">
        <v>754</v>
      </c>
      <c r="C25" s="8" t="s">
        <v>517</v>
      </c>
      <c r="D25" s="8" t="s">
        <v>129</v>
      </c>
      <c r="E25" s="8" t="s">
        <v>44</v>
      </c>
      <c r="F25" s="8" t="s">
        <v>88</v>
      </c>
      <c r="G25" s="8" t="s">
        <v>61</v>
      </c>
      <c r="H25" s="8" t="s">
        <v>14</v>
      </c>
      <c r="I25" s="8" t="s">
        <v>13</v>
      </c>
      <c r="J25" s="37">
        <v>39255</v>
      </c>
      <c r="K25" s="51">
        <v>6.7</v>
      </c>
      <c r="L25" s="12"/>
      <c r="M25" s="12"/>
      <c r="N25" s="12"/>
      <c r="O25" s="12"/>
      <c r="P25" s="8">
        <v>1</v>
      </c>
      <c r="Q25" s="8">
        <v>1</v>
      </c>
      <c r="R25" s="8">
        <v>24</v>
      </c>
      <c r="S25" s="8">
        <v>0</v>
      </c>
      <c r="T25" s="8">
        <v>0</v>
      </c>
      <c r="U25" s="8">
        <v>0</v>
      </c>
      <c r="V25" s="11"/>
      <c r="W25" s="85"/>
      <c r="X25" s="12"/>
      <c r="Y25" s="12" t="s">
        <v>14</v>
      </c>
      <c r="Z25" s="12" t="s">
        <v>14</v>
      </c>
      <c r="AA25" s="23">
        <f>IF(ISBLANK(#REF!),"",IF(K25&gt;5,ROUND(0.5*(K25-5),2),0))</f>
        <v>0.85</v>
      </c>
      <c r="AB25" s="23">
        <f>IF(ISBLANK(#REF!),"",IF(L25="ΝΑΙ",6,(IF(M25="ΝΑΙ",4,0))))</f>
        <v>0</v>
      </c>
      <c r="AC25" s="23">
        <f>IF(ISBLANK(#REF!),"",IF(E25="ΠΕ23",IF(N25="ΝΑΙ",3,(IF(O25="ΝΑΙ",2,0))),IF(N25="ΝΑΙ",3,(IF(O25="ΝΑΙ",2,0)))))</f>
        <v>0</v>
      </c>
      <c r="AD25" s="23">
        <f>IF(ISBLANK(#REF!),"",MAX(AB25:AC25))</f>
        <v>0</v>
      </c>
      <c r="AE25" s="23">
        <f>IF(ISBLANK(#REF!),"",MIN(3,0.5*INT((P25*12+Q25+ROUND(R25/30,0))/6)))</f>
        <v>1</v>
      </c>
      <c r="AF25" s="23">
        <f>IF(ISBLANK(#REF!),"",0.25*(S25*12+T25+ROUND(U25/30,0)))</f>
        <v>0</v>
      </c>
      <c r="AG25" s="27">
        <f>IF(ISBLANK(#REF!),"",IF(V25&gt;=67%,7,0))</f>
        <v>0</v>
      </c>
      <c r="AH25" s="27">
        <f>IF(ISBLANK(#REF!),"",IF(W25&gt;=1,7,0))</f>
        <v>0</v>
      </c>
      <c r="AI25" s="27">
        <f>IF(ISBLANK(#REF!),"",IF(X25="ΠΟΛΥΤΕΚΝΟΣ",7,IF(X25="ΤΡΙΤΕΚΝΟΣ",3,0)))</f>
        <v>0</v>
      </c>
      <c r="AJ25" s="27">
        <f>IF(ISBLANK(#REF!),"",MAX(AG25:AI25))</f>
        <v>0</v>
      </c>
      <c r="AK25" s="178">
        <f>IF(ISBLANK(#REF!),"",AA25+SUM(AD25:AF25,AJ25))</f>
        <v>1.85</v>
      </c>
    </row>
    <row r="26" spans="1:37" s="8" customFormat="1">
      <c r="A26" s="28">
        <f>IF(ISBLANK(#REF!),"",IF(ISNUMBER(A25),A25+1,1))</f>
        <v>16</v>
      </c>
      <c r="B26" s="8" t="s">
        <v>775</v>
      </c>
      <c r="C26" s="8" t="s">
        <v>113</v>
      </c>
      <c r="D26" s="8" t="s">
        <v>183</v>
      </c>
      <c r="E26" s="8" t="s">
        <v>44</v>
      </c>
      <c r="F26" s="8" t="s">
        <v>88</v>
      </c>
      <c r="G26" s="8" t="s">
        <v>61</v>
      </c>
      <c r="H26" s="8" t="s">
        <v>14</v>
      </c>
      <c r="I26" s="8" t="s">
        <v>13</v>
      </c>
      <c r="J26" s="37">
        <v>41663</v>
      </c>
      <c r="K26" s="51">
        <v>6.6</v>
      </c>
      <c r="L26" s="12"/>
      <c r="M26" s="12"/>
      <c r="N26" s="12"/>
      <c r="O26" s="12"/>
      <c r="P26" s="8">
        <v>1</v>
      </c>
      <c r="Q26" s="8">
        <v>1</v>
      </c>
      <c r="R26" s="8">
        <v>13</v>
      </c>
      <c r="S26" s="8">
        <v>0</v>
      </c>
      <c r="T26" s="8">
        <v>0</v>
      </c>
      <c r="U26" s="8">
        <v>0</v>
      </c>
      <c r="V26" s="11"/>
      <c r="W26" s="85"/>
      <c r="X26" s="12"/>
      <c r="Y26" s="12" t="s">
        <v>14</v>
      </c>
      <c r="Z26" s="12" t="s">
        <v>14</v>
      </c>
      <c r="AA26" s="23">
        <f>IF(ISBLANK(#REF!),"",IF(K26&gt;5,ROUND(0.5*(K26-5),2),0))</f>
        <v>0.8</v>
      </c>
      <c r="AB26" s="23">
        <f>IF(ISBLANK(#REF!),"",IF(L26="ΝΑΙ",6,(IF(M26="ΝΑΙ",4,0))))</f>
        <v>0</v>
      </c>
      <c r="AC26" s="23">
        <f>IF(ISBLANK(#REF!),"",IF(E26="ΠΕ23",IF(N26="ΝΑΙ",3,(IF(O26="ΝΑΙ",2,0))),IF(N26="ΝΑΙ",3,(IF(O26="ΝΑΙ",2,0)))))</f>
        <v>0</v>
      </c>
      <c r="AD26" s="23">
        <f>IF(ISBLANK(#REF!),"",MAX(AB26:AC26))</f>
        <v>0</v>
      </c>
      <c r="AE26" s="23">
        <f>IF(ISBLANK(#REF!),"",MIN(3,0.5*INT((P26*12+Q26+ROUND(R26/30,0))/6)))</f>
        <v>1</v>
      </c>
      <c r="AF26" s="23">
        <f>IF(ISBLANK(#REF!),"",0.25*(S26*12+T26+ROUND(U26/30,0)))</f>
        <v>0</v>
      </c>
      <c r="AG26" s="27">
        <f>IF(ISBLANK(#REF!),"",IF(V26&gt;=67%,7,0))</f>
        <v>0</v>
      </c>
      <c r="AH26" s="27">
        <f>IF(ISBLANK(#REF!),"",IF(W26&gt;=1,7,0))</f>
        <v>0</v>
      </c>
      <c r="AI26" s="27">
        <f>IF(ISBLANK(#REF!),"",IF(X26="ΠΟΛΥΤΕΚΝΟΣ",7,IF(X26="ΤΡΙΤΕΚΝΟΣ",3,0)))</f>
        <v>0</v>
      </c>
      <c r="AJ26" s="27">
        <f>IF(ISBLANK(#REF!),"",MAX(AG26:AI26))</f>
        <v>0</v>
      </c>
      <c r="AK26" s="178">
        <f>IF(ISBLANK(#REF!),"",AA26+SUM(AD26:AF26,AJ26))</f>
        <v>1.8</v>
      </c>
    </row>
    <row r="27" spans="1:37" s="8" customFormat="1">
      <c r="A27" s="28">
        <f>IF(ISBLANK(#REF!),"",IF(ISNUMBER(A26),A26+1,1))</f>
        <v>17</v>
      </c>
      <c r="B27" s="8" t="s">
        <v>443</v>
      </c>
      <c r="C27" s="8" t="s">
        <v>731</v>
      </c>
      <c r="D27" s="8" t="s">
        <v>106</v>
      </c>
      <c r="E27" s="8" t="s">
        <v>44</v>
      </c>
      <c r="F27" s="8" t="s">
        <v>88</v>
      </c>
      <c r="G27" s="8" t="s">
        <v>61</v>
      </c>
      <c r="H27" s="8" t="s">
        <v>14</v>
      </c>
      <c r="I27" s="8" t="s">
        <v>13</v>
      </c>
      <c r="J27" s="37">
        <v>41946</v>
      </c>
      <c r="K27" s="51">
        <v>8.59</v>
      </c>
      <c r="L27" s="12"/>
      <c r="M27" s="12"/>
      <c r="N27" s="12"/>
      <c r="O27" s="12"/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11"/>
      <c r="W27" s="85"/>
      <c r="X27" s="12"/>
      <c r="Y27" s="12" t="s">
        <v>14</v>
      </c>
      <c r="Z27" s="12" t="s">
        <v>14</v>
      </c>
      <c r="AA27" s="23">
        <f>IF(ISBLANK(#REF!),"",IF(K27&gt;5,ROUND(0.5*(K27-5),2),0))</f>
        <v>1.8</v>
      </c>
      <c r="AB27" s="23">
        <f>IF(ISBLANK(#REF!),"",IF(L27="ΝΑΙ",6,(IF(M27="ΝΑΙ",4,0))))</f>
        <v>0</v>
      </c>
      <c r="AC27" s="23">
        <f>IF(ISBLANK(#REF!),"",IF(E27="ΠΕ23",IF(N27="ΝΑΙ",3,(IF(O27="ΝΑΙ",2,0))),IF(N27="ΝΑΙ",3,(IF(O27="ΝΑΙ",2,0)))))</f>
        <v>0</v>
      </c>
      <c r="AD27" s="23">
        <f>IF(ISBLANK(#REF!),"",MAX(AB27:AC27))</f>
        <v>0</v>
      </c>
      <c r="AE27" s="23">
        <f>IF(ISBLANK(#REF!),"",MIN(3,0.5*INT((P27*12+Q27+ROUND(R27/30,0))/6)))</f>
        <v>0</v>
      </c>
      <c r="AF27" s="23">
        <f>IF(ISBLANK(#REF!),"",0.25*(S27*12+T27+ROUND(U27/30,0)))</f>
        <v>0</v>
      </c>
      <c r="AG27" s="27">
        <f>IF(ISBLANK(#REF!),"",IF(V27&gt;=67%,7,0))</f>
        <v>0</v>
      </c>
      <c r="AH27" s="27">
        <f>IF(ISBLANK(#REF!),"",IF(W27&gt;=1,7,0))</f>
        <v>0</v>
      </c>
      <c r="AI27" s="27">
        <f>IF(ISBLANK(#REF!),"",IF(X27="ΠΟΛΥΤΕΚΝΟΣ",7,IF(X27="ΤΡΙΤΕΚΝΟΣ",3,0)))</f>
        <v>0</v>
      </c>
      <c r="AJ27" s="27">
        <f>IF(ISBLANK(#REF!),"",MAX(AG27:AI27))</f>
        <v>0</v>
      </c>
      <c r="AK27" s="178">
        <f>IF(ISBLANK(#REF!),"",AA27+SUM(AD27:AF27,AJ27))</f>
        <v>1.8</v>
      </c>
    </row>
    <row r="28" spans="1:37" s="8" customFormat="1">
      <c r="A28" s="28">
        <f>IF(ISBLANK(#REF!),"",IF(ISNUMBER(A27),A27+1,1))</f>
        <v>18</v>
      </c>
      <c r="B28" s="8" t="s">
        <v>747</v>
      </c>
      <c r="C28" s="8" t="s">
        <v>146</v>
      </c>
      <c r="D28" s="8" t="s">
        <v>111</v>
      </c>
      <c r="E28" s="8" t="s">
        <v>44</v>
      </c>
      <c r="F28" s="8" t="s">
        <v>88</v>
      </c>
      <c r="G28" s="8" t="s">
        <v>61</v>
      </c>
      <c r="H28" s="8" t="s">
        <v>14</v>
      </c>
      <c r="I28" s="8" t="s">
        <v>13</v>
      </c>
      <c r="J28" s="37">
        <v>41068</v>
      </c>
      <c r="K28" s="51">
        <v>8.2899999999999991</v>
      </c>
      <c r="L28" s="12"/>
      <c r="M28" s="12"/>
      <c r="N28" s="12"/>
      <c r="O28" s="12"/>
      <c r="P28" s="8">
        <v>0</v>
      </c>
      <c r="Q28" s="8">
        <v>5</v>
      </c>
      <c r="R28" s="8">
        <v>9</v>
      </c>
      <c r="S28" s="8">
        <v>0</v>
      </c>
      <c r="T28" s="8">
        <v>0</v>
      </c>
      <c r="U28" s="8">
        <v>0</v>
      </c>
      <c r="V28" s="11"/>
      <c r="W28" s="85"/>
      <c r="X28" s="12"/>
      <c r="Y28" s="12" t="s">
        <v>14</v>
      </c>
      <c r="Z28" s="12" t="s">
        <v>14</v>
      </c>
      <c r="AA28" s="23">
        <f>IF(ISBLANK(#REF!),"",IF(K28&gt;5,ROUND(0.5*(K28-5),2),0))</f>
        <v>1.65</v>
      </c>
      <c r="AB28" s="23">
        <f>IF(ISBLANK(#REF!),"",IF(L28="ΝΑΙ",6,(IF(M28="ΝΑΙ",4,0))))</f>
        <v>0</v>
      </c>
      <c r="AC28" s="23">
        <f>IF(ISBLANK(#REF!),"",IF(E28="ΠΕ23",IF(N28="ΝΑΙ",3,(IF(O28="ΝΑΙ",2,0))),IF(N28="ΝΑΙ",3,(IF(O28="ΝΑΙ",2,0)))))</f>
        <v>0</v>
      </c>
      <c r="AD28" s="23">
        <f>IF(ISBLANK(#REF!),"",MAX(AB28:AC28))</f>
        <v>0</v>
      </c>
      <c r="AE28" s="23">
        <f>IF(ISBLANK(#REF!),"",MIN(3,0.5*INT((P28*12+Q28+ROUND(R28/30,0))/6)))</f>
        <v>0</v>
      </c>
      <c r="AF28" s="23">
        <f>IF(ISBLANK(#REF!),"",0.25*(S28*12+T28+ROUND(U28/30,0)))</f>
        <v>0</v>
      </c>
      <c r="AG28" s="27">
        <f>IF(ISBLANK(#REF!),"",IF(V28&gt;=67%,7,0))</f>
        <v>0</v>
      </c>
      <c r="AH28" s="27">
        <f>IF(ISBLANK(#REF!),"",IF(W28&gt;=1,7,0))</f>
        <v>0</v>
      </c>
      <c r="AI28" s="27">
        <f>IF(ISBLANK(#REF!),"",IF(X28="ΠΟΛΥΤΕΚΝΟΣ",7,IF(X28="ΤΡΙΤΕΚΝΟΣ",3,0)))</f>
        <v>0</v>
      </c>
      <c r="AJ28" s="27">
        <f>IF(ISBLANK(#REF!),"",MAX(AG28:AI28))</f>
        <v>0</v>
      </c>
      <c r="AK28" s="178">
        <f>IF(ISBLANK(#REF!),"",AA28+SUM(AD28:AF28,AJ28))</f>
        <v>1.65</v>
      </c>
    </row>
    <row r="29" spans="1:37" s="8" customFormat="1">
      <c r="A29" s="28">
        <f>IF(ISBLANK(#REF!),"",IF(ISNUMBER(A28),A28+1,1))</f>
        <v>19</v>
      </c>
      <c r="B29" s="8" t="s">
        <v>436</v>
      </c>
      <c r="C29" s="8" t="s">
        <v>441</v>
      </c>
      <c r="D29" s="8" t="s">
        <v>327</v>
      </c>
      <c r="E29" s="8" t="s">
        <v>44</v>
      </c>
      <c r="F29" s="8" t="s">
        <v>88</v>
      </c>
      <c r="G29" s="8" t="s">
        <v>61</v>
      </c>
      <c r="H29" s="8" t="s">
        <v>14</v>
      </c>
      <c r="I29" s="8" t="s">
        <v>13</v>
      </c>
      <c r="J29" s="37">
        <v>40941</v>
      </c>
      <c r="K29" s="51">
        <v>7.19</v>
      </c>
      <c r="L29" s="12"/>
      <c r="M29" s="12"/>
      <c r="N29" s="12"/>
      <c r="O29" s="12"/>
      <c r="P29" s="8">
        <v>0</v>
      </c>
      <c r="Q29" s="8">
        <v>10</v>
      </c>
      <c r="R29" s="8">
        <v>0</v>
      </c>
      <c r="S29" s="8">
        <v>0</v>
      </c>
      <c r="T29" s="8">
        <v>0</v>
      </c>
      <c r="U29" s="8">
        <v>0</v>
      </c>
      <c r="V29" s="11"/>
      <c r="W29" s="85"/>
      <c r="X29" s="12"/>
      <c r="Y29" s="12" t="s">
        <v>14</v>
      </c>
      <c r="Z29" s="12" t="s">
        <v>14</v>
      </c>
      <c r="AA29" s="105">
        <f>IF(ISBLANK(#REF!),"",IF(K29&gt;5,ROUND(0.5*(K29-5),2),0))</f>
        <v>1.1000000000000001</v>
      </c>
      <c r="AB29" s="105">
        <f>IF(ISBLANK(#REF!),"",IF(L29="ΝΑΙ",6,(IF(M29="ΝΑΙ",4,0))))</f>
        <v>0</v>
      </c>
      <c r="AC29" s="23">
        <f>IF(ISBLANK(#REF!),"",IF(E29="ΠΕ23",IF(N29="ΝΑΙ",3,(IF(O29="ΝΑΙ",2,0))),IF(N29="ΝΑΙ",3,(IF(O29="ΝΑΙ",2,0)))))</f>
        <v>0</v>
      </c>
      <c r="AD29" s="23">
        <f>IF(ISBLANK(#REF!),"",MAX(AB29:AC29))</f>
        <v>0</v>
      </c>
      <c r="AE29" s="105">
        <f>IF(ISBLANK(#REF!),"",MIN(3,0.5*INT((P29*12+Q29+ROUND(R29/30,0))/6)))</f>
        <v>0.5</v>
      </c>
      <c r="AF29" s="105">
        <f>IF(ISBLANK(#REF!),"",0.25*(S29*12+T29+ROUND(U29/30,0)))</f>
        <v>0</v>
      </c>
      <c r="AG29" s="105">
        <f>IF(ISBLANK(#REF!),"",IF(V29&gt;=67%,7,0))</f>
        <v>0</v>
      </c>
      <c r="AH29" s="105">
        <f>IF(ISBLANK(#REF!),"",IF(W29&gt;=1,7,0))</f>
        <v>0</v>
      </c>
      <c r="AI29" s="105">
        <f>IF(ISBLANK(#REF!),"",IF(X29="ΠΟΛΥΤΕΚΝΟΣ",7,IF(X29="ΤΡΙΤΕΚΝΟΣ",3,0)))</f>
        <v>0</v>
      </c>
      <c r="AJ29" s="105">
        <f>IF(ISBLANK(#REF!),"",MAX(AG29:AI29))</f>
        <v>0</v>
      </c>
      <c r="AK29" s="178">
        <f>IF(ISBLANK(#REF!),"",AA29+SUM(AD29:AF29,AJ29))</f>
        <v>1.6</v>
      </c>
    </row>
    <row r="30" spans="1:37" s="8" customFormat="1">
      <c r="A30" s="28">
        <f>IF(ISBLANK(#REF!),"",IF(ISNUMBER(A29),A29+1,1))</f>
        <v>20</v>
      </c>
      <c r="B30" s="8" t="s">
        <v>127</v>
      </c>
      <c r="C30" s="8" t="s">
        <v>97</v>
      </c>
      <c r="D30" s="8" t="s">
        <v>143</v>
      </c>
      <c r="E30" s="8" t="s">
        <v>44</v>
      </c>
      <c r="F30" s="8" t="s">
        <v>88</v>
      </c>
      <c r="G30" s="8" t="s">
        <v>61</v>
      </c>
      <c r="H30" s="8" t="s">
        <v>14</v>
      </c>
      <c r="I30" s="8" t="s">
        <v>13</v>
      </c>
      <c r="J30" s="37">
        <v>41691</v>
      </c>
      <c r="K30" s="51">
        <v>8.08</v>
      </c>
      <c r="L30" s="12"/>
      <c r="M30" s="12"/>
      <c r="N30" s="12"/>
      <c r="O30" s="12"/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11"/>
      <c r="W30" s="85"/>
      <c r="X30" s="12"/>
      <c r="Y30" s="12" t="s">
        <v>14</v>
      </c>
      <c r="Z30" s="12" t="s">
        <v>14</v>
      </c>
      <c r="AA30" s="23">
        <f>IF(ISBLANK(#REF!),"",IF(K30&gt;5,ROUND(0.5*(K30-5),2),0))</f>
        <v>1.54</v>
      </c>
      <c r="AB30" s="23">
        <f>IF(ISBLANK(#REF!),"",IF(L30="ΝΑΙ",6,(IF(M30="ΝΑΙ",4,0))))</f>
        <v>0</v>
      </c>
      <c r="AC30" s="23">
        <f>IF(ISBLANK(#REF!),"",IF(E30="ΠΕ23",IF(N30="ΝΑΙ",3,(IF(O30="ΝΑΙ",2,0))),IF(N30="ΝΑΙ",3,(IF(O30="ΝΑΙ",2,0)))))</f>
        <v>0</v>
      </c>
      <c r="AD30" s="23">
        <f>IF(ISBLANK(#REF!),"",MAX(AB30:AC30))</f>
        <v>0</v>
      </c>
      <c r="AE30" s="23">
        <f>IF(ISBLANK(#REF!),"",MIN(3,0.5*INT((P30*12+Q30+ROUND(R30/30,0))/6)))</f>
        <v>0</v>
      </c>
      <c r="AF30" s="23">
        <f>IF(ISBLANK(#REF!),"",0.25*(S30*12+T30+ROUND(U30/30,0)))</f>
        <v>0</v>
      </c>
      <c r="AG30" s="27">
        <f>IF(ISBLANK(#REF!),"",IF(V30&gt;=67%,7,0))</f>
        <v>0</v>
      </c>
      <c r="AH30" s="27">
        <f>IF(ISBLANK(#REF!),"",IF(W30&gt;=1,7,0))</f>
        <v>0</v>
      </c>
      <c r="AI30" s="27">
        <f>IF(ISBLANK(#REF!),"",IF(X30="ΠΟΛΥΤΕΚΝΟΣ",7,IF(X30="ΤΡΙΤΕΚΝΟΣ",3,0)))</f>
        <v>0</v>
      </c>
      <c r="AJ30" s="27">
        <f>IF(ISBLANK(#REF!),"",MAX(AG30:AI30))</f>
        <v>0</v>
      </c>
      <c r="AK30" s="178">
        <f>IF(ISBLANK(#REF!),"",AA30+SUM(AD30:AF30,AJ30))</f>
        <v>1.54</v>
      </c>
    </row>
    <row r="31" spans="1:37" s="8" customFormat="1">
      <c r="A31" s="28">
        <f>IF(ISBLANK(#REF!),"",IF(ISNUMBER(A30),A30+1,1))</f>
        <v>21</v>
      </c>
      <c r="B31" s="8" t="s">
        <v>762</v>
      </c>
      <c r="C31" s="8" t="s">
        <v>250</v>
      </c>
      <c r="D31" s="8" t="s">
        <v>166</v>
      </c>
      <c r="E31" s="8" t="s">
        <v>44</v>
      </c>
      <c r="F31" s="8" t="s">
        <v>88</v>
      </c>
      <c r="G31" s="8" t="s">
        <v>61</v>
      </c>
      <c r="H31" s="8" t="s">
        <v>14</v>
      </c>
      <c r="I31" s="8" t="s">
        <v>13</v>
      </c>
      <c r="J31" s="37">
        <v>40364</v>
      </c>
      <c r="K31" s="51">
        <v>6.99</v>
      </c>
      <c r="L31" s="12"/>
      <c r="M31" s="12"/>
      <c r="N31" s="12"/>
      <c r="O31" s="12"/>
      <c r="P31" s="8">
        <v>0</v>
      </c>
      <c r="Q31" s="8">
        <v>8</v>
      </c>
      <c r="R31" s="8">
        <v>22</v>
      </c>
      <c r="S31" s="8">
        <v>0</v>
      </c>
      <c r="T31" s="8">
        <v>0</v>
      </c>
      <c r="U31" s="8">
        <v>0</v>
      </c>
      <c r="V31" s="11"/>
      <c r="W31" s="85"/>
      <c r="X31" s="12"/>
      <c r="Y31" s="12" t="s">
        <v>14</v>
      </c>
      <c r="Z31" s="12" t="s">
        <v>14</v>
      </c>
      <c r="AA31" s="23">
        <f>IF(ISBLANK(#REF!),"",IF(K31&gt;5,ROUND(0.5*(K31-5),2),0))</f>
        <v>1</v>
      </c>
      <c r="AB31" s="23">
        <f>IF(ISBLANK(#REF!),"",IF(L31="ΝΑΙ",6,(IF(M31="ΝΑΙ",4,0))))</f>
        <v>0</v>
      </c>
      <c r="AC31" s="23">
        <f>IF(ISBLANK(#REF!),"",IF(E31="ΠΕ23",IF(N31="ΝΑΙ",3,(IF(O31="ΝΑΙ",2,0))),IF(N31="ΝΑΙ",3,(IF(O31="ΝΑΙ",2,0)))))</f>
        <v>0</v>
      </c>
      <c r="AD31" s="23">
        <f>IF(ISBLANK(#REF!),"",MAX(AB31:AC31))</f>
        <v>0</v>
      </c>
      <c r="AE31" s="23">
        <f>IF(ISBLANK(#REF!),"",MIN(3,0.5*INT((P31*12+Q31+ROUND(R31/30,0))/6)))</f>
        <v>0.5</v>
      </c>
      <c r="AF31" s="23">
        <f>IF(ISBLANK(#REF!),"",0.25*(S31*12+T31+ROUND(U31/30,0)))</f>
        <v>0</v>
      </c>
      <c r="AG31" s="27">
        <f>IF(ISBLANK(#REF!),"",IF(V31&gt;=67%,7,0))</f>
        <v>0</v>
      </c>
      <c r="AH31" s="27">
        <f>IF(ISBLANK(#REF!),"",IF(W31&gt;=1,7,0))</f>
        <v>0</v>
      </c>
      <c r="AI31" s="27">
        <f>IF(ISBLANK(#REF!),"",IF(X31="ΠΟΛΥΤΕΚΝΟΣ",7,IF(X31="ΤΡΙΤΕΚΝΟΣ",3,0)))</f>
        <v>0</v>
      </c>
      <c r="AJ31" s="27">
        <f>IF(ISBLANK(#REF!),"",MAX(AG31:AI31))</f>
        <v>0</v>
      </c>
      <c r="AK31" s="178">
        <f>IF(ISBLANK(#REF!),"",AA31+SUM(AD31:AF31,AJ31))</f>
        <v>1.5</v>
      </c>
    </row>
    <row r="32" spans="1:37" s="8" customFormat="1">
      <c r="A32" s="28">
        <f>IF(ISBLANK(#REF!),"",IF(ISNUMBER(A31),A31+1,1))</f>
        <v>22</v>
      </c>
      <c r="B32" s="8" t="s">
        <v>760</v>
      </c>
      <c r="C32" s="8" t="s">
        <v>453</v>
      </c>
      <c r="D32" s="8" t="s">
        <v>111</v>
      </c>
      <c r="E32" s="8" t="s">
        <v>44</v>
      </c>
      <c r="F32" s="8" t="s">
        <v>88</v>
      </c>
      <c r="G32" s="8" t="s">
        <v>61</v>
      </c>
      <c r="H32" s="8" t="s">
        <v>14</v>
      </c>
      <c r="I32" s="8" t="s">
        <v>13</v>
      </c>
      <c r="J32" s="37">
        <v>41089</v>
      </c>
      <c r="K32" s="51">
        <v>7.96</v>
      </c>
      <c r="L32" s="12"/>
      <c r="M32" s="12"/>
      <c r="N32" s="12"/>
      <c r="O32" s="12"/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11"/>
      <c r="W32" s="85"/>
      <c r="X32" s="12"/>
      <c r="Y32" s="12" t="s">
        <v>14</v>
      </c>
      <c r="Z32" s="12" t="s">
        <v>14</v>
      </c>
      <c r="AA32" s="23">
        <f>IF(ISBLANK(#REF!),"",IF(K32&gt;5,ROUND(0.5*(K32-5),2),0))</f>
        <v>1.48</v>
      </c>
      <c r="AB32" s="23">
        <f>IF(ISBLANK(#REF!),"",IF(L32="ΝΑΙ",6,(IF(M32="ΝΑΙ",4,0))))</f>
        <v>0</v>
      </c>
      <c r="AC32" s="23">
        <f>IF(ISBLANK(#REF!),"",IF(E32="ΠΕ23",IF(N32="ΝΑΙ",3,(IF(O32="ΝΑΙ",2,0))),IF(N32="ΝΑΙ",3,(IF(O32="ΝΑΙ",2,0)))))</f>
        <v>0</v>
      </c>
      <c r="AD32" s="23">
        <f>IF(ISBLANK(#REF!),"",MAX(AB32:AC32))</f>
        <v>0</v>
      </c>
      <c r="AE32" s="23">
        <f>IF(ISBLANK(#REF!),"",MIN(3,0.5*INT((P32*12+Q32+ROUND(R32/30,0))/6)))</f>
        <v>0</v>
      </c>
      <c r="AF32" s="23">
        <f>IF(ISBLANK(#REF!),"",0.25*(S32*12+T32+ROUND(U32/30,0)))</f>
        <v>0</v>
      </c>
      <c r="AG32" s="27">
        <f>IF(ISBLANK(#REF!),"",IF(V32&gt;=67%,7,0))</f>
        <v>0</v>
      </c>
      <c r="AH32" s="27">
        <f>IF(ISBLANK(#REF!),"",IF(W32&gt;=1,7,0))</f>
        <v>0</v>
      </c>
      <c r="AI32" s="27">
        <f>IF(ISBLANK(#REF!),"",IF(X32="ΠΟΛΥΤΕΚΝΟΣ",7,IF(X32="ΤΡΙΤΕΚΝΟΣ",3,0)))</f>
        <v>0</v>
      </c>
      <c r="AJ32" s="27">
        <f>IF(ISBLANK(#REF!),"",MAX(AG32:AI32))</f>
        <v>0</v>
      </c>
      <c r="AK32" s="178">
        <f>IF(ISBLANK(#REF!),"",AA32+SUM(AD32:AF32,AJ32))</f>
        <v>1.48</v>
      </c>
    </row>
    <row r="33" spans="1:37" s="8" customFormat="1">
      <c r="A33" s="28">
        <f>IF(ISBLANK(#REF!),"",IF(ISNUMBER(A32),A32+1,1))</f>
        <v>23</v>
      </c>
      <c r="B33" s="8" t="s">
        <v>573</v>
      </c>
      <c r="C33" s="8" t="s">
        <v>160</v>
      </c>
      <c r="D33" s="8" t="s">
        <v>111</v>
      </c>
      <c r="E33" s="8" t="s">
        <v>44</v>
      </c>
      <c r="F33" s="8" t="s">
        <v>88</v>
      </c>
      <c r="G33" s="8" t="s">
        <v>61</v>
      </c>
      <c r="H33" s="8" t="s">
        <v>14</v>
      </c>
      <c r="I33" s="8" t="s">
        <v>13</v>
      </c>
      <c r="J33" s="37">
        <v>40213</v>
      </c>
      <c r="K33" s="51">
        <v>7.85</v>
      </c>
      <c r="L33" s="12"/>
      <c r="M33" s="12"/>
      <c r="N33" s="12"/>
      <c r="O33" s="12"/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11"/>
      <c r="W33" s="85"/>
      <c r="X33" s="12"/>
      <c r="Y33" s="12" t="s">
        <v>14</v>
      </c>
      <c r="Z33" s="12" t="s">
        <v>14</v>
      </c>
      <c r="AA33" s="105">
        <f>IF(ISBLANK(#REF!),"",IF(K33&gt;5,ROUND(0.5*(K33-5),2),0))</f>
        <v>1.43</v>
      </c>
      <c r="AB33" s="105">
        <f>IF(ISBLANK(#REF!),"",IF(L33="ΝΑΙ",6,(IF(M33="ΝΑΙ",4,0))))</f>
        <v>0</v>
      </c>
      <c r="AC33" s="23">
        <f>IF(ISBLANK(#REF!),"",IF(E33="ΠΕ23",IF(N33="ΝΑΙ",3,(IF(O33="ΝΑΙ",2,0))),IF(N33="ΝΑΙ",3,(IF(O33="ΝΑΙ",2,0)))))</f>
        <v>0</v>
      </c>
      <c r="AD33" s="23">
        <f>IF(ISBLANK(#REF!),"",MAX(AB33:AC33))</f>
        <v>0</v>
      </c>
      <c r="AE33" s="105">
        <f>IF(ISBLANK(#REF!),"",MIN(3,0.5*INT((P33*12+Q33+ROUND(R33/30,0))/6)))</f>
        <v>0</v>
      </c>
      <c r="AF33" s="105">
        <f>IF(ISBLANK(#REF!),"",0.25*(S33*12+T33+ROUND(U33/30,0)))</f>
        <v>0</v>
      </c>
      <c r="AG33" s="105">
        <f>IF(ISBLANK(#REF!),"",IF(V33&gt;=67%,7,0))</f>
        <v>0</v>
      </c>
      <c r="AH33" s="105">
        <f>IF(ISBLANK(#REF!),"",IF(W33&gt;=1,7,0))</f>
        <v>0</v>
      </c>
      <c r="AI33" s="105">
        <f>IF(ISBLANK(#REF!),"",IF(X33="ΠΟΛΥΤΕΚΝΟΣ",7,IF(X33="ΤΡΙΤΕΚΝΟΣ",3,0)))</f>
        <v>0</v>
      </c>
      <c r="AJ33" s="105">
        <f>IF(ISBLANK(#REF!),"",MAX(AG33:AI33))</f>
        <v>0</v>
      </c>
      <c r="AK33" s="178">
        <f>IF(ISBLANK(#REF!),"",AA33+SUM(AD33:AF33,AJ33))</f>
        <v>1.43</v>
      </c>
    </row>
    <row r="34" spans="1:37" s="8" customFormat="1">
      <c r="A34" s="28">
        <f>IF(ISBLANK(#REF!),"",IF(ISNUMBER(A33),A33+1,1))</f>
        <v>24</v>
      </c>
      <c r="B34" s="16" t="s">
        <v>721</v>
      </c>
      <c r="C34" s="16" t="s">
        <v>97</v>
      </c>
      <c r="D34" s="16" t="s">
        <v>722</v>
      </c>
      <c r="E34" s="16" t="s">
        <v>44</v>
      </c>
      <c r="F34" s="16" t="s">
        <v>88</v>
      </c>
      <c r="G34" s="16" t="s">
        <v>61</v>
      </c>
      <c r="H34" s="16" t="s">
        <v>14</v>
      </c>
      <c r="I34" s="16" t="s">
        <v>13</v>
      </c>
      <c r="J34" s="90">
        <v>42481</v>
      </c>
      <c r="K34" s="54">
        <v>7.72</v>
      </c>
      <c r="L34" s="17"/>
      <c r="M34" s="17"/>
      <c r="N34" s="17"/>
      <c r="O34" s="17"/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26"/>
      <c r="W34" s="87"/>
      <c r="X34" s="17"/>
      <c r="Y34" s="17" t="s">
        <v>14</v>
      </c>
      <c r="Z34" s="17" t="s">
        <v>14</v>
      </c>
      <c r="AA34" s="23">
        <f>IF(ISBLANK(#REF!),"",IF(K34&gt;5,ROUND(0.5*(K34-5),2),0))</f>
        <v>1.36</v>
      </c>
      <c r="AB34" s="23">
        <f>IF(ISBLANK(#REF!),"",IF(L34="ΝΑΙ",6,(IF(M34="ΝΑΙ",4,0))))</f>
        <v>0</v>
      </c>
      <c r="AC34" s="23">
        <f>IF(ISBLANK(#REF!),"",IF(E34="ΠΕ23",IF(N34="ΝΑΙ",3,(IF(O34="ΝΑΙ",2,0))),IF(N34="ΝΑΙ",3,(IF(O34="ΝΑΙ",2,0)))))</f>
        <v>0</v>
      </c>
      <c r="AD34" s="23">
        <f>IF(ISBLANK(#REF!),"",MAX(AB34:AC34))</f>
        <v>0</v>
      </c>
      <c r="AE34" s="23">
        <f>IF(ISBLANK(#REF!),"",MIN(3,0.5*INT((P34*12+Q34+ROUND(R34/30,0))/6)))</f>
        <v>0</v>
      </c>
      <c r="AF34" s="23">
        <f>IF(ISBLANK(#REF!),"",0.25*(S34*12+T34+ROUND(U34/30,0)))</f>
        <v>0</v>
      </c>
      <c r="AG34" s="27">
        <f>IF(ISBLANK(#REF!),"",IF(V34&gt;=67%,7,0))</f>
        <v>0</v>
      </c>
      <c r="AH34" s="27">
        <f>IF(ISBLANK(#REF!),"",IF(W34&gt;=1,7,0))</f>
        <v>0</v>
      </c>
      <c r="AI34" s="27">
        <f>IF(ISBLANK(#REF!),"",IF(X34="ΠΟΛΥΤΕΚΝΟΣ",7,IF(X34="ΤΡΙΤΕΚΝΟΣ",3,0)))</f>
        <v>0</v>
      </c>
      <c r="AJ34" s="27">
        <f>IF(ISBLANK(#REF!),"",MAX(AG34:AI34))</f>
        <v>0</v>
      </c>
      <c r="AK34" s="178">
        <f>IF(ISBLANK(#REF!),"",AA34+SUM(AD34:AF34,AJ34))</f>
        <v>1.36</v>
      </c>
    </row>
    <row r="35" spans="1:37" s="8" customFormat="1">
      <c r="A35" s="28">
        <f>IF(ISBLANK(#REF!),"",IF(ISNUMBER(A34),A34+1,1))</f>
        <v>25</v>
      </c>
      <c r="B35" s="16" t="s">
        <v>785</v>
      </c>
      <c r="C35" s="16" t="s">
        <v>108</v>
      </c>
      <c r="D35" s="16" t="s">
        <v>166</v>
      </c>
      <c r="E35" s="16" t="s">
        <v>44</v>
      </c>
      <c r="F35" s="16" t="s">
        <v>88</v>
      </c>
      <c r="G35" s="16" t="s">
        <v>61</v>
      </c>
      <c r="H35" s="16" t="s">
        <v>14</v>
      </c>
      <c r="I35" s="16" t="s">
        <v>13</v>
      </c>
      <c r="J35" s="90">
        <v>41101</v>
      </c>
      <c r="K35" s="54">
        <v>6.72</v>
      </c>
      <c r="L35" s="17"/>
      <c r="M35" s="17"/>
      <c r="N35" s="17"/>
      <c r="O35" s="17"/>
      <c r="P35" s="16">
        <v>0</v>
      </c>
      <c r="Q35" s="16">
        <v>10</v>
      </c>
      <c r="R35" s="16">
        <v>9</v>
      </c>
      <c r="S35" s="16">
        <v>0</v>
      </c>
      <c r="T35" s="16">
        <v>0</v>
      </c>
      <c r="U35" s="16">
        <v>0</v>
      </c>
      <c r="V35" s="26"/>
      <c r="W35" s="87"/>
      <c r="X35" s="17"/>
      <c r="Y35" s="17" t="s">
        <v>14</v>
      </c>
      <c r="Z35" s="17" t="s">
        <v>14</v>
      </c>
      <c r="AA35" s="105">
        <f>IF(ISBLANK(#REF!),"",IF(K35&gt;5,ROUND(0.5*(K35-5),2),0))</f>
        <v>0.86</v>
      </c>
      <c r="AB35" s="105">
        <f>IF(ISBLANK(#REF!),"",IF(L35="ΝΑΙ",6,(IF(M35="ΝΑΙ",4,0))))</f>
        <v>0</v>
      </c>
      <c r="AC35" s="23">
        <f>IF(ISBLANK(#REF!),"",IF(E35="ΠΕ23",IF(N35="ΝΑΙ",3,(IF(O35="ΝΑΙ",2,0))),IF(N35="ΝΑΙ",3,(IF(O35="ΝΑΙ",2,0)))))</f>
        <v>0</v>
      </c>
      <c r="AD35" s="23">
        <f>IF(ISBLANK(#REF!),"",MAX(AB35:AC35))</f>
        <v>0</v>
      </c>
      <c r="AE35" s="105">
        <f>IF(ISBLANK(#REF!),"",MIN(3,0.5*INT((P35*12+Q35+ROUND(R35/30,0))/6)))</f>
        <v>0.5</v>
      </c>
      <c r="AF35" s="105">
        <f>IF(ISBLANK(#REF!),"",0.25*(S35*12+T35+ROUND(U35/30,0)))</f>
        <v>0</v>
      </c>
      <c r="AG35" s="105">
        <f>IF(ISBLANK(#REF!),"",IF(V35&gt;=67%,7,0))</f>
        <v>0</v>
      </c>
      <c r="AH35" s="105">
        <f>IF(ISBLANK(#REF!),"",IF(W35&gt;=1,7,0))</f>
        <v>0</v>
      </c>
      <c r="AI35" s="105">
        <f>IF(ISBLANK(#REF!),"",IF(X35="ΠΟΛΥΤΕΚΝΟΣ",7,IF(X35="ΤΡΙΤΕΚΝΟΣ",3,0)))</f>
        <v>0</v>
      </c>
      <c r="AJ35" s="105">
        <f>IF(ISBLANK(#REF!),"",MAX(AG35:AI35))</f>
        <v>0</v>
      </c>
      <c r="AK35" s="178">
        <f>IF(ISBLANK(#REF!),"",AA35+SUM(AD35:AF35,AJ35))</f>
        <v>1.3599999999999999</v>
      </c>
    </row>
    <row r="36" spans="1:37" s="8" customFormat="1">
      <c r="A36" s="28">
        <f>IF(ISBLANK(#REF!),"",IF(ISNUMBER(A35),A35+1,1))</f>
        <v>26</v>
      </c>
      <c r="B36" s="8" t="s">
        <v>626</v>
      </c>
      <c r="C36" s="8" t="s">
        <v>153</v>
      </c>
      <c r="D36" s="8" t="s">
        <v>146</v>
      </c>
      <c r="E36" s="8" t="s">
        <v>44</v>
      </c>
      <c r="F36" s="8" t="s">
        <v>88</v>
      </c>
      <c r="G36" s="8" t="s">
        <v>61</v>
      </c>
      <c r="H36" s="8" t="s">
        <v>14</v>
      </c>
      <c r="I36" s="8" t="s">
        <v>13</v>
      </c>
      <c r="J36" s="37">
        <v>42422</v>
      </c>
      <c r="K36" s="51">
        <v>7.68</v>
      </c>
      <c r="L36" s="12"/>
      <c r="M36" s="12"/>
      <c r="N36" s="12"/>
      <c r="O36" s="12"/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11"/>
      <c r="W36" s="85"/>
      <c r="X36" s="12"/>
      <c r="Y36" s="12" t="s">
        <v>14</v>
      </c>
      <c r="Z36" s="12" t="s">
        <v>14</v>
      </c>
      <c r="AA36" s="23">
        <f>IF(ISBLANK(#REF!),"",IF(K36&gt;5,ROUND(0.5*(K36-5),2),0))</f>
        <v>1.34</v>
      </c>
      <c r="AB36" s="23">
        <f>IF(ISBLANK(#REF!),"",IF(L36="ΝΑΙ",6,(IF(M36="ΝΑΙ",4,0))))</f>
        <v>0</v>
      </c>
      <c r="AC36" s="23">
        <f>IF(ISBLANK(#REF!),"",IF(E36="ΠΕ23",IF(N36="ΝΑΙ",3,(IF(O36="ΝΑΙ",2,0))),IF(N36="ΝΑΙ",3,(IF(O36="ΝΑΙ",2,0)))))</f>
        <v>0</v>
      </c>
      <c r="AD36" s="23">
        <f>IF(ISBLANK(#REF!),"",MAX(AB36:AC36))</f>
        <v>0</v>
      </c>
      <c r="AE36" s="23">
        <f>IF(ISBLANK(#REF!),"",MIN(3,0.5*INT((P36*12+Q36+ROUND(R36/30,0))/6)))</f>
        <v>0</v>
      </c>
      <c r="AF36" s="23">
        <f>IF(ISBLANK(#REF!),"",0.25*(S36*12+T36+ROUND(U36/30,0)))</f>
        <v>0</v>
      </c>
      <c r="AG36" s="27">
        <f>IF(ISBLANK(#REF!),"",IF(V36&gt;=67%,7,0))</f>
        <v>0</v>
      </c>
      <c r="AH36" s="27">
        <f>IF(ISBLANK(#REF!),"",IF(W36&gt;=1,7,0))</f>
        <v>0</v>
      </c>
      <c r="AI36" s="27">
        <f>IF(ISBLANK(#REF!),"",IF(X36="ΠΟΛΥΤΕΚΝΟΣ",7,IF(X36="ΤΡΙΤΕΚΝΟΣ",3,0)))</f>
        <v>0</v>
      </c>
      <c r="AJ36" s="27">
        <f>IF(ISBLANK(#REF!),"",MAX(AG36:AI36))</f>
        <v>0</v>
      </c>
      <c r="AK36" s="178">
        <f>IF(ISBLANK(#REF!),"",AA36+SUM(AD36:AF36,AJ36))</f>
        <v>1.34</v>
      </c>
    </row>
    <row r="37" spans="1:37" s="8" customFormat="1">
      <c r="A37" s="28">
        <f>IF(ISBLANK(#REF!),"",IF(ISNUMBER(A36),A36+1,1))</f>
        <v>27</v>
      </c>
      <c r="B37" s="8" t="s">
        <v>756</v>
      </c>
      <c r="C37" s="8" t="s">
        <v>145</v>
      </c>
      <c r="D37" s="8" t="s">
        <v>200</v>
      </c>
      <c r="E37" s="8" t="s">
        <v>44</v>
      </c>
      <c r="F37" s="8" t="s">
        <v>88</v>
      </c>
      <c r="G37" s="8" t="s">
        <v>61</v>
      </c>
      <c r="H37" s="8" t="s">
        <v>14</v>
      </c>
      <c r="I37" s="8" t="s">
        <v>13</v>
      </c>
      <c r="J37" s="37">
        <v>39167</v>
      </c>
      <c r="K37" s="51">
        <v>6.66</v>
      </c>
      <c r="L37" s="12"/>
      <c r="M37" s="12"/>
      <c r="N37" s="12"/>
      <c r="O37" s="12"/>
      <c r="P37" s="8">
        <v>0</v>
      </c>
      <c r="Q37" s="8">
        <v>10</v>
      </c>
      <c r="R37" s="8">
        <v>0</v>
      </c>
      <c r="S37" s="8">
        <v>0</v>
      </c>
      <c r="T37" s="8">
        <v>0</v>
      </c>
      <c r="U37" s="8">
        <v>0</v>
      </c>
      <c r="V37" s="11"/>
      <c r="W37" s="85"/>
      <c r="X37" s="12"/>
      <c r="Y37" s="12" t="s">
        <v>14</v>
      </c>
      <c r="Z37" s="12" t="s">
        <v>14</v>
      </c>
      <c r="AA37" s="23">
        <f>IF(ISBLANK(#REF!),"",IF(K37&gt;5,ROUND(0.5*(K37-5),2),0))</f>
        <v>0.83</v>
      </c>
      <c r="AB37" s="23">
        <f>IF(ISBLANK(#REF!),"",IF(L37="ΝΑΙ",6,(IF(M37="ΝΑΙ",4,0))))</f>
        <v>0</v>
      </c>
      <c r="AC37" s="23">
        <f>IF(ISBLANK(#REF!),"",IF(E37="ΠΕ23",IF(N37="ΝΑΙ",3,(IF(O37="ΝΑΙ",2,0))),IF(N37="ΝΑΙ",3,(IF(O37="ΝΑΙ",2,0)))))</f>
        <v>0</v>
      </c>
      <c r="AD37" s="23">
        <f>IF(ISBLANK(#REF!),"",MAX(AB37:AC37))</f>
        <v>0</v>
      </c>
      <c r="AE37" s="23">
        <f>IF(ISBLANK(#REF!),"",MIN(3,0.5*INT((P37*12+Q37+ROUND(R37/30,0))/6)))</f>
        <v>0.5</v>
      </c>
      <c r="AF37" s="23">
        <f>IF(ISBLANK(#REF!),"",0.25*(S37*12+T37+ROUND(U37/30,0)))</f>
        <v>0</v>
      </c>
      <c r="AG37" s="27">
        <f>IF(ISBLANK(#REF!),"",IF(V37&gt;=67%,7,0))</f>
        <v>0</v>
      </c>
      <c r="AH37" s="27">
        <f>IF(ISBLANK(#REF!),"",IF(W37&gt;=1,7,0))</f>
        <v>0</v>
      </c>
      <c r="AI37" s="27">
        <f>IF(ISBLANK(#REF!),"",IF(X37="ΠΟΛΥΤΕΚΝΟΣ",7,IF(X37="ΤΡΙΤΕΚΝΟΣ",3,0)))</f>
        <v>0</v>
      </c>
      <c r="AJ37" s="27">
        <f>IF(ISBLANK(#REF!),"",MAX(AG37:AI37))</f>
        <v>0</v>
      </c>
      <c r="AK37" s="178">
        <f>IF(ISBLANK(#REF!),"",AA37+SUM(AD37:AF37,AJ37))</f>
        <v>1.33</v>
      </c>
    </row>
    <row r="38" spans="1:37" s="8" customFormat="1">
      <c r="A38" s="28">
        <f>IF(ISBLANK(#REF!),"",IF(ISNUMBER(A37),A37+1,1))</f>
        <v>28</v>
      </c>
      <c r="B38" s="8" t="s">
        <v>708</v>
      </c>
      <c r="C38" s="8" t="s">
        <v>289</v>
      </c>
      <c r="D38" s="8" t="s">
        <v>455</v>
      </c>
      <c r="E38" s="8" t="s">
        <v>44</v>
      </c>
      <c r="F38" s="8" t="s">
        <v>88</v>
      </c>
      <c r="G38" s="8" t="s">
        <v>61</v>
      </c>
      <c r="H38" s="8" t="s">
        <v>14</v>
      </c>
      <c r="I38" s="8" t="s">
        <v>13</v>
      </c>
      <c r="J38" s="37">
        <v>41977</v>
      </c>
      <c r="K38" s="51">
        <v>7.51</v>
      </c>
      <c r="L38" s="12"/>
      <c r="M38" s="12"/>
      <c r="N38" s="12"/>
      <c r="O38" s="12"/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11"/>
      <c r="W38" s="85"/>
      <c r="X38" s="12"/>
      <c r="Y38" s="12" t="s">
        <v>14</v>
      </c>
      <c r="Z38" s="12" t="s">
        <v>14</v>
      </c>
      <c r="AA38" s="23">
        <f>IF(ISBLANK(#REF!),"",IF(K38&gt;5,ROUND(0.5*(K38-5),2),0))</f>
        <v>1.26</v>
      </c>
      <c r="AB38" s="23">
        <f>IF(ISBLANK(#REF!),"",IF(L38="ΝΑΙ",6,(IF(M38="ΝΑΙ",4,0))))</f>
        <v>0</v>
      </c>
      <c r="AC38" s="23">
        <f>IF(ISBLANK(#REF!),"",IF(E38="ΠΕ23",IF(N38="ΝΑΙ",3,(IF(O38="ΝΑΙ",2,0))),IF(N38="ΝΑΙ",3,(IF(O38="ΝΑΙ",2,0)))))</f>
        <v>0</v>
      </c>
      <c r="AD38" s="23">
        <f>IF(ISBLANK(#REF!),"",MAX(AB38:AC38))</f>
        <v>0</v>
      </c>
      <c r="AE38" s="23">
        <f>IF(ISBLANK(#REF!),"",MIN(3,0.5*INT((P38*12+Q38+ROUND(R38/30,0))/6)))</f>
        <v>0</v>
      </c>
      <c r="AF38" s="23">
        <f>IF(ISBLANK(#REF!),"",0.25*(S38*12+T38+ROUND(U38/30,0)))</f>
        <v>0</v>
      </c>
      <c r="AG38" s="27">
        <f>IF(ISBLANK(#REF!),"",IF(V38&gt;=67%,7,0))</f>
        <v>0</v>
      </c>
      <c r="AH38" s="27">
        <f>IF(ISBLANK(#REF!),"",IF(W38&gt;=1,7,0))</f>
        <v>0</v>
      </c>
      <c r="AI38" s="27">
        <f>IF(ISBLANK(#REF!),"",IF(X38="ΠΟΛΥΤΕΚΝΟΣ",7,IF(X38="ΤΡΙΤΕΚΝΟΣ",3,0)))</f>
        <v>0</v>
      </c>
      <c r="AJ38" s="27">
        <f>IF(ISBLANK(#REF!),"",MAX(AG38:AI38))</f>
        <v>0</v>
      </c>
      <c r="AK38" s="178">
        <f>IF(ISBLANK(#REF!),"",AA38+SUM(AD38:AF38,AJ38))</f>
        <v>1.26</v>
      </c>
    </row>
    <row r="39" spans="1:37" s="8" customFormat="1">
      <c r="A39" s="28">
        <f>IF(ISBLANK(#REF!),"",IF(ISNUMBER(A38),A38+1,1))</f>
        <v>29</v>
      </c>
      <c r="B39" s="8" t="s">
        <v>684</v>
      </c>
      <c r="C39" s="8" t="s">
        <v>150</v>
      </c>
      <c r="D39" s="8" t="s">
        <v>143</v>
      </c>
      <c r="E39" s="8" t="s">
        <v>44</v>
      </c>
      <c r="F39" s="8" t="s">
        <v>88</v>
      </c>
      <c r="G39" s="8" t="s">
        <v>61</v>
      </c>
      <c r="H39" s="8" t="s">
        <v>14</v>
      </c>
      <c r="I39" s="8" t="s">
        <v>13</v>
      </c>
      <c r="J39" s="37">
        <v>39993</v>
      </c>
      <c r="K39" s="51">
        <v>6.5</v>
      </c>
      <c r="L39" s="12"/>
      <c r="M39" s="12"/>
      <c r="N39" s="12"/>
      <c r="O39" s="12"/>
      <c r="P39" s="8">
        <v>0</v>
      </c>
      <c r="Q39" s="8">
        <v>10</v>
      </c>
      <c r="R39" s="8">
        <v>14</v>
      </c>
      <c r="S39" s="8">
        <v>0</v>
      </c>
      <c r="T39" s="8">
        <v>0</v>
      </c>
      <c r="U39" s="8">
        <v>0</v>
      </c>
      <c r="V39" s="11"/>
      <c r="W39" s="85"/>
      <c r="X39" s="12"/>
      <c r="Y39" s="12" t="s">
        <v>14</v>
      </c>
      <c r="Z39" s="12" t="s">
        <v>14</v>
      </c>
      <c r="AA39" s="23">
        <f>IF(ISBLANK(#REF!),"",IF(K39&gt;5,ROUND(0.5*(K39-5),2),0))</f>
        <v>0.75</v>
      </c>
      <c r="AB39" s="23">
        <f>IF(ISBLANK(#REF!),"",IF(L39="ΝΑΙ",6,(IF(M39="ΝΑΙ",4,0))))</f>
        <v>0</v>
      </c>
      <c r="AC39" s="23">
        <f>IF(ISBLANK(#REF!),"",IF(E39="ΠΕ23",IF(N39="ΝΑΙ",3,(IF(O39="ΝΑΙ",2,0))),IF(N39="ΝΑΙ",3,(IF(O39="ΝΑΙ",2,0)))))</f>
        <v>0</v>
      </c>
      <c r="AD39" s="23">
        <f>IF(ISBLANK(#REF!),"",MAX(AB39:AC39))</f>
        <v>0</v>
      </c>
      <c r="AE39" s="23">
        <f>IF(ISBLANK(#REF!),"",MIN(3,0.5*INT((P39*12+Q39+ROUND(R39/30,0))/6)))</f>
        <v>0.5</v>
      </c>
      <c r="AF39" s="23">
        <f>IF(ISBLANK(#REF!),"",0.25*(S39*12+T39+ROUND(U39/30,0)))</f>
        <v>0</v>
      </c>
      <c r="AG39" s="27">
        <f>IF(ISBLANK(#REF!),"",IF(V39&gt;=67%,7,0))</f>
        <v>0</v>
      </c>
      <c r="AH39" s="27">
        <f>IF(ISBLANK(#REF!),"",IF(W39&gt;=1,7,0))</f>
        <v>0</v>
      </c>
      <c r="AI39" s="27">
        <f>IF(ISBLANK(#REF!),"",IF(X39="ΠΟΛΥΤΕΚΝΟΣ",7,IF(X39="ΤΡΙΤΕΚΝΟΣ",3,0)))</f>
        <v>0</v>
      </c>
      <c r="AJ39" s="27">
        <f>IF(ISBLANK(#REF!),"",MAX(AG39:AI39))</f>
        <v>0</v>
      </c>
      <c r="AK39" s="178">
        <f>IF(ISBLANK(#REF!),"",AA39+SUM(AD39:AF39,AJ39))</f>
        <v>1.25</v>
      </c>
    </row>
    <row r="40" spans="1:37" s="8" customFormat="1">
      <c r="A40" s="28">
        <f>IF(ISBLANK(#REF!),"",IF(ISNUMBER(A39),A39+1,1))</f>
        <v>30</v>
      </c>
      <c r="B40" s="8" t="s">
        <v>755</v>
      </c>
      <c r="C40" s="8" t="s">
        <v>150</v>
      </c>
      <c r="D40" s="8" t="s">
        <v>106</v>
      </c>
      <c r="E40" s="8" t="s">
        <v>44</v>
      </c>
      <c r="F40" s="8" t="s">
        <v>88</v>
      </c>
      <c r="G40" s="8" t="s">
        <v>61</v>
      </c>
      <c r="H40" s="8" t="s">
        <v>14</v>
      </c>
      <c r="I40" s="8" t="s">
        <v>13</v>
      </c>
      <c r="J40" s="37">
        <v>42135</v>
      </c>
      <c r="K40" s="51">
        <v>7.3</v>
      </c>
      <c r="L40" s="12"/>
      <c r="M40" s="12"/>
      <c r="N40" s="12"/>
      <c r="O40" s="12"/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11"/>
      <c r="W40" s="85"/>
      <c r="X40" s="12"/>
      <c r="Y40" s="12" t="s">
        <v>14</v>
      </c>
      <c r="Z40" s="12" t="s">
        <v>14</v>
      </c>
      <c r="AA40" s="23">
        <f>IF(ISBLANK(#REF!),"",IF(K40&gt;5,ROUND(0.5*(K40-5),2),0))</f>
        <v>1.1499999999999999</v>
      </c>
      <c r="AB40" s="23">
        <f>IF(ISBLANK(#REF!),"",IF(L40="ΝΑΙ",6,(IF(M40="ΝΑΙ",4,0))))</f>
        <v>0</v>
      </c>
      <c r="AC40" s="23">
        <f>IF(ISBLANK(#REF!),"",IF(E40="ΠΕ23",IF(N40="ΝΑΙ",3,(IF(O40="ΝΑΙ",2,0))),IF(N40="ΝΑΙ",3,(IF(O40="ΝΑΙ",2,0)))))</f>
        <v>0</v>
      </c>
      <c r="AD40" s="23">
        <f>IF(ISBLANK(#REF!),"",MAX(AB40:AC40))</f>
        <v>0</v>
      </c>
      <c r="AE40" s="23">
        <f>IF(ISBLANK(#REF!),"",MIN(3,0.5*INT((P40*12+Q40+ROUND(R40/30,0))/6)))</f>
        <v>0</v>
      </c>
      <c r="AF40" s="23">
        <f>IF(ISBLANK(#REF!),"",0.25*(S40*12+T40+ROUND(U40/30,0)))</f>
        <v>0</v>
      </c>
      <c r="AG40" s="27">
        <f>IF(ISBLANK(#REF!),"",IF(V40&gt;=67%,7,0))</f>
        <v>0</v>
      </c>
      <c r="AH40" s="27">
        <f>IF(ISBLANK(#REF!),"",IF(W40&gt;=1,7,0))</f>
        <v>0</v>
      </c>
      <c r="AI40" s="27">
        <f>IF(ISBLANK(#REF!),"",IF(X40="ΠΟΛΥΤΕΚΝΟΣ",7,IF(X40="ΤΡΙΤΕΚΝΟΣ",3,0)))</f>
        <v>0</v>
      </c>
      <c r="AJ40" s="27">
        <f>IF(ISBLANK(#REF!),"",MAX(AG40:AI40))</f>
        <v>0</v>
      </c>
      <c r="AK40" s="178">
        <f>IF(ISBLANK(#REF!),"",AA40+SUM(AD40:AF40,AJ40))</f>
        <v>1.1499999999999999</v>
      </c>
    </row>
    <row r="41" spans="1:37" s="8" customFormat="1">
      <c r="A41" s="28">
        <f>IF(ISBLANK(#REF!),"",IF(ISNUMBER(A40),A40+1,1))</f>
        <v>31</v>
      </c>
      <c r="B41" s="8" t="s">
        <v>723</v>
      </c>
      <c r="C41" s="8" t="s">
        <v>724</v>
      </c>
      <c r="D41" s="8" t="s">
        <v>106</v>
      </c>
      <c r="E41" s="8" t="s">
        <v>44</v>
      </c>
      <c r="F41" s="8" t="s">
        <v>88</v>
      </c>
      <c r="G41" s="8" t="s">
        <v>61</v>
      </c>
      <c r="H41" s="8" t="s">
        <v>14</v>
      </c>
      <c r="I41" s="8" t="s">
        <v>13</v>
      </c>
      <c r="J41" s="37">
        <v>39980</v>
      </c>
      <c r="K41" s="51">
        <v>6.25</v>
      </c>
      <c r="L41" s="12"/>
      <c r="M41" s="12"/>
      <c r="N41" s="12"/>
      <c r="O41" s="12"/>
      <c r="P41" s="8">
        <v>0</v>
      </c>
      <c r="Q41" s="8">
        <v>10</v>
      </c>
      <c r="R41" s="8">
        <v>0</v>
      </c>
      <c r="S41" s="8">
        <v>0</v>
      </c>
      <c r="T41" s="8">
        <v>0</v>
      </c>
      <c r="U41" s="8">
        <v>0</v>
      </c>
      <c r="V41" s="11"/>
      <c r="W41" s="85"/>
      <c r="X41" s="12"/>
      <c r="Y41" s="12" t="s">
        <v>14</v>
      </c>
      <c r="Z41" s="12" t="s">
        <v>14</v>
      </c>
      <c r="AA41" s="23">
        <f>IF(ISBLANK(#REF!),"",IF(K41&gt;5,ROUND(0.5*(K41-5),2),0))</f>
        <v>0.63</v>
      </c>
      <c r="AB41" s="23">
        <f>IF(ISBLANK(#REF!),"",IF(L41="ΝΑΙ",6,(IF(M41="ΝΑΙ",4,0))))</f>
        <v>0</v>
      </c>
      <c r="AC41" s="23">
        <f>IF(ISBLANK(#REF!),"",IF(E41="ΠΕ23",IF(N41="ΝΑΙ",3,(IF(O41="ΝΑΙ",2,0))),IF(N41="ΝΑΙ",3,(IF(O41="ΝΑΙ",2,0)))))</f>
        <v>0</v>
      </c>
      <c r="AD41" s="23">
        <f>IF(ISBLANK(#REF!),"",MAX(AB41:AC41))</f>
        <v>0</v>
      </c>
      <c r="AE41" s="23">
        <f>IF(ISBLANK(#REF!),"",MIN(3,0.5*INT((P41*12+Q41+ROUND(R41/30,0))/6)))</f>
        <v>0.5</v>
      </c>
      <c r="AF41" s="23">
        <f>IF(ISBLANK(#REF!),"",0.25*(S41*12+T41+ROUND(U41/30,0)))</f>
        <v>0</v>
      </c>
      <c r="AG41" s="27">
        <f>IF(ISBLANK(#REF!),"",IF(V41&gt;=67%,7,0))</f>
        <v>0</v>
      </c>
      <c r="AH41" s="27">
        <f>IF(ISBLANK(#REF!),"",IF(W41&gt;=1,7,0))</f>
        <v>0</v>
      </c>
      <c r="AI41" s="27">
        <f>IF(ISBLANK(#REF!),"",IF(X41="ΠΟΛΥΤΕΚΝΟΣ",7,IF(X41="ΤΡΙΤΕΚΝΟΣ",3,0)))</f>
        <v>0</v>
      </c>
      <c r="AJ41" s="27">
        <f>IF(ISBLANK(#REF!),"",MAX(AG41:AI41))</f>
        <v>0</v>
      </c>
      <c r="AK41" s="178">
        <f>IF(ISBLANK(#REF!),"",AA41+SUM(AD41:AF41,AJ41))</f>
        <v>1.1299999999999999</v>
      </c>
    </row>
    <row r="42" spans="1:37" s="8" customFormat="1">
      <c r="A42" s="28">
        <f>IF(ISBLANK(#REF!),"",IF(ISNUMBER(A41),A41+1,1))</f>
        <v>32</v>
      </c>
      <c r="B42" s="8" t="s">
        <v>753</v>
      </c>
      <c r="C42" s="8" t="s">
        <v>94</v>
      </c>
      <c r="D42" s="8" t="s">
        <v>111</v>
      </c>
      <c r="E42" s="8" t="s">
        <v>44</v>
      </c>
      <c r="F42" s="8" t="s">
        <v>88</v>
      </c>
      <c r="G42" s="8" t="s">
        <v>61</v>
      </c>
      <c r="H42" s="8" t="s">
        <v>14</v>
      </c>
      <c r="I42" s="8" t="s">
        <v>13</v>
      </c>
      <c r="J42" s="37">
        <v>39520</v>
      </c>
      <c r="K42" s="51">
        <v>6.23</v>
      </c>
      <c r="L42" s="12"/>
      <c r="M42" s="12"/>
      <c r="N42" s="12"/>
      <c r="O42" s="12"/>
      <c r="P42" s="8">
        <v>0</v>
      </c>
      <c r="Q42" s="8">
        <v>0</v>
      </c>
      <c r="R42" s="8">
        <v>0</v>
      </c>
      <c r="S42" s="8">
        <v>0</v>
      </c>
      <c r="T42" s="8">
        <v>2</v>
      </c>
      <c r="U42" s="8">
        <v>3</v>
      </c>
      <c r="V42" s="11"/>
      <c r="W42" s="85"/>
      <c r="X42" s="12"/>
      <c r="Y42" s="12" t="s">
        <v>12</v>
      </c>
      <c r="Z42" s="12" t="s">
        <v>14</v>
      </c>
      <c r="AA42" s="23">
        <f>IF(ISBLANK(#REF!),"",IF(K42&gt;5,ROUND(0.5*(K42-5),2),0))</f>
        <v>0.62</v>
      </c>
      <c r="AB42" s="23">
        <f>IF(ISBLANK(#REF!),"",IF(L42="ΝΑΙ",6,(IF(M42="ΝΑΙ",4,0))))</f>
        <v>0</v>
      </c>
      <c r="AC42" s="23">
        <f>IF(ISBLANK(#REF!),"",IF(E42="ΠΕ23",IF(N42="ΝΑΙ",3,(IF(O42="ΝΑΙ",2,0))),IF(N42="ΝΑΙ",3,(IF(O42="ΝΑΙ",2,0)))))</f>
        <v>0</v>
      </c>
      <c r="AD42" s="23">
        <f>IF(ISBLANK(#REF!),"",MAX(AB42:AC42))</f>
        <v>0</v>
      </c>
      <c r="AE42" s="23">
        <f>IF(ISBLANK(#REF!),"",MIN(3,0.5*INT((P42*12+Q42+ROUND(R42/30,0))/6)))</f>
        <v>0</v>
      </c>
      <c r="AF42" s="23">
        <f>IF(ISBLANK(#REF!),"",0.25*(S42*12+T42+ROUND(U42/30,0)))</f>
        <v>0.5</v>
      </c>
      <c r="AG42" s="27">
        <f>IF(ISBLANK(#REF!),"",IF(V42&gt;=67%,7,0))</f>
        <v>0</v>
      </c>
      <c r="AH42" s="27">
        <f>IF(ISBLANK(#REF!),"",IF(W42&gt;=1,7,0))</f>
        <v>0</v>
      </c>
      <c r="AI42" s="27">
        <f>IF(ISBLANK(#REF!),"",IF(X42="ΠΟΛΥΤΕΚΝΟΣ",7,IF(X42="ΤΡΙΤΕΚΝΟΣ",3,0)))</f>
        <v>0</v>
      </c>
      <c r="AJ42" s="27">
        <f>IF(ISBLANK(#REF!),"",MAX(AG42:AI42))</f>
        <v>0</v>
      </c>
      <c r="AK42" s="178">
        <f>IF(ISBLANK(#REF!),"",AA42+SUM(AD42:AF42,AJ42))</f>
        <v>1.1200000000000001</v>
      </c>
    </row>
    <row r="43" spans="1:37" s="8" customFormat="1">
      <c r="A43" s="28">
        <f>IF(ISBLANK(#REF!),"",IF(ISNUMBER(A42),A42+1,1))</f>
        <v>33</v>
      </c>
      <c r="B43" s="8" t="s">
        <v>801</v>
      </c>
      <c r="C43" s="8" t="s">
        <v>163</v>
      </c>
      <c r="D43" s="8" t="s">
        <v>166</v>
      </c>
      <c r="E43" s="8" t="s">
        <v>44</v>
      </c>
      <c r="F43" s="8" t="s">
        <v>88</v>
      </c>
      <c r="G43" s="8" t="s">
        <v>61</v>
      </c>
      <c r="H43" s="8" t="s">
        <v>14</v>
      </c>
      <c r="I43" s="8" t="s">
        <v>13</v>
      </c>
      <c r="J43" s="37">
        <v>41977</v>
      </c>
      <c r="K43" s="51">
        <v>7.24</v>
      </c>
      <c r="L43" s="12"/>
      <c r="M43" s="12"/>
      <c r="N43" s="12"/>
      <c r="O43" s="12"/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11"/>
      <c r="W43" s="85"/>
      <c r="X43" s="12"/>
      <c r="Y43" s="12" t="s">
        <v>14</v>
      </c>
      <c r="Z43" s="12" t="s">
        <v>14</v>
      </c>
      <c r="AA43" s="105">
        <f>IF(ISBLANK(#REF!),"",IF(K43&gt;5,ROUND(0.5*(K43-5),2),0))</f>
        <v>1.1200000000000001</v>
      </c>
      <c r="AB43" s="105">
        <f>IF(ISBLANK(#REF!),"",IF(L43="ΝΑΙ",6,(IF(M43="ΝΑΙ",4,0))))</f>
        <v>0</v>
      </c>
      <c r="AC43" s="23">
        <f>IF(ISBLANK(#REF!),"",IF(E43="ΠΕ23",IF(N43="ΝΑΙ",3,(IF(O43="ΝΑΙ",2,0))),IF(N43="ΝΑΙ",3,(IF(O43="ΝΑΙ",2,0)))))</f>
        <v>0</v>
      </c>
      <c r="AD43" s="23">
        <f>IF(ISBLANK(#REF!),"",MAX(AB43:AC43))</f>
        <v>0</v>
      </c>
      <c r="AE43" s="105">
        <f>IF(ISBLANK(#REF!),"",MIN(3,0.5*INT((P43*12+Q43+ROUND(R43/30,0))/6)))</f>
        <v>0</v>
      </c>
      <c r="AF43" s="105">
        <f>IF(ISBLANK(#REF!),"",0.25*(S43*12+T43+ROUND(U43/30,0)))</f>
        <v>0</v>
      </c>
      <c r="AG43" s="105">
        <f>IF(ISBLANK(#REF!),"",IF(V43&gt;=67%,7,0))</f>
        <v>0</v>
      </c>
      <c r="AH43" s="105">
        <f>IF(ISBLANK(#REF!),"",IF(W43&gt;=1,7,0))</f>
        <v>0</v>
      </c>
      <c r="AI43" s="105">
        <f>IF(ISBLANK(#REF!),"",IF(X43="ΠΟΛΥΤΕΚΝΟΣ",7,IF(X43="ΤΡΙΤΕΚΝΟΣ",3,0)))</f>
        <v>0</v>
      </c>
      <c r="AJ43" s="105">
        <f>IF(ISBLANK(#REF!),"",MAX(AG43:AI43))</f>
        <v>0</v>
      </c>
      <c r="AK43" s="178">
        <f>IF(ISBLANK(#REF!),"",AA43+SUM(AD43:AF43,AJ43))</f>
        <v>1.1200000000000001</v>
      </c>
    </row>
    <row r="44" spans="1:37" s="8" customFormat="1">
      <c r="A44" s="28">
        <f>IF(ISBLANK(#REF!),"",IF(ISNUMBER(A43),A43+1,1))</f>
        <v>34</v>
      </c>
      <c r="B44" s="8" t="s">
        <v>155</v>
      </c>
      <c r="C44" s="8" t="s">
        <v>131</v>
      </c>
      <c r="D44" s="8" t="s">
        <v>106</v>
      </c>
      <c r="E44" s="8" t="s">
        <v>44</v>
      </c>
      <c r="F44" s="8" t="s">
        <v>88</v>
      </c>
      <c r="G44" s="8" t="s">
        <v>61</v>
      </c>
      <c r="H44" s="8" t="s">
        <v>14</v>
      </c>
      <c r="I44" s="8" t="s">
        <v>13</v>
      </c>
      <c r="J44" s="37">
        <v>41914</v>
      </c>
      <c r="K44" s="51">
        <v>7.21</v>
      </c>
      <c r="L44" s="12"/>
      <c r="M44" s="12"/>
      <c r="N44" s="12"/>
      <c r="O44" s="12"/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11"/>
      <c r="W44" s="85"/>
      <c r="X44" s="12"/>
      <c r="Y44" s="12" t="s">
        <v>14</v>
      </c>
      <c r="Z44" s="12" t="s">
        <v>14</v>
      </c>
      <c r="AA44" s="23">
        <f>IF(ISBLANK(#REF!),"",IF(K44&gt;5,ROUND(0.5*(K44-5),2),0))</f>
        <v>1.1100000000000001</v>
      </c>
      <c r="AB44" s="23">
        <f>IF(ISBLANK(#REF!),"",IF(L44="ΝΑΙ",6,(IF(M44="ΝΑΙ",4,0))))</f>
        <v>0</v>
      </c>
      <c r="AC44" s="23">
        <f>IF(ISBLANK(#REF!),"",IF(E44="ΠΕ23",IF(N44="ΝΑΙ",3,(IF(O44="ΝΑΙ",2,0))),IF(N44="ΝΑΙ",3,(IF(O44="ΝΑΙ",2,0)))))</f>
        <v>0</v>
      </c>
      <c r="AD44" s="23">
        <f>IF(ISBLANK(#REF!),"",MAX(AB44:AC44))</f>
        <v>0</v>
      </c>
      <c r="AE44" s="23">
        <f>IF(ISBLANK(#REF!),"",MIN(3,0.5*INT((P44*12+Q44+ROUND(R44/30,0))/6)))</f>
        <v>0</v>
      </c>
      <c r="AF44" s="23">
        <f>IF(ISBLANK(#REF!),"",0.25*(S44*12+T44+ROUND(U44/30,0)))</f>
        <v>0</v>
      </c>
      <c r="AG44" s="27">
        <f>IF(ISBLANK(#REF!),"",IF(V44&gt;=67%,7,0))</f>
        <v>0</v>
      </c>
      <c r="AH44" s="27">
        <f>IF(ISBLANK(#REF!),"",IF(W44&gt;=1,7,0))</f>
        <v>0</v>
      </c>
      <c r="AI44" s="27">
        <f>IF(ISBLANK(#REF!),"",IF(X44="ΠΟΛΥΤΕΚΝΟΣ",7,IF(X44="ΤΡΙΤΕΚΝΟΣ",3,0)))</f>
        <v>0</v>
      </c>
      <c r="AJ44" s="27">
        <f>IF(ISBLANK(#REF!),"",MAX(AG44:AI44))</f>
        <v>0</v>
      </c>
      <c r="AK44" s="178">
        <f>IF(ISBLANK(#REF!),"",AA44+SUM(AD44:AF44,AJ44))</f>
        <v>1.1100000000000001</v>
      </c>
    </row>
    <row r="45" spans="1:37" s="8" customFormat="1" ht="30">
      <c r="A45" s="28">
        <f>IF(ISBLANK(#REF!),"",IF(ISNUMBER(A44),A44+1,1))</f>
        <v>35</v>
      </c>
      <c r="B45" s="9" t="s">
        <v>776</v>
      </c>
      <c r="C45" s="8" t="s">
        <v>357</v>
      </c>
      <c r="D45" s="8" t="s">
        <v>151</v>
      </c>
      <c r="E45" s="8" t="s">
        <v>44</v>
      </c>
      <c r="F45" s="8" t="s">
        <v>88</v>
      </c>
      <c r="G45" s="8" t="s">
        <v>61</v>
      </c>
      <c r="H45" s="8" t="s">
        <v>14</v>
      </c>
      <c r="I45" s="8" t="s">
        <v>13</v>
      </c>
      <c r="J45" s="37">
        <v>41005</v>
      </c>
      <c r="K45" s="51">
        <v>7.19</v>
      </c>
      <c r="L45" s="12"/>
      <c r="M45" s="12"/>
      <c r="N45" s="12"/>
      <c r="O45" s="12"/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11"/>
      <c r="W45" s="85"/>
      <c r="X45" s="12"/>
      <c r="Y45" s="12" t="s">
        <v>14</v>
      </c>
      <c r="Z45" s="12" t="s">
        <v>14</v>
      </c>
      <c r="AA45" s="23">
        <f>IF(ISBLANK(#REF!),"",IF(K45&gt;5,ROUND(0.5*(K45-5),2),0))</f>
        <v>1.1000000000000001</v>
      </c>
      <c r="AB45" s="23">
        <f>IF(ISBLANK(#REF!),"",IF(L45="ΝΑΙ",6,(IF(M45="ΝΑΙ",4,0))))</f>
        <v>0</v>
      </c>
      <c r="AC45" s="23">
        <f>IF(ISBLANK(#REF!),"",IF(E45="ΠΕ23",IF(N45="ΝΑΙ",3,(IF(O45="ΝΑΙ",2,0))),IF(N45="ΝΑΙ",3,(IF(O45="ΝΑΙ",2,0)))))</f>
        <v>0</v>
      </c>
      <c r="AD45" s="23">
        <f>IF(ISBLANK(#REF!),"",MAX(AB45:AC45))</f>
        <v>0</v>
      </c>
      <c r="AE45" s="23">
        <f>IF(ISBLANK(#REF!),"",MIN(3,0.5*INT((P45*12+Q45+ROUND(R45/30,0))/6)))</f>
        <v>0</v>
      </c>
      <c r="AF45" s="23">
        <f>IF(ISBLANK(#REF!),"",0.25*(S45*12+T45+ROUND(U45/30,0)))</f>
        <v>0</v>
      </c>
      <c r="AG45" s="27">
        <f>IF(ISBLANK(#REF!),"",IF(V45&gt;=67%,7,0))</f>
        <v>0</v>
      </c>
      <c r="AH45" s="27">
        <f>IF(ISBLANK(#REF!),"",IF(W45&gt;=1,7,0))</f>
        <v>0</v>
      </c>
      <c r="AI45" s="27">
        <f>IF(ISBLANK(#REF!),"",IF(X45="ΠΟΛΥΤΕΚΝΟΣ",7,IF(X45="ΤΡΙΤΕΚΝΟΣ",3,0)))</f>
        <v>0</v>
      </c>
      <c r="AJ45" s="27">
        <f>IF(ISBLANK(#REF!),"",MAX(AG45:AI45))</f>
        <v>0</v>
      </c>
      <c r="AK45" s="178">
        <f>IF(ISBLANK(#REF!),"",AA45+SUM(AD45:AF45,AJ45))</f>
        <v>1.1000000000000001</v>
      </c>
    </row>
    <row r="46" spans="1:37" s="8" customFormat="1">
      <c r="A46" s="28">
        <f>IF(ISBLANK(#REF!),"",IF(ISNUMBER(A45),A45+1,1))</f>
        <v>36</v>
      </c>
      <c r="B46" s="8" t="s">
        <v>395</v>
      </c>
      <c r="C46" s="8" t="s">
        <v>157</v>
      </c>
      <c r="D46" s="8" t="s">
        <v>111</v>
      </c>
      <c r="E46" s="8" t="s">
        <v>44</v>
      </c>
      <c r="F46" s="8" t="s">
        <v>88</v>
      </c>
      <c r="G46" s="8" t="s">
        <v>61</v>
      </c>
      <c r="H46" s="8" t="s">
        <v>14</v>
      </c>
      <c r="I46" s="8" t="s">
        <v>13</v>
      </c>
      <c r="J46" s="37">
        <v>39097</v>
      </c>
      <c r="K46" s="51">
        <v>7.17</v>
      </c>
      <c r="L46" s="12"/>
      <c r="M46" s="12"/>
      <c r="N46" s="12"/>
      <c r="O46" s="12"/>
      <c r="P46" s="8">
        <v>0</v>
      </c>
      <c r="Q46" s="8">
        <v>5</v>
      </c>
      <c r="R46" s="8">
        <v>0</v>
      </c>
      <c r="S46" s="8">
        <v>0</v>
      </c>
      <c r="T46" s="8">
        <v>0</v>
      </c>
      <c r="U46" s="8">
        <v>0</v>
      </c>
      <c r="V46" s="11"/>
      <c r="W46" s="85"/>
      <c r="X46" s="12"/>
      <c r="Y46" s="12" t="s">
        <v>14</v>
      </c>
      <c r="Z46" s="12" t="s">
        <v>14</v>
      </c>
      <c r="AA46" s="23">
        <f>IF(ISBLANK(#REF!),"",IF(K46&gt;5,ROUND(0.5*(K46-5),2),0))</f>
        <v>1.0900000000000001</v>
      </c>
      <c r="AB46" s="23">
        <f>IF(ISBLANK(#REF!),"",IF(L46="ΝΑΙ",6,(IF(M46="ΝΑΙ",4,0))))</f>
        <v>0</v>
      </c>
      <c r="AC46" s="23">
        <f>IF(ISBLANK(#REF!),"",IF(E46="ΠΕ23",IF(N46="ΝΑΙ",3,(IF(O46="ΝΑΙ",2,0))),IF(N46="ΝΑΙ",3,(IF(O46="ΝΑΙ",2,0)))))</f>
        <v>0</v>
      </c>
      <c r="AD46" s="23">
        <f>IF(ISBLANK(#REF!),"",MAX(AB46:AC46))</f>
        <v>0</v>
      </c>
      <c r="AE46" s="23">
        <f>IF(ISBLANK(#REF!),"",MIN(3,0.5*INT((P46*12+Q46+ROUND(R46/30,0))/6)))</f>
        <v>0</v>
      </c>
      <c r="AF46" s="23">
        <f>IF(ISBLANK(#REF!),"",0.25*(S46*12+T46+ROUND(U46/30,0)))</f>
        <v>0</v>
      </c>
      <c r="AG46" s="27">
        <f>IF(ISBLANK(#REF!),"",IF(V46&gt;=67%,7,0))</f>
        <v>0</v>
      </c>
      <c r="AH46" s="27">
        <f>IF(ISBLANK(#REF!),"",IF(W46&gt;=1,7,0))</f>
        <v>0</v>
      </c>
      <c r="AI46" s="27">
        <f>IF(ISBLANK(#REF!),"",IF(X46="ΠΟΛΥΤΕΚΝΟΣ",7,IF(X46="ΤΡΙΤΕΚΝΟΣ",3,0)))</f>
        <v>0</v>
      </c>
      <c r="AJ46" s="27">
        <f>IF(ISBLANK(#REF!),"",MAX(AG46:AI46))</f>
        <v>0</v>
      </c>
      <c r="AK46" s="178">
        <f>IF(ISBLANK(#REF!),"",AA46+SUM(AD46:AF46,AJ46))</f>
        <v>1.0900000000000001</v>
      </c>
    </row>
    <row r="47" spans="1:37" s="8" customFormat="1">
      <c r="A47" s="28">
        <f>IF(ISBLANK(#REF!),"",IF(ISNUMBER(A46),A46+1,1))</f>
        <v>37</v>
      </c>
      <c r="B47" s="8" t="s">
        <v>768</v>
      </c>
      <c r="C47" s="8" t="s">
        <v>97</v>
      </c>
      <c r="D47" s="8" t="s">
        <v>140</v>
      </c>
      <c r="E47" s="8" t="s">
        <v>44</v>
      </c>
      <c r="F47" s="8" t="s">
        <v>88</v>
      </c>
      <c r="G47" s="8" t="s">
        <v>61</v>
      </c>
      <c r="H47" s="8" t="s">
        <v>14</v>
      </c>
      <c r="I47" s="8" t="s">
        <v>13</v>
      </c>
      <c r="J47" s="37">
        <v>42482</v>
      </c>
      <c r="K47" s="51">
        <v>7.16</v>
      </c>
      <c r="L47" s="12"/>
      <c r="M47" s="12"/>
      <c r="N47" s="12"/>
      <c r="O47" s="12"/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11"/>
      <c r="W47" s="85"/>
      <c r="X47" s="12"/>
      <c r="Y47" s="12" t="s">
        <v>14</v>
      </c>
      <c r="Z47" s="12" t="s">
        <v>14</v>
      </c>
      <c r="AA47" s="23">
        <f>IF(ISBLANK(#REF!),"",IF(K47&gt;5,ROUND(0.5*(K47-5),2),0))</f>
        <v>1.08</v>
      </c>
      <c r="AB47" s="23">
        <f>IF(ISBLANK(#REF!),"",IF(L47="ΝΑΙ",6,(IF(M47="ΝΑΙ",4,0))))</f>
        <v>0</v>
      </c>
      <c r="AC47" s="23">
        <f>IF(ISBLANK(#REF!),"",IF(E47="ΠΕ23",IF(N47="ΝΑΙ",3,(IF(O47="ΝΑΙ",2,0))),IF(N47="ΝΑΙ",3,(IF(O47="ΝΑΙ",2,0)))))</f>
        <v>0</v>
      </c>
      <c r="AD47" s="23">
        <f>IF(ISBLANK(#REF!),"",MAX(AB47:AC47))</f>
        <v>0</v>
      </c>
      <c r="AE47" s="23">
        <f>IF(ISBLANK(#REF!),"",MIN(3,0.5*INT((P47*12+Q47+ROUND(R47/30,0))/6)))</f>
        <v>0</v>
      </c>
      <c r="AF47" s="23">
        <f>IF(ISBLANK(#REF!),"",0.25*(S47*12+T47+ROUND(U47/30,0)))</f>
        <v>0</v>
      </c>
      <c r="AG47" s="27">
        <f>IF(ISBLANK(#REF!),"",IF(V47&gt;=67%,7,0))</f>
        <v>0</v>
      </c>
      <c r="AH47" s="27">
        <f>IF(ISBLANK(#REF!),"",IF(W47&gt;=1,7,0))</f>
        <v>0</v>
      </c>
      <c r="AI47" s="27">
        <f>IF(ISBLANK(#REF!),"",IF(X47="ΠΟΛΥΤΕΚΝΟΣ",7,IF(X47="ΤΡΙΤΕΚΝΟΣ",3,0)))</f>
        <v>0</v>
      </c>
      <c r="AJ47" s="27">
        <f>IF(ISBLANK(#REF!),"",MAX(AG47:AI47))</f>
        <v>0</v>
      </c>
      <c r="AK47" s="178">
        <f>IF(ISBLANK(#REF!),"",AA47+SUM(AD47:AF47,AJ47))</f>
        <v>1.08</v>
      </c>
    </row>
    <row r="48" spans="1:37" s="8" customFormat="1">
      <c r="A48" s="28">
        <f>IF(ISBLANK(#REF!),"",IF(ISNUMBER(A47),A47+1,1))</f>
        <v>38</v>
      </c>
      <c r="B48" s="8" t="s">
        <v>118</v>
      </c>
      <c r="C48" s="8" t="s">
        <v>137</v>
      </c>
      <c r="D48" s="8" t="s">
        <v>421</v>
      </c>
      <c r="E48" s="8" t="s">
        <v>44</v>
      </c>
      <c r="F48" s="8" t="s">
        <v>88</v>
      </c>
      <c r="G48" s="8" t="s">
        <v>61</v>
      </c>
      <c r="H48" s="8" t="s">
        <v>14</v>
      </c>
      <c r="I48" s="8" t="s">
        <v>13</v>
      </c>
      <c r="J48" s="37">
        <v>39930</v>
      </c>
      <c r="K48" s="51">
        <v>7.09</v>
      </c>
      <c r="L48" s="12"/>
      <c r="M48" s="12"/>
      <c r="N48" s="12"/>
      <c r="O48" s="12"/>
      <c r="P48" s="8">
        <v>0</v>
      </c>
      <c r="Q48" s="8">
        <v>5</v>
      </c>
      <c r="R48" s="8">
        <v>0</v>
      </c>
      <c r="S48" s="8">
        <v>0</v>
      </c>
      <c r="T48" s="8">
        <v>0</v>
      </c>
      <c r="U48" s="8">
        <v>0</v>
      </c>
      <c r="V48" s="11"/>
      <c r="W48" s="85"/>
      <c r="X48" s="12"/>
      <c r="Y48" s="12" t="s">
        <v>14</v>
      </c>
      <c r="Z48" s="12" t="s">
        <v>14</v>
      </c>
      <c r="AA48" s="23">
        <f>IF(ISBLANK(#REF!),"",IF(K48&gt;5,ROUND(0.5*(K48-5),2),0))</f>
        <v>1.05</v>
      </c>
      <c r="AB48" s="23">
        <f>IF(ISBLANK(#REF!),"",IF(L48="ΝΑΙ",6,(IF(M48="ΝΑΙ",4,0))))</f>
        <v>0</v>
      </c>
      <c r="AC48" s="23">
        <f>IF(ISBLANK(#REF!),"",IF(E48="ΠΕ23",IF(N48="ΝΑΙ",3,(IF(O48="ΝΑΙ",2,0))),IF(N48="ΝΑΙ",3,(IF(O48="ΝΑΙ",2,0)))))</f>
        <v>0</v>
      </c>
      <c r="AD48" s="23">
        <f>IF(ISBLANK(#REF!),"",MAX(AB48:AC48))</f>
        <v>0</v>
      </c>
      <c r="AE48" s="23">
        <f>IF(ISBLANK(#REF!),"",MIN(3,0.5*INT((P48*12+Q48+ROUND(R48/30,0))/6)))</f>
        <v>0</v>
      </c>
      <c r="AF48" s="23">
        <f>IF(ISBLANK(#REF!),"",0.25*(S48*12+T48+ROUND(U48/30,0)))</f>
        <v>0</v>
      </c>
      <c r="AG48" s="27">
        <f>IF(ISBLANK(#REF!),"",IF(V48&gt;=67%,7,0))</f>
        <v>0</v>
      </c>
      <c r="AH48" s="27">
        <f>IF(ISBLANK(#REF!),"",IF(W48&gt;=1,7,0))</f>
        <v>0</v>
      </c>
      <c r="AI48" s="27">
        <f>IF(ISBLANK(#REF!),"",IF(X48="ΠΟΛΥΤΕΚΝΟΣ",7,IF(X48="ΤΡΙΤΕΚΝΟΣ",3,0)))</f>
        <v>0</v>
      </c>
      <c r="AJ48" s="27">
        <f>IF(ISBLANK(#REF!),"",MAX(AG48:AI48))</f>
        <v>0</v>
      </c>
      <c r="AK48" s="178">
        <f>IF(ISBLANK(#REF!),"",AA48+SUM(AD48:AF48,AJ48))</f>
        <v>1.05</v>
      </c>
    </row>
    <row r="49" spans="1:37" s="8" customFormat="1">
      <c r="A49" s="28">
        <f>IF(ISBLANK(#REF!),"",IF(ISNUMBER(A48),A48+1,1))</f>
        <v>39</v>
      </c>
      <c r="B49" s="8" t="s">
        <v>780</v>
      </c>
      <c r="C49" s="8" t="s">
        <v>97</v>
      </c>
      <c r="D49" s="8" t="s">
        <v>143</v>
      </c>
      <c r="E49" s="8" t="s">
        <v>44</v>
      </c>
      <c r="F49" s="8" t="s">
        <v>88</v>
      </c>
      <c r="G49" s="8" t="s">
        <v>61</v>
      </c>
      <c r="H49" s="8" t="s">
        <v>14</v>
      </c>
      <c r="I49" s="8" t="s">
        <v>13</v>
      </c>
      <c r="J49" s="37">
        <v>40689</v>
      </c>
      <c r="K49" s="51">
        <v>7.08</v>
      </c>
      <c r="L49" s="12"/>
      <c r="M49" s="12"/>
      <c r="N49" s="12"/>
      <c r="O49" s="12"/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11"/>
      <c r="W49" s="85"/>
      <c r="X49" s="12"/>
      <c r="Y49" s="12" t="s">
        <v>14</v>
      </c>
      <c r="Z49" s="12" t="s">
        <v>14</v>
      </c>
      <c r="AA49" s="105">
        <f>IF(ISBLANK(#REF!),"",IF(K49&gt;5,ROUND(0.5*(K49-5),2),0))</f>
        <v>1.04</v>
      </c>
      <c r="AB49" s="105">
        <f>IF(ISBLANK(#REF!),"",IF(L49="ΝΑΙ",6,(IF(M49="ΝΑΙ",4,0))))</f>
        <v>0</v>
      </c>
      <c r="AC49" s="23">
        <f>IF(ISBLANK(#REF!),"",IF(E49="ΠΕ23",IF(N49="ΝΑΙ",3,(IF(O49="ΝΑΙ",2,0))),IF(N49="ΝΑΙ",3,(IF(O49="ΝΑΙ",2,0)))))</f>
        <v>0</v>
      </c>
      <c r="AD49" s="23">
        <f>IF(ISBLANK(#REF!),"",MAX(AB49:AC49))</f>
        <v>0</v>
      </c>
      <c r="AE49" s="105">
        <f>IF(ISBLANK(#REF!),"",MIN(3,0.5*INT((P49*12+Q49+ROUND(R49/30,0))/6)))</f>
        <v>0</v>
      </c>
      <c r="AF49" s="105">
        <f>IF(ISBLANK(#REF!),"",0.25*(S49*12+T49+ROUND(U49/30,0)))</f>
        <v>0</v>
      </c>
      <c r="AG49" s="105">
        <f>IF(ISBLANK(#REF!),"",IF(V49&gt;=67%,7,0))</f>
        <v>0</v>
      </c>
      <c r="AH49" s="105">
        <f>IF(ISBLANK(#REF!),"",IF(W49&gt;=1,7,0))</f>
        <v>0</v>
      </c>
      <c r="AI49" s="105">
        <f>IF(ISBLANK(#REF!),"",IF(X49="ΠΟΛΥΤΕΚΝΟΣ",7,IF(X49="ΤΡΙΤΕΚΝΟΣ",3,0)))</f>
        <v>0</v>
      </c>
      <c r="AJ49" s="105">
        <f>IF(ISBLANK(#REF!),"",MAX(AG49:AI49))</f>
        <v>0</v>
      </c>
      <c r="AK49" s="178">
        <f>IF(ISBLANK(#REF!),"",AA49+SUM(AD49:AF49,AJ49))</f>
        <v>1.04</v>
      </c>
    </row>
    <row r="50" spans="1:37" s="8" customFormat="1">
      <c r="A50" s="28">
        <f>IF(ISBLANK(#REF!),"",IF(ISNUMBER(A49),A49+1,1))</f>
        <v>40</v>
      </c>
      <c r="B50" s="8" t="s">
        <v>732</v>
      </c>
      <c r="C50" s="8" t="s">
        <v>666</v>
      </c>
      <c r="D50" s="8" t="s">
        <v>270</v>
      </c>
      <c r="E50" s="8" t="s">
        <v>44</v>
      </c>
      <c r="F50" s="8" t="s">
        <v>88</v>
      </c>
      <c r="G50" s="8" t="s">
        <v>61</v>
      </c>
      <c r="H50" s="8" t="s">
        <v>14</v>
      </c>
      <c r="I50" s="8" t="s">
        <v>13</v>
      </c>
      <c r="J50" s="37">
        <v>39909</v>
      </c>
      <c r="K50" s="51">
        <v>7.06</v>
      </c>
      <c r="L50" s="12"/>
      <c r="M50" s="12"/>
      <c r="N50" s="12"/>
      <c r="O50" s="12"/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11"/>
      <c r="W50" s="85"/>
      <c r="X50" s="12"/>
      <c r="Y50" s="12" t="s">
        <v>14</v>
      </c>
      <c r="Z50" s="12" t="s">
        <v>14</v>
      </c>
      <c r="AA50" s="23">
        <f>IF(ISBLANK(#REF!),"",IF(K50&gt;5,ROUND(0.5*(K50-5),2),0))</f>
        <v>1.03</v>
      </c>
      <c r="AB50" s="23">
        <f>IF(ISBLANK(#REF!),"",IF(L50="ΝΑΙ",6,(IF(M50="ΝΑΙ",4,0))))</f>
        <v>0</v>
      </c>
      <c r="AC50" s="23">
        <f>IF(ISBLANK(#REF!),"",IF(E50="ΠΕ23",IF(N50="ΝΑΙ",3,(IF(O50="ΝΑΙ",2,0))),IF(N50="ΝΑΙ",3,(IF(O50="ΝΑΙ",2,0)))))</f>
        <v>0</v>
      </c>
      <c r="AD50" s="23">
        <f>IF(ISBLANK(#REF!),"",MAX(AB50:AC50))</f>
        <v>0</v>
      </c>
      <c r="AE50" s="23">
        <f>IF(ISBLANK(#REF!),"",MIN(3,0.5*INT((P50*12+Q50+ROUND(R50/30,0))/6)))</f>
        <v>0</v>
      </c>
      <c r="AF50" s="23">
        <f>IF(ISBLANK(#REF!),"",0.25*(S50*12+T50+ROUND(U50/30,0)))</f>
        <v>0</v>
      </c>
      <c r="AG50" s="27">
        <f>IF(ISBLANK(#REF!),"",IF(V50&gt;=67%,7,0))</f>
        <v>0</v>
      </c>
      <c r="AH50" s="27">
        <f>IF(ISBLANK(#REF!),"",IF(W50&gt;=1,7,0))</f>
        <v>0</v>
      </c>
      <c r="AI50" s="27">
        <f>IF(ISBLANK(#REF!),"",IF(X50="ΠΟΛΥΤΕΚΝΟΣ",7,IF(X50="ΤΡΙΤΕΚΝΟΣ",3,0)))</f>
        <v>0</v>
      </c>
      <c r="AJ50" s="27">
        <f>IF(ISBLANK(#REF!),"",MAX(AG50:AI50))</f>
        <v>0</v>
      </c>
      <c r="AK50" s="178">
        <f>IF(ISBLANK(#REF!),"",AA50+SUM(AD50:AF50,AJ50))</f>
        <v>1.03</v>
      </c>
    </row>
    <row r="51" spans="1:37" s="8" customFormat="1">
      <c r="A51" s="28">
        <f>IF(ISBLANK(#REF!),"",IF(ISNUMBER(A50),A50+1,1))</f>
        <v>41</v>
      </c>
      <c r="B51" s="8" t="s">
        <v>802</v>
      </c>
      <c r="C51" s="8" t="s">
        <v>97</v>
      </c>
      <c r="D51" s="8" t="s">
        <v>126</v>
      </c>
      <c r="E51" s="8" t="s">
        <v>44</v>
      </c>
      <c r="F51" s="8" t="s">
        <v>88</v>
      </c>
      <c r="G51" s="8" t="s">
        <v>61</v>
      </c>
      <c r="H51" s="8" t="s">
        <v>14</v>
      </c>
      <c r="I51" s="8" t="s">
        <v>13</v>
      </c>
      <c r="J51" s="37">
        <v>42097</v>
      </c>
      <c r="K51" s="51">
        <v>7.04</v>
      </c>
      <c r="L51" s="12"/>
      <c r="M51" s="12"/>
      <c r="N51" s="12"/>
      <c r="O51" s="12"/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11"/>
      <c r="W51" s="85"/>
      <c r="X51" s="12"/>
      <c r="Y51" s="12" t="s">
        <v>12</v>
      </c>
      <c r="Z51" s="12" t="s">
        <v>14</v>
      </c>
      <c r="AA51" s="105">
        <f>IF(ISBLANK(#REF!),"",IF(K51&gt;5,ROUND(0.5*(K51-5),2),0))</f>
        <v>1.02</v>
      </c>
      <c r="AB51" s="105">
        <f>IF(ISBLANK(#REF!),"",IF(L51="ΝΑΙ",6,(IF(M51="ΝΑΙ",4,0))))</f>
        <v>0</v>
      </c>
      <c r="AC51" s="23">
        <f>IF(ISBLANK(#REF!),"",IF(E51="ΠΕ23",IF(N51="ΝΑΙ",3,(IF(O51="ΝΑΙ",2,0))),IF(N51="ΝΑΙ",3,(IF(O51="ΝΑΙ",2,0)))))</f>
        <v>0</v>
      </c>
      <c r="AD51" s="23">
        <f>IF(ISBLANK(#REF!),"",MAX(AB51:AC51))</f>
        <v>0</v>
      </c>
      <c r="AE51" s="105">
        <f>IF(ISBLANK(#REF!),"",MIN(3,0.5*INT((P51*12+Q51+ROUND(R51/30,0))/6)))</f>
        <v>0</v>
      </c>
      <c r="AF51" s="105">
        <f>IF(ISBLANK(#REF!),"",0.25*(S51*12+T51+ROUND(U51/30,0)))</f>
        <v>0</v>
      </c>
      <c r="AG51" s="105">
        <f>IF(ISBLANK(#REF!),"",IF(V51&gt;=67%,7,0))</f>
        <v>0</v>
      </c>
      <c r="AH51" s="105">
        <f>IF(ISBLANK(#REF!),"",IF(W51&gt;=1,7,0))</f>
        <v>0</v>
      </c>
      <c r="AI51" s="105">
        <f>IF(ISBLANK(#REF!),"",IF(X51="ΠΟΛΥΤΕΚΝΟΣ",7,IF(X51="ΤΡΙΤΕΚΝΟΣ",3,0)))</f>
        <v>0</v>
      </c>
      <c r="AJ51" s="105">
        <f>IF(ISBLANK(#REF!),"",MAX(AG51:AI51))</f>
        <v>0</v>
      </c>
      <c r="AK51" s="178">
        <f>IF(ISBLANK(#REF!),"",AA51+SUM(AD51:AF51,AJ51))</f>
        <v>1.02</v>
      </c>
    </row>
    <row r="52" spans="1:37" s="8" customFormat="1">
      <c r="A52" s="28">
        <f>IF(ISBLANK(#REF!),"",IF(ISNUMBER(A51),A51+1,1))</f>
        <v>42</v>
      </c>
      <c r="B52" s="8" t="s">
        <v>685</v>
      </c>
      <c r="C52" s="8" t="s">
        <v>686</v>
      </c>
      <c r="D52" s="8" t="s">
        <v>327</v>
      </c>
      <c r="E52" s="8" t="s">
        <v>44</v>
      </c>
      <c r="F52" s="8" t="s">
        <v>88</v>
      </c>
      <c r="G52" s="8" t="s">
        <v>61</v>
      </c>
      <c r="H52" s="8" t="s">
        <v>14</v>
      </c>
      <c r="I52" s="8" t="s">
        <v>13</v>
      </c>
      <c r="J52" s="37">
        <v>41932</v>
      </c>
      <c r="K52" s="51">
        <v>7.02</v>
      </c>
      <c r="L52" s="12"/>
      <c r="M52" s="12"/>
      <c r="N52" s="12"/>
      <c r="O52" s="12"/>
      <c r="P52" s="8">
        <v>0</v>
      </c>
      <c r="Q52" s="8">
        <v>2</v>
      </c>
      <c r="R52" s="8">
        <v>0</v>
      </c>
      <c r="S52" s="8">
        <v>0</v>
      </c>
      <c r="T52" s="8">
        <v>0</v>
      </c>
      <c r="U52" s="8">
        <v>0</v>
      </c>
      <c r="V52" s="11"/>
      <c r="W52" s="85"/>
      <c r="X52" s="12"/>
      <c r="Y52" s="12" t="s">
        <v>12</v>
      </c>
      <c r="Z52" s="12" t="s">
        <v>14</v>
      </c>
      <c r="AA52" s="23">
        <f>IF(ISBLANK(#REF!),"",IF(K52&gt;5,ROUND(0.5*(K52-5),2),0))</f>
        <v>1.01</v>
      </c>
      <c r="AB52" s="23">
        <f>IF(ISBLANK(#REF!),"",IF(L52="ΝΑΙ",6,(IF(M52="ΝΑΙ",4,0))))</f>
        <v>0</v>
      </c>
      <c r="AC52" s="23">
        <f>IF(ISBLANK(#REF!),"",IF(E52="ΠΕ23",IF(N52="ΝΑΙ",3,(IF(O52="ΝΑΙ",2,0))),IF(N52="ΝΑΙ",3,(IF(O52="ΝΑΙ",2,0)))))</f>
        <v>0</v>
      </c>
      <c r="AD52" s="23">
        <f>IF(ISBLANK(#REF!),"",MAX(AB52:AC52))</f>
        <v>0</v>
      </c>
      <c r="AE52" s="23">
        <f>IF(ISBLANK(#REF!),"",MIN(3,0.5*INT((P52*12+Q52+ROUND(R52/30,0))/6)))</f>
        <v>0</v>
      </c>
      <c r="AF52" s="23">
        <f>IF(ISBLANK(#REF!),"",0.25*(S52*12+T52+ROUND(U52/30,0)))</f>
        <v>0</v>
      </c>
      <c r="AG52" s="27">
        <f>IF(ISBLANK(#REF!),"",IF(V52&gt;=67%,7,0))</f>
        <v>0</v>
      </c>
      <c r="AH52" s="27">
        <f>IF(ISBLANK(#REF!),"",IF(W52&gt;=1,7,0))</f>
        <v>0</v>
      </c>
      <c r="AI52" s="27">
        <f>IF(ISBLANK(#REF!),"",IF(X52="ΠΟΛΥΤΕΚΝΟΣ",7,IF(X52="ΤΡΙΤΕΚΝΟΣ",3,0)))</f>
        <v>0</v>
      </c>
      <c r="AJ52" s="27">
        <f>IF(ISBLANK(#REF!),"",MAX(AG52:AI52))</f>
        <v>0</v>
      </c>
      <c r="AK52" s="178">
        <f>IF(ISBLANK(#REF!),"",AA52+SUM(AD52:AF52,AJ52))</f>
        <v>1.01</v>
      </c>
    </row>
    <row r="53" spans="1:37" s="8" customFormat="1">
      <c r="A53" s="28">
        <f>IF(ISBLANK(#REF!),"",IF(ISNUMBER(A52),A52+1,1))</f>
        <v>43</v>
      </c>
      <c r="B53" s="8" t="s">
        <v>799</v>
      </c>
      <c r="C53" s="8" t="s">
        <v>800</v>
      </c>
      <c r="D53" s="8" t="s">
        <v>106</v>
      </c>
      <c r="E53" s="8" t="s">
        <v>44</v>
      </c>
      <c r="F53" s="8" t="s">
        <v>88</v>
      </c>
      <c r="G53" s="8" t="s">
        <v>61</v>
      </c>
      <c r="H53" s="8" t="s">
        <v>14</v>
      </c>
      <c r="I53" s="8" t="s">
        <v>13</v>
      </c>
      <c r="J53" s="37">
        <v>41737</v>
      </c>
      <c r="K53" s="51">
        <v>6.96</v>
      </c>
      <c r="L53" s="12"/>
      <c r="M53" s="12"/>
      <c r="N53" s="12"/>
      <c r="O53" s="12"/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11"/>
      <c r="W53" s="85"/>
      <c r="X53" s="12"/>
      <c r="Y53" s="12" t="s">
        <v>14</v>
      </c>
      <c r="Z53" s="12" t="s">
        <v>14</v>
      </c>
      <c r="AA53" s="105">
        <f>IF(ISBLANK(#REF!),"",IF(K53&gt;5,ROUND(0.5*(K53-5),2),0))</f>
        <v>0.98</v>
      </c>
      <c r="AB53" s="105">
        <f>IF(ISBLANK(#REF!),"",IF(L53="ΝΑΙ",6,(IF(M53="ΝΑΙ",4,0))))</f>
        <v>0</v>
      </c>
      <c r="AC53" s="23">
        <f>IF(ISBLANK(#REF!),"",IF(E53="ΠΕ23",IF(N53="ΝΑΙ",3,(IF(O53="ΝΑΙ",2,0))),IF(N53="ΝΑΙ",3,(IF(O53="ΝΑΙ",2,0)))))</f>
        <v>0</v>
      </c>
      <c r="AD53" s="23">
        <f>IF(ISBLANK(#REF!),"",MAX(AB53:AC53))</f>
        <v>0</v>
      </c>
      <c r="AE53" s="105">
        <f>IF(ISBLANK(#REF!),"",MIN(3,0.5*INT((P53*12+Q53+ROUND(R53/30,0))/6)))</f>
        <v>0</v>
      </c>
      <c r="AF53" s="105">
        <f>IF(ISBLANK(#REF!),"",0.25*(S53*12+T53+ROUND(U53/30,0)))</f>
        <v>0</v>
      </c>
      <c r="AG53" s="105">
        <f>IF(ISBLANK(#REF!),"",IF(V53&gt;=67%,7,0))</f>
        <v>0</v>
      </c>
      <c r="AH53" s="105">
        <f>IF(ISBLANK(#REF!),"",IF(W53&gt;=1,7,0))</f>
        <v>0</v>
      </c>
      <c r="AI53" s="105">
        <f>IF(ISBLANK(#REF!),"",IF(X53="ΠΟΛΥΤΕΚΝΟΣ",7,IF(X53="ΤΡΙΤΕΚΝΟΣ",3,0)))</f>
        <v>0</v>
      </c>
      <c r="AJ53" s="105">
        <f>IF(ISBLANK(#REF!),"",MAX(AG53:AI53))</f>
        <v>0</v>
      </c>
      <c r="AK53" s="178">
        <f>IF(ISBLANK(#REF!),"",AA53+SUM(AD53:AF53,AJ53))</f>
        <v>0.98</v>
      </c>
    </row>
    <row r="54" spans="1:37" s="8" customFormat="1">
      <c r="A54" s="28">
        <f>IF(ISBLANK(#REF!),"",IF(ISNUMBER(A53),A53+1,1))</f>
        <v>44</v>
      </c>
      <c r="B54" s="8" t="s">
        <v>787</v>
      </c>
      <c r="C54" s="8" t="s">
        <v>788</v>
      </c>
      <c r="D54" s="8" t="s">
        <v>579</v>
      </c>
      <c r="E54" s="8" t="s">
        <v>44</v>
      </c>
      <c r="F54" s="8" t="s">
        <v>88</v>
      </c>
      <c r="G54" s="8" t="s">
        <v>61</v>
      </c>
      <c r="H54" s="8" t="s">
        <v>14</v>
      </c>
      <c r="I54" s="8" t="s">
        <v>13</v>
      </c>
      <c r="J54" s="37">
        <v>40357</v>
      </c>
      <c r="K54" s="51">
        <v>6.93</v>
      </c>
      <c r="L54" s="12"/>
      <c r="M54" s="12"/>
      <c r="N54" s="12"/>
      <c r="O54" s="12"/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11"/>
      <c r="W54" s="85"/>
      <c r="X54" s="12"/>
      <c r="Y54" s="12" t="s">
        <v>14</v>
      </c>
      <c r="Z54" s="12" t="s">
        <v>14</v>
      </c>
      <c r="AA54" s="105">
        <f>IF(ISBLANK(#REF!),"",IF(K54&gt;5,ROUND(0.5*(K54-5),2),0))</f>
        <v>0.97</v>
      </c>
      <c r="AB54" s="105">
        <f>IF(ISBLANK(#REF!),"",IF(L54="ΝΑΙ",6,(IF(M54="ΝΑΙ",4,0))))</f>
        <v>0</v>
      </c>
      <c r="AC54" s="23">
        <f>IF(ISBLANK(#REF!),"",IF(E54="ΠΕ23",IF(N54="ΝΑΙ",3,(IF(O54="ΝΑΙ",2,0))),IF(N54="ΝΑΙ",3,(IF(O54="ΝΑΙ",2,0)))))</f>
        <v>0</v>
      </c>
      <c r="AD54" s="23">
        <f>IF(ISBLANK(#REF!),"",MAX(AB54:AC54))</f>
        <v>0</v>
      </c>
      <c r="AE54" s="105">
        <f>IF(ISBLANK(#REF!),"",MIN(3,0.5*INT((P54*12+Q54+ROUND(R54/30,0))/6)))</f>
        <v>0</v>
      </c>
      <c r="AF54" s="105">
        <f>IF(ISBLANK(#REF!),"",0.25*(S54*12+T54+ROUND(U54/30,0)))</f>
        <v>0</v>
      </c>
      <c r="AG54" s="105">
        <f>IF(ISBLANK(#REF!),"",IF(V54&gt;=67%,7,0))</f>
        <v>0</v>
      </c>
      <c r="AH54" s="105">
        <f>IF(ISBLANK(#REF!),"",IF(W54&gt;=1,7,0))</f>
        <v>0</v>
      </c>
      <c r="AI54" s="105">
        <f>IF(ISBLANK(#REF!),"",IF(X54="ΠΟΛΥΤΕΚΝΟΣ",7,IF(X54="ΤΡΙΤΕΚΝΟΣ",3,0)))</f>
        <v>0</v>
      </c>
      <c r="AJ54" s="105">
        <f>IF(ISBLANK(#REF!),"",MAX(AG54:AI54))</f>
        <v>0</v>
      </c>
      <c r="AK54" s="178">
        <f>IF(ISBLANK(#REF!),"",AA54+SUM(AD54:AF54,AJ54))</f>
        <v>0.97</v>
      </c>
    </row>
    <row r="55" spans="1:37" s="8" customFormat="1">
      <c r="A55" s="28">
        <f>IF(ISBLANK(#REF!),"",IF(ISNUMBER(A54),A54+1,1))</f>
        <v>45</v>
      </c>
      <c r="B55" s="8" t="s">
        <v>767</v>
      </c>
      <c r="C55" s="8" t="s">
        <v>97</v>
      </c>
      <c r="D55" s="8" t="s">
        <v>111</v>
      </c>
      <c r="E55" s="8" t="s">
        <v>44</v>
      </c>
      <c r="F55" s="8" t="s">
        <v>88</v>
      </c>
      <c r="G55" s="8" t="s">
        <v>61</v>
      </c>
      <c r="H55" s="8" t="s">
        <v>14</v>
      </c>
      <c r="I55" s="8" t="s">
        <v>13</v>
      </c>
      <c r="J55" s="37">
        <v>42506</v>
      </c>
      <c r="K55" s="51">
        <v>6.88</v>
      </c>
      <c r="L55" s="12"/>
      <c r="M55" s="12"/>
      <c r="N55" s="12"/>
      <c r="O55" s="12"/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11"/>
      <c r="W55" s="85"/>
      <c r="X55" s="12"/>
      <c r="Y55" s="12" t="s">
        <v>14</v>
      </c>
      <c r="Z55" s="12" t="s">
        <v>14</v>
      </c>
      <c r="AA55" s="23">
        <f>IF(ISBLANK(#REF!),"",IF(K55&gt;5,ROUND(0.5*(K55-5),2),0))</f>
        <v>0.94</v>
      </c>
      <c r="AB55" s="23">
        <f>IF(ISBLANK(#REF!),"",IF(L55="ΝΑΙ",6,(IF(M55="ΝΑΙ",4,0))))</f>
        <v>0</v>
      </c>
      <c r="AC55" s="23">
        <f>IF(ISBLANK(#REF!),"",IF(E55="ΠΕ23",IF(N55="ΝΑΙ",3,(IF(O55="ΝΑΙ",2,0))),IF(N55="ΝΑΙ",3,(IF(O55="ΝΑΙ",2,0)))))</f>
        <v>0</v>
      </c>
      <c r="AD55" s="23">
        <f>IF(ISBLANK(#REF!),"",MAX(AB55:AC55))</f>
        <v>0</v>
      </c>
      <c r="AE55" s="23">
        <f>IF(ISBLANK(#REF!),"",MIN(3,0.5*INT((P55*12+Q55+ROUND(R55/30,0))/6)))</f>
        <v>0</v>
      </c>
      <c r="AF55" s="23">
        <f>IF(ISBLANK(#REF!),"",0.25*(S55*12+T55+ROUND(U55/30,0)))</f>
        <v>0</v>
      </c>
      <c r="AG55" s="27">
        <f>IF(ISBLANK(#REF!),"",IF(V55&gt;=67%,7,0))</f>
        <v>0</v>
      </c>
      <c r="AH55" s="27">
        <f>IF(ISBLANK(#REF!),"",IF(W55&gt;=1,7,0))</f>
        <v>0</v>
      </c>
      <c r="AI55" s="27">
        <f>IF(ISBLANK(#REF!),"",IF(X55="ΠΟΛΥΤΕΚΝΟΣ",7,IF(X55="ΤΡΙΤΕΚΝΟΣ",3,0)))</f>
        <v>0</v>
      </c>
      <c r="AJ55" s="27">
        <f>IF(ISBLANK(#REF!),"",MAX(AG55:AI55))</f>
        <v>0</v>
      </c>
      <c r="AK55" s="178">
        <f>IF(ISBLANK(#REF!),"",AA55+SUM(AD55:AF55,AJ55))</f>
        <v>0.94</v>
      </c>
    </row>
    <row r="56" spans="1:37" s="8" customFormat="1">
      <c r="A56" s="28">
        <f>IF(ISBLANK(#REF!),"",IF(ISNUMBER(A55),A55+1,1))</f>
        <v>46</v>
      </c>
      <c r="B56" s="8" t="s">
        <v>688</v>
      </c>
      <c r="C56" s="8" t="s">
        <v>214</v>
      </c>
      <c r="D56" s="8" t="s">
        <v>689</v>
      </c>
      <c r="E56" s="8" t="s">
        <v>44</v>
      </c>
      <c r="F56" s="8" t="s">
        <v>88</v>
      </c>
      <c r="G56" s="8" t="s">
        <v>61</v>
      </c>
      <c r="H56" s="8" t="s">
        <v>14</v>
      </c>
      <c r="I56" s="8" t="s">
        <v>13</v>
      </c>
      <c r="J56" s="37">
        <v>38489</v>
      </c>
      <c r="K56" s="51">
        <v>6.8</v>
      </c>
      <c r="L56" s="12"/>
      <c r="M56" s="12"/>
      <c r="N56" s="12"/>
      <c r="O56" s="12"/>
      <c r="P56" s="8">
        <v>0</v>
      </c>
      <c r="Q56" s="8">
        <v>5</v>
      </c>
      <c r="R56" s="8">
        <v>0</v>
      </c>
      <c r="S56" s="8">
        <v>0</v>
      </c>
      <c r="T56" s="8">
        <v>0</v>
      </c>
      <c r="U56" s="8">
        <v>0</v>
      </c>
      <c r="V56" s="11"/>
      <c r="W56" s="85"/>
      <c r="X56" s="12"/>
      <c r="Y56" s="12" t="s">
        <v>14</v>
      </c>
      <c r="Z56" s="12" t="s">
        <v>14</v>
      </c>
      <c r="AA56" s="23">
        <f>IF(ISBLANK(#REF!),"",IF(K56&gt;5,ROUND(0.5*(K56-5),2),0))</f>
        <v>0.9</v>
      </c>
      <c r="AB56" s="23">
        <f>IF(ISBLANK(#REF!),"",IF(L56="ΝΑΙ",6,(IF(M56="ΝΑΙ",4,0))))</f>
        <v>0</v>
      </c>
      <c r="AC56" s="23">
        <f>IF(ISBLANK(#REF!),"",IF(E56="ΠΕ23",IF(N56="ΝΑΙ",3,(IF(O56="ΝΑΙ",2,0))),IF(N56="ΝΑΙ",3,(IF(O56="ΝΑΙ",2,0)))))</f>
        <v>0</v>
      </c>
      <c r="AD56" s="23">
        <f>IF(ISBLANK(#REF!),"",MAX(AB56:AC56))</f>
        <v>0</v>
      </c>
      <c r="AE56" s="23">
        <f>IF(ISBLANK(#REF!),"",MIN(3,0.5*INT((P56*12+Q56+ROUND(R56/30,0))/6)))</f>
        <v>0</v>
      </c>
      <c r="AF56" s="23">
        <f>IF(ISBLANK(#REF!),"",0.25*(S56*12+T56+ROUND(U56/30,0)))</f>
        <v>0</v>
      </c>
      <c r="AG56" s="27">
        <f>IF(ISBLANK(#REF!),"",IF(V56&gt;=67%,7,0))</f>
        <v>0</v>
      </c>
      <c r="AH56" s="27">
        <f>IF(ISBLANK(#REF!),"",IF(W56&gt;=1,7,0))</f>
        <v>0</v>
      </c>
      <c r="AI56" s="27">
        <f>IF(ISBLANK(#REF!),"",IF(X56="ΠΟΛΥΤΕΚΝΟΣ",7,IF(X56="ΤΡΙΤΕΚΝΟΣ",3,0)))</f>
        <v>0</v>
      </c>
      <c r="AJ56" s="27">
        <f>IF(ISBLANK(#REF!),"",MAX(AG56:AI56))</f>
        <v>0</v>
      </c>
      <c r="AK56" s="178">
        <f>IF(ISBLANK(#REF!),"",AA56+SUM(AD56:AF56,AJ56))</f>
        <v>0.9</v>
      </c>
    </row>
    <row r="57" spans="1:37" s="8" customFormat="1">
      <c r="A57" s="28">
        <f>IF(ISBLANK(#REF!),"",IF(ISNUMBER(A56),A56+1,1))</f>
        <v>47</v>
      </c>
      <c r="B57" s="8" t="s">
        <v>674</v>
      </c>
      <c r="C57" s="8" t="s">
        <v>97</v>
      </c>
      <c r="D57" s="8" t="s">
        <v>366</v>
      </c>
      <c r="E57" s="8" t="s">
        <v>44</v>
      </c>
      <c r="F57" s="8" t="s">
        <v>88</v>
      </c>
      <c r="G57" s="8" t="s">
        <v>61</v>
      </c>
      <c r="H57" s="8" t="s">
        <v>14</v>
      </c>
      <c r="I57" s="8" t="s">
        <v>13</v>
      </c>
      <c r="J57" s="37">
        <v>34130</v>
      </c>
      <c r="K57" s="51">
        <v>6.7</v>
      </c>
      <c r="L57" s="12"/>
      <c r="M57" s="12"/>
      <c r="N57" s="12"/>
      <c r="O57" s="12"/>
      <c r="P57" s="8">
        <v>0</v>
      </c>
      <c r="Q57" s="8">
        <v>5</v>
      </c>
      <c r="R57" s="8">
        <v>0</v>
      </c>
      <c r="S57" s="8">
        <v>0</v>
      </c>
      <c r="T57" s="8">
        <v>0</v>
      </c>
      <c r="U57" s="8">
        <v>0</v>
      </c>
      <c r="V57" s="11"/>
      <c r="W57" s="85"/>
      <c r="X57" s="12"/>
      <c r="Y57" s="12" t="s">
        <v>14</v>
      </c>
      <c r="Z57" s="12" t="s">
        <v>14</v>
      </c>
      <c r="AA57" s="23">
        <f>IF(ISBLANK(#REF!),"",IF(K57&gt;5,ROUND(0.5*(K57-5),2),0))</f>
        <v>0.85</v>
      </c>
      <c r="AB57" s="23">
        <f>IF(ISBLANK(#REF!),"",IF(L57="ΝΑΙ",6,(IF(M57="ΝΑΙ",4,0))))</f>
        <v>0</v>
      </c>
      <c r="AC57" s="23">
        <f>IF(ISBLANK(#REF!),"",IF(E57="ΠΕ23",IF(N57="ΝΑΙ",3,(IF(O57="ΝΑΙ",2,0))),IF(N57="ΝΑΙ",3,(IF(O57="ΝΑΙ",2,0)))))</f>
        <v>0</v>
      </c>
      <c r="AD57" s="23">
        <f>IF(ISBLANK(#REF!),"",MAX(AB57:AC57))</f>
        <v>0</v>
      </c>
      <c r="AE57" s="23">
        <f>IF(ISBLANK(#REF!),"",MIN(3,0.5*INT((P57*12+Q57+ROUND(R57/30,0))/6)))</f>
        <v>0</v>
      </c>
      <c r="AF57" s="23">
        <f>IF(ISBLANK(#REF!),"",0.25*(S57*12+T57+ROUND(U57/30,0)))</f>
        <v>0</v>
      </c>
      <c r="AG57" s="27">
        <f>IF(ISBLANK(#REF!),"",IF(V57&gt;=67%,7,0))</f>
        <v>0</v>
      </c>
      <c r="AH57" s="27">
        <f>IF(ISBLANK(#REF!),"",IF(W57&gt;=1,7,0))</f>
        <v>0</v>
      </c>
      <c r="AI57" s="27">
        <f>IF(ISBLANK(#REF!),"",IF(X57="ΠΟΛΥΤΕΚΝΟΣ",7,IF(X57="ΤΡΙΤΕΚΝΟΣ",3,0)))</f>
        <v>0</v>
      </c>
      <c r="AJ57" s="27">
        <f>IF(ISBLANK(#REF!),"",MAX(AG57:AI57))</f>
        <v>0</v>
      </c>
      <c r="AK57" s="178">
        <f>IF(ISBLANK(#REF!),"",AA57+SUM(AD57:AF57,AJ57))</f>
        <v>0.85</v>
      </c>
    </row>
    <row r="58" spans="1:37" s="8" customFormat="1">
      <c r="A58" s="28">
        <f>IF(ISBLANK(#REF!),"",IF(ISNUMBER(A57),A57+1,1))</f>
        <v>48</v>
      </c>
      <c r="B58" s="8" t="s">
        <v>781</v>
      </c>
      <c r="C58" s="8" t="s">
        <v>108</v>
      </c>
      <c r="D58" s="8" t="s">
        <v>126</v>
      </c>
      <c r="E58" s="8" t="s">
        <v>44</v>
      </c>
      <c r="F58" s="8" t="s">
        <v>88</v>
      </c>
      <c r="G58" s="8" t="s">
        <v>61</v>
      </c>
      <c r="H58" s="8" t="s">
        <v>14</v>
      </c>
      <c r="I58" s="8" t="s">
        <v>13</v>
      </c>
      <c r="J58" s="37">
        <v>40668</v>
      </c>
      <c r="K58" s="51">
        <v>6.69</v>
      </c>
      <c r="L58" s="12"/>
      <c r="M58" s="12"/>
      <c r="N58" s="12"/>
      <c r="O58" s="12"/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11"/>
      <c r="W58" s="85"/>
      <c r="X58" s="12"/>
      <c r="Y58" s="12" t="s">
        <v>14</v>
      </c>
      <c r="Z58" s="12" t="s">
        <v>14</v>
      </c>
      <c r="AA58" s="105">
        <f>IF(ISBLANK(#REF!),"",IF(K58&gt;5,ROUND(0.5*(K58-5),2),0))</f>
        <v>0.85</v>
      </c>
      <c r="AB58" s="105">
        <f>IF(ISBLANK(#REF!),"",IF(L58="ΝΑΙ",6,(IF(M58="ΝΑΙ",4,0))))</f>
        <v>0</v>
      </c>
      <c r="AC58" s="23">
        <f>IF(ISBLANK(#REF!),"",IF(E58="ΠΕ23",IF(N58="ΝΑΙ",3,(IF(O58="ΝΑΙ",2,0))),IF(N58="ΝΑΙ",3,(IF(O58="ΝΑΙ",2,0)))))</f>
        <v>0</v>
      </c>
      <c r="AD58" s="23">
        <f>IF(ISBLANK(#REF!),"",MAX(AB58:AC58))</f>
        <v>0</v>
      </c>
      <c r="AE58" s="105">
        <f>IF(ISBLANK(#REF!),"",MIN(3,0.5*INT((P58*12+Q58+ROUND(R58/30,0))/6)))</f>
        <v>0</v>
      </c>
      <c r="AF58" s="105">
        <f>IF(ISBLANK(#REF!),"",0.25*(S58*12+T58+ROUND(U58/30,0)))</f>
        <v>0</v>
      </c>
      <c r="AG58" s="105">
        <f>IF(ISBLANK(#REF!),"",IF(V58&gt;=67%,7,0))</f>
        <v>0</v>
      </c>
      <c r="AH58" s="105">
        <f>IF(ISBLANK(#REF!),"",IF(W58&gt;=1,7,0))</f>
        <v>0</v>
      </c>
      <c r="AI58" s="105">
        <f>IF(ISBLANK(#REF!),"",IF(X58="ΠΟΛΥΤΕΚΝΟΣ",7,IF(X58="ΤΡΙΤΕΚΝΟΣ",3,0)))</f>
        <v>0</v>
      </c>
      <c r="AJ58" s="105">
        <f>IF(ISBLANK(#REF!),"",MAX(AG58:AI58))</f>
        <v>0</v>
      </c>
      <c r="AK58" s="178">
        <f>IF(ISBLANK(#REF!),"",AA58+SUM(AD58:AF58,AJ58))</f>
        <v>0.85</v>
      </c>
    </row>
    <row r="59" spans="1:37" s="8" customFormat="1">
      <c r="A59" s="28">
        <f>IF(ISBLANK(#REF!),"",IF(ISNUMBER(A58),A58+1,1))</f>
        <v>49</v>
      </c>
      <c r="B59" s="8" t="s">
        <v>458</v>
      </c>
      <c r="C59" s="8" t="s">
        <v>153</v>
      </c>
      <c r="D59" s="8" t="s">
        <v>542</v>
      </c>
      <c r="E59" s="8" t="s">
        <v>44</v>
      </c>
      <c r="F59" s="8" t="s">
        <v>88</v>
      </c>
      <c r="G59" s="8" t="s">
        <v>61</v>
      </c>
      <c r="H59" s="8" t="s">
        <v>14</v>
      </c>
      <c r="I59" s="8" t="s">
        <v>13</v>
      </c>
      <c r="J59" s="37">
        <v>41646</v>
      </c>
      <c r="K59" s="51">
        <v>6.67</v>
      </c>
      <c r="L59" s="12"/>
      <c r="M59" s="12"/>
      <c r="N59" s="12"/>
      <c r="O59" s="12"/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11"/>
      <c r="W59" s="85"/>
      <c r="X59" s="12"/>
      <c r="Y59" s="12" t="s">
        <v>12</v>
      </c>
      <c r="Z59" s="12" t="s">
        <v>14</v>
      </c>
      <c r="AA59" s="23">
        <f>IF(ISBLANK(#REF!),"",IF(K59&gt;5,ROUND(0.5*(K59-5),2),0))</f>
        <v>0.84</v>
      </c>
      <c r="AB59" s="23">
        <f>IF(ISBLANK(#REF!),"",IF(L59="ΝΑΙ",6,(IF(M59="ΝΑΙ",4,0))))</f>
        <v>0</v>
      </c>
      <c r="AC59" s="23">
        <f>IF(ISBLANK(#REF!),"",IF(E59="ΠΕ23",IF(N59="ΝΑΙ",3,(IF(O59="ΝΑΙ",2,0))),IF(N59="ΝΑΙ",3,(IF(O59="ΝΑΙ",2,0)))))</f>
        <v>0</v>
      </c>
      <c r="AD59" s="23">
        <f>IF(ISBLANK(#REF!),"",MAX(AB59:AC59))</f>
        <v>0</v>
      </c>
      <c r="AE59" s="23">
        <f>IF(ISBLANK(#REF!),"",MIN(3,0.5*INT((P59*12+Q59+ROUND(R59/30,0))/6)))</f>
        <v>0</v>
      </c>
      <c r="AF59" s="23">
        <f>IF(ISBLANK(#REF!),"",0.25*(S59*12+T59+ROUND(U59/30,0)))</f>
        <v>0</v>
      </c>
      <c r="AG59" s="27">
        <f>IF(ISBLANK(#REF!),"",IF(V59&gt;=67%,7,0))</f>
        <v>0</v>
      </c>
      <c r="AH59" s="27">
        <f>IF(ISBLANK(#REF!),"",IF(W59&gt;=1,7,0))</f>
        <v>0</v>
      </c>
      <c r="AI59" s="27">
        <f>IF(ISBLANK(#REF!),"",IF(X59="ΠΟΛΥΤΕΚΝΟΣ",7,IF(X59="ΤΡΙΤΕΚΝΟΣ",3,0)))</f>
        <v>0</v>
      </c>
      <c r="AJ59" s="27">
        <f>IF(ISBLANK(#REF!),"",MAX(AG59:AI59))</f>
        <v>0</v>
      </c>
      <c r="AK59" s="178">
        <f>IF(ISBLANK(#REF!),"",AA59+SUM(AD59:AF59,AJ59))</f>
        <v>0.84</v>
      </c>
    </row>
    <row r="60" spans="1:37" s="8" customFormat="1">
      <c r="A60" s="28">
        <f>IF(ISBLANK(#REF!),"",IF(ISNUMBER(A59),A59+1,1))</f>
        <v>50</v>
      </c>
      <c r="B60" s="8" t="s">
        <v>212</v>
      </c>
      <c r="C60" s="8" t="s">
        <v>97</v>
      </c>
      <c r="D60" s="8" t="s">
        <v>267</v>
      </c>
      <c r="E60" s="8" t="s">
        <v>44</v>
      </c>
      <c r="F60" s="8" t="s">
        <v>88</v>
      </c>
      <c r="G60" s="8" t="s">
        <v>61</v>
      </c>
      <c r="H60" s="8" t="s">
        <v>14</v>
      </c>
      <c r="I60" s="8" t="s">
        <v>13</v>
      </c>
      <c r="J60" s="37">
        <v>42025</v>
      </c>
      <c r="K60" s="51">
        <v>6.66</v>
      </c>
      <c r="L60" s="12"/>
      <c r="M60" s="12"/>
      <c r="N60" s="12"/>
      <c r="O60" s="12"/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11"/>
      <c r="W60" s="85"/>
      <c r="X60" s="12"/>
      <c r="Y60" s="12" t="s">
        <v>14</v>
      </c>
      <c r="Z60" s="12" t="s">
        <v>14</v>
      </c>
      <c r="AA60" s="23">
        <f>IF(ISBLANK(#REF!),"",IF(K60&gt;5,ROUND(0.5*(K60-5),2),0))</f>
        <v>0.83</v>
      </c>
      <c r="AB60" s="23">
        <f>IF(ISBLANK(#REF!),"",IF(L60="ΝΑΙ",6,(IF(M60="ΝΑΙ",4,0))))</f>
        <v>0</v>
      </c>
      <c r="AC60" s="23">
        <f>IF(ISBLANK(#REF!),"",IF(E60="ΠΕ23",IF(N60="ΝΑΙ",3,(IF(O60="ΝΑΙ",2,0))),IF(N60="ΝΑΙ",3,(IF(O60="ΝΑΙ",2,0)))))</f>
        <v>0</v>
      </c>
      <c r="AD60" s="23">
        <f>IF(ISBLANK(#REF!),"",MAX(AB60:AC60))</f>
        <v>0</v>
      </c>
      <c r="AE60" s="23">
        <f>IF(ISBLANK(#REF!),"",MIN(3,0.5*INT((P60*12+Q60+ROUND(R60/30,0))/6)))</f>
        <v>0</v>
      </c>
      <c r="AF60" s="23">
        <f>IF(ISBLANK(#REF!),"",0.25*(S60*12+T60+ROUND(U60/30,0)))</f>
        <v>0</v>
      </c>
      <c r="AG60" s="27">
        <f>IF(ISBLANK(#REF!),"",IF(V60&gt;=67%,7,0))</f>
        <v>0</v>
      </c>
      <c r="AH60" s="27">
        <f>IF(ISBLANK(#REF!),"",IF(W60&gt;=1,7,0))</f>
        <v>0</v>
      </c>
      <c r="AI60" s="27">
        <f>IF(ISBLANK(#REF!),"",IF(X60="ΠΟΛΥΤΕΚΝΟΣ",7,IF(X60="ΤΡΙΤΕΚΝΟΣ",3,0)))</f>
        <v>0</v>
      </c>
      <c r="AJ60" s="27">
        <f>IF(ISBLANK(#REF!),"",MAX(AG60:AI60))</f>
        <v>0</v>
      </c>
      <c r="AK60" s="178">
        <f>IF(ISBLANK(#REF!),"",AA60+SUM(AD60:AF60,AJ60))</f>
        <v>0.83</v>
      </c>
    </row>
    <row r="61" spans="1:37" s="8" customFormat="1">
      <c r="A61" s="28">
        <f>IF(ISBLANK(#REF!),"",IF(ISNUMBER(A60),A60+1,1))</f>
        <v>51</v>
      </c>
      <c r="B61" s="8" t="s">
        <v>173</v>
      </c>
      <c r="C61" s="8" t="s">
        <v>357</v>
      </c>
      <c r="D61" s="8" t="s">
        <v>421</v>
      </c>
      <c r="E61" s="8" t="s">
        <v>44</v>
      </c>
      <c r="F61" s="8" t="s">
        <v>88</v>
      </c>
      <c r="G61" s="8" t="s">
        <v>61</v>
      </c>
      <c r="H61" s="8" t="s">
        <v>14</v>
      </c>
      <c r="I61" s="8" t="s">
        <v>13</v>
      </c>
      <c r="J61" s="37">
        <v>42501</v>
      </c>
      <c r="K61" s="51">
        <v>6.66</v>
      </c>
      <c r="L61" s="12"/>
      <c r="M61" s="12"/>
      <c r="N61" s="12"/>
      <c r="O61" s="12"/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11"/>
      <c r="W61" s="85"/>
      <c r="X61" s="12"/>
      <c r="Y61" s="12" t="s">
        <v>14</v>
      </c>
      <c r="Z61" s="12" t="s">
        <v>14</v>
      </c>
      <c r="AA61" s="23">
        <f>IF(ISBLANK(#REF!),"",IF(K61&gt;5,ROUND(0.5*(K61-5),2),0))</f>
        <v>0.83</v>
      </c>
      <c r="AB61" s="23">
        <f>IF(ISBLANK(#REF!),"",IF(L61="ΝΑΙ",6,(IF(M61="ΝΑΙ",4,0))))</f>
        <v>0</v>
      </c>
      <c r="AC61" s="23">
        <f>IF(ISBLANK(#REF!),"",IF(E61="ΠΕ23",IF(N61="ΝΑΙ",3,(IF(O61="ΝΑΙ",2,0))),IF(N61="ΝΑΙ",3,(IF(O61="ΝΑΙ",2,0)))))</f>
        <v>0</v>
      </c>
      <c r="AD61" s="23">
        <f>IF(ISBLANK(#REF!),"",MAX(AB61:AC61))</f>
        <v>0</v>
      </c>
      <c r="AE61" s="23">
        <f>IF(ISBLANK(#REF!),"",MIN(3,0.5*INT((P61*12+Q61+ROUND(R61/30,0))/6)))</f>
        <v>0</v>
      </c>
      <c r="AF61" s="23">
        <f>IF(ISBLANK(#REF!),"",0.25*(S61*12+T61+ROUND(U61/30,0)))</f>
        <v>0</v>
      </c>
      <c r="AG61" s="27">
        <f>IF(ISBLANK(#REF!),"",IF(V61&gt;=67%,7,0))</f>
        <v>0</v>
      </c>
      <c r="AH61" s="27">
        <f>IF(ISBLANK(#REF!),"",IF(W61&gt;=1,7,0))</f>
        <v>0</v>
      </c>
      <c r="AI61" s="27">
        <f>IF(ISBLANK(#REF!),"",IF(X61="ΠΟΛΥΤΕΚΝΟΣ",7,IF(X61="ΤΡΙΤΕΚΝΟΣ",3,0)))</f>
        <v>0</v>
      </c>
      <c r="AJ61" s="27">
        <f>IF(ISBLANK(#REF!),"",MAX(AG61:AI61))</f>
        <v>0</v>
      </c>
      <c r="AK61" s="178">
        <f>IF(ISBLANK(#REF!),"",AA61+SUM(AD61:AF61,AJ61))</f>
        <v>0.83</v>
      </c>
    </row>
    <row r="62" spans="1:37" s="8" customFormat="1" ht="30">
      <c r="A62" s="28">
        <f>IF(ISBLANK(#REF!),"",IF(ISNUMBER(A61),A61+1,1))</f>
        <v>52</v>
      </c>
      <c r="B62" s="9" t="s">
        <v>676</v>
      </c>
      <c r="C62" s="8" t="s">
        <v>250</v>
      </c>
      <c r="D62" s="8" t="s">
        <v>183</v>
      </c>
      <c r="E62" s="8" t="s">
        <v>44</v>
      </c>
      <c r="F62" s="8" t="s">
        <v>88</v>
      </c>
      <c r="G62" s="8" t="s">
        <v>61</v>
      </c>
      <c r="H62" s="8" t="s">
        <v>14</v>
      </c>
      <c r="I62" s="8" t="s">
        <v>13</v>
      </c>
      <c r="J62" s="37">
        <v>41781</v>
      </c>
      <c r="K62" s="51">
        <v>6.61</v>
      </c>
      <c r="L62" s="12"/>
      <c r="M62" s="12"/>
      <c r="N62" s="12"/>
      <c r="O62" s="12"/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11"/>
      <c r="W62" s="85"/>
      <c r="X62" s="12"/>
      <c r="Y62" s="12" t="s">
        <v>14</v>
      </c>
      <c r="Z62" s="12" t="s">
        <v>14</v>
      </c>
      <c r="AA62" s="23">
        <f>IF(ISBLANK(#REF!),"",IF(K62&gt;5,ROUND(0.5*(K62-5),2),0))</f>
        <v>0.81</v>
      </c>
      <c r="AB62" s="23">
        <f>IF(ISBLANK(#REF!),"",IF(L62="ΝΑΙ",6,(IF(M62="ΝΑΙ",4,0))))</f>
        <v>0</v>
      </c>
      <c r="AC62" s="23">
        <f>IF(ISBLANK(#REF!),"",IF(E62="ΠΕ23",IF(N62="ΝΑΙ",3,(IF(O62="ΝΑΙ",2,0))),IF(N62="ΝΑΙ",3,(IF(O62="ΝΑΙ",2,0)))))</f>
        <v>0</v>
      </c>
      <c r="AD62" s="23">
        <f>IF(ISBLANK(#REF!),"",MAX(AB62:AC62))</f>
        <v>0</v>
      </c>
      <c r="AE62" s="23">
        <f>IF(ISBLANK(#REF!),"",MIN(3,0.5*INT((P62*12+Q62+ROUND(R62/30,0))/6)))</f>
        <v>0</v>
      </c>
      <c r="AF62" s="23">
        <f>IF(ISBLANK(#REF!),"",0.25*(S62*12+T62+ROUND(U62/30,0)))</f>
        <v>0</v>
      </c>
      <c r="AG62" s="27">
        <f>IF(ISBLANK(#REF!),"",IF(V62&gt;=67%,7,0))</f>
        <v>0</v>
      </c>
      <c r="AH62" s="27">
        <f>IF(ISBLANK(#REF!),"",IF(W62&gt;=1,7,0))</f>
        <v>0</v>
      </c>
      <c r="AI62" s="27">
        <f>IF(ISBLANK(#REF!),"",IF(X62="ΠΟΛΥΤΕΚΝΟΣ",7,IF(X62="ΤΡΙΤΕΚΝΟΣ",3,0)))</f>
        <v>0</v>
      </c>
      <c r="AJ62" s="27">
        <f>IF(ISBLANK(#REF!),"",MAX(AG62:AI62))</f>
        <v>0</v>
      </c>
      <c r="AK62" s="178">
        <f>IF(ISBLANK(#REF!),"",AA62+SUM(AD62:AF62,AJ62))</f>
        <v>0.81</v>
      </c>
    </row>
    <row r="63" spans="1:37" s="8" customFormat="1">
      <c r="A63" s="28">
        <f>IF(ISBLANK(#REF!),"",IF(ISNUMBER(A62),A62+1,1))</f>
        <v>53</v>
      </c>
      <c r="B63" s="8" t="s">
        <v>601</v>
      </c>
      <c r="C63" s="8" t="s">
        <v>678</v>
      </c>
      <c r="D63" s="8" t="s">
        <v>106</v>
      </c>
      <c r="E63" s="8" t="s">
        <v>44</v>
      </c>
      <c r="F63" s="8" t="s">
        <v>88</v>
      </c>
      <c r="G63" s="8" t="s">
        <v>61</v>
      </c>
      <c r="H63" s="8" t="s">
        <v>14</v>
      </c>
      <c r="I63" s="8" t="s">
        <v>13</v>
      </c>
      <c r="J63" s="37">
        <v>42341</v>
      </c>
      <c r="K63" s="51">
        <v>6.57</v>
      </c>
      <c r="L63" s="12"/>
      <c r="M63" s="12"/>
      <c r="N63" s="12"/>
      <c r="O63" s="12"/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11"/>
      <c r="W63" s="85"/>
      <c r="X63" s="12"/>
      <c r="Y63" s="12" t="s">
        <v>14</v>
      </c>
      <c r="Z63" s="12" t="s">
        <v>14</v>
      </c>
      <c r="AA63" s="23">
        <f>IF(ISBLANK(#REF!),"",IF(K63&gt;5,ROUND(0.5*(K63-5),2),0))</f>
        <v>0.79</v>
      </c>
      <c r="AB63" s="23">
        <f>IF(ISBLANK(#REF!),"",IF(L63="ΝΑΙ",6,(IF(M63="ΝΑΙ",4,0))))</f>
        <v>0</v>
      </c>
      <c r="AC63" s="23">
        <f>IF(ISBLANK(#REF!),"",IF(E63="ΠΕ23",IF(N63="ΝΑΙ",3,(IF(O63="ΝΑΙ",2,0))),IF(N63="ΝΑΙ",3,(IF(O63="ΝΑΙ",2,0)))))</f>
        <v>0</v>
      </c>
      <c r="AD63" s="23">
        <f>IF(ISBLANK(#REF!),"",MAX(AB63:AC63))</f>
        <v>0</v>
      </c>
      <c r="AE63" s="23">
        <f>IF(ISBLANK(#REF!),"",MIN(3,0.5*INT((P63*12+Q63+ROUND(R63/30,0))/6)))</f>
        <v>0</v>
      </c>
      <c r="AF63" s="23">
        <f>IF(ISBLANK(#REF!),"",0.25*(S63*12+T63+ROUND(U63/30,0)))</f>
        <v>0</v>
      </c>
      <c r="AG63" s="27">
        <f>IF(ISBLANK(#REF!),"",IF(V63&gt;=67%,7,0))</f>
        <v>0</v>
      </c>
      <c r="AH63" s="27">
        <f>IF(ISBLANK(#REF!),"",IF(W63&gt;=1,7,0))</f>
        <v>0</v>
      </c>
      <c r="AI63" s="27">
        <f>IF(ISBLANK(#REF!),"",IF(X63="ΠΟΛΥΤΕΚΝΟΣ",7,IF(X63="ΤΡΙΤΕΚΝΟΣ",3,0)))</f>
        <v>0</v>
      </c>
      <c r="AJ63" s="27">
        <f>IF(ISBLANK(#REF!),"",MAX(AG63:AI63))</f>
        <v>0</v>
      </c>
      <c r="AK63" s="178">
        <f>IF(ISBLANK(#REF!),"",AA63+SUM(AD63:AF63,AJ63))</f>
        <v>0.79</v>
      </c>
    </row>
    <row r="64" spans="1:37" s="8" customFormat="1">
      <c r="A64" s="28">
        <f>IF(ISBLANK(#REF!),"",IF(ISNUMBER(A63),A63+1,1))</f>
        <v>54</v>
      </c>
      <c r="B64" s="8" t="s">
        <v>793</v>
      </c>
      <c r="C64" s="8" t="s">
        <v>106</v>
      </c>
      <c r="D64" s="8" t="s">
        <v>166</v>
      </c>
      <c r="E64" s="8" t="s">
        <v>44</v>
      </c>
      <c r="F64" s="8" t="s">
        <v>88</v>
      </c>
      <c r="G64" s="8" t="s">
        <v>61</v>
      </c>
      <c r="H64" s="8" t="s">
        <v>14</v>
      </c>
      <c r="I64" s="8" t="s">
        <v>13</v>
      </c>
      <c r="J64" s="37">
        <v>39765</v>
      </c>
      <c r="K64" s="51">
        <v>6.52</v>
      </c>
      <c r="L64" s="12"/>
      <c r="M64" s="12"/>
      <c r="N64" s="12"/>
      <c r="O64" s="12"/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11"/>
      <c r="W64" s="85"/>
      <c r="X64" s="12"/>
      <c r="Y64" s="12" t="s">
        <v>14</v>
      </c>
      <c r="Z64" s="12" t="s">
        <v>14</v>
      </c>
      <c r="AA64" s="105">
        <f>IF(ISBLANK(#REF!),"",IF(K64&gt;5,ROUND(0.5*(K64-5),2),0))</f>
        <v>0.76</v>
      </c>
      <c r="AB64" s="105">
        <f>IF(ISBLANK(#REF!),"",IF(L64="ΝΑΙ",6,(IF(M64="ΝΑΙ",4,0))))</f>
        <v>0</v>
      </c>
      <c r="AC64" s="23">
        <f>IF(ISBLANK(#REF!),"",IF(E64="ΠΕ23",IF(N64="ΝΑΙ",3,(IF(O64="ΝΑΙ",2,0))),IF(N64="ΝΑΙ",3,(IF(O64="ΝΑΙ",2,0)))))</f>
        <v>0</v>
      </c>
      <c r="AD64" s="23">
        <f>IF(ISBLANK(#REF!),"",MAX(AB64:AC64))</f>
        <v>0</v>
      </c>
      <c r="AE64" s="105">
        <f>IF(ISBLANK(#REF!),"",MIN(3,0.5*INT((P64*12+Q64+ROUND(R64/30,0))/6)))</f>
        <v>0</v>
      </c>
      <c r="AF64" s="105">
        <f>IF(ISBLANK(#REF!),"",0.25*(S64*12+T64+ROUND(U64/30,0)))</f>
        <v>0</v>
      </c>
      <c r="AG64" s="105">
        <f>IF(ISBLANK(#REF!),"",IF(V64&gt;=67%,7,0))</f>
        <v>0</v>
      </c>
      <c r="AH64" s="105">
        <f>IF(ISBLANK(#REF!),"",IF(W64&gt;=1,7,0))</f>
        <v>0</v>
      </c>
      <c r="AI64" s="105">
        <f>IF(ISBLANK(#REF!),"",IF(X64="ΠΟΛΥΤΕΚΝΟΣ",7,IF(X64="ΤΡΙΤΕΚΝΟΣ",3,0)))</f>
        <v>0</v>
      </c>
      <c r="AJ64" s="105">
        <f>IF(ISBLANK(#REF!),"",MAX(AG64:AI64))</f>
        <v>0</v>
      </c>
      <c r="AK64" s="178">
        <f>IF(ISBLANK(#REF!),"",AA64+SUM(AD64:AF64,AJ64))</f>
        <v>0.76</v>
      </c>
    </row>
    <row r="65" spans="1:37" s="8" customFormat="1">
      <c r="A65" s="28">
        <f>IF(ISBLANK(#REF!),"",IF(ISNUMBER(A64),A64+1,1))</f>
        <v>55</v>
      </c>
      <c r="B65" s="8" t="s">
        <v>742</v>
      </c>
      <c r="C65" s="8" t="s">
        <v>133</v>
      </c>
      <c r="D65" s="8" t="s">
        <v>95</v>
      </c>
      <c r="E65" s="8" t="s">
        <v>44</v>
      </c>
      <c r="F65" s="8" t="s">
        <v>88</v>
      </c>
      <c r="G65" s="8" t="s">
        <v>61</v>
      </c>
      <c r="H65" s="8" t="s">
        <v>14</v>
      </c>
      <c r="I65" s="8" t="s">
        <v>13</v>
      </c>
      <c r="J65" s="37">
        <v>42318</v>
      </c>
      <c r="K65" s="51">
        <v>6.47</v>
      </c>
      <c r="L65" s="12"/>
      <c r="M65" s="12"/>
      <c r="N65" s="12"/>
      <c r="O65" s="12"/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11"/>
      <c r="W65" s="85"/>
      <c r="X65" s="12"/>
      <c r="Y65" s="12" t="s">
        <v>14</v>
      </c>
      <c r="Z65" s="12" t="s">
        <v>14</v>
      </c>
      <c r="AA65" s="23">
        <f>IF(ISBLANK(#REF!),"",IF(K65&gt;5,ROUND(0.5*(K65-5),2),0))</f>
        <v>0.74</v>
      </c>
      <c r="AB65" s="23">
        <f>IF(ISBLANK(#REF!),"",IF(L65="ΝΑΙ",6,(IF(M65="ΝΑΙ",4,0))))</f>
        <v>0</v>
      </c>
      <c r="AC65" s="23">
        <f>IF(ISBLANK(#REF!),"",IF(E65="ΠΕ23",IF(N65="ΝΑΙ",3,(IF(O65="ΝΑΙ",2,0))),IF(N65="ΝΑΙ",3,(IF(O65="ΝΑΙ",2,0)))))</f>
        <v>0</v>
      </c>
      <c r="AD65" s="23">
        <f>IF(ISBLANK(#REF!),"",MAX(AB65:AC65))</f>
        <v>0</v>
      </c>
      <c r="AE65" s="23">
        <f>IF(ISBLANK(#REF!),"",MIN(3,0.5*INT((P65*12+Q65+ROUND(R65/30,0))/6)))</f>
        <v>0</v>
      </c>
      <c r="AF65" s="23">
        <f>IF(ISBLANK(#REF!),"",0.25*(S65*12+T65+ROUND(U65/30,0)))</f>
        <v>0</v>
      </c>
      <c r="AG65" s="27">
        <f>IF(ISBLANK(#REF!),"",IF(V65&gt;=67%,7,0))</f>
        <v>0</v>
      </c>
      <c r="AH65" s="27">
        <f>IF(ISBLANK(#REF!),"",IF(W65&gt;=1,7,0))</f>
        <v>0</v>
      </c>
      <c r="AI65" s="27">
        <f>IF(ISBLANK(#REF!),"",IF(X65="ΠΟΛΥΤΕΚΝΟΣ",7,IF(X65="ΤΡΙΤΕΚΝΟΣ",3,0)))</f>
        <v>0</v>
      </c>
      <c r="AJ65" s="27">
        <f>IF(ISBLANK(#REF!),"",MAX(AG65:AI65))</f>
        <v>0</v>
      </c>
      <c r="AK65" s="178">
        <f>IF(ISBLANK(#REF!),"",AA65+SUM(AD65:AF65,AJ65))</f>
        <v>0.74</v>
      </c>
    </row>
    <row r="66" spans="1:37" s="8" customFormat="1">
      <c r="A66" s="28">
        <f>IF(ISBLANK(#REF!),"",IF(ISNUMBER(A65),A65+1,1))</f>
        <v>56</v>
      </c>
      <c r="B66" s="8" t="s">
        <v>749</v>
      </c>
      <c r="C66" s="8" t="s">
        <v>97</v>
      </c>
      <c r="D66" s="8" t="s">
        <v>312</v>
      </c>
      <c r="E66" s="8" t="s">
        <v>44</v>
      </c>
      <c r="F66" s="8" t="s">
        <v>88</v>
      </c>
      <c r="G66" s="8" t="s">
        <v>61</v>
      </c>
      <c r="H66" s="8" t="s">
        <v>14</v>
      </c>
      <c r="I66" s="8" t="s">
        <v>13</v>
      </c>
      <c r="J66" s="37">
        <v>38516</v>
      </c>
      <c r="K66" s="51">
        <v>6.4</v>
      </c>
      <c r="L66" s="12"/>
      <c r="M66" s="12"/>
      <c r="N66" s="12"/>
      <c r="O66" s="12"/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11"/>
      <c r="W66" s="85"/>
      <c r="X66" s="12"/>
      <c r="Y66" s="12" t="s">
        <v>14</v>
      </c>
      <c r="Z66" s="12" t="s">
        <v>14</v>
      </c>
      <c r="AA66" s="23">
        <f>IF(ISBLANK(#REF!),"",IF(K66&gt;5,ROUND(0.5*(K66-5),2),0))</f>
        <v>0.7</v>
      </c>
      <c r="AB66" s="23">
        <f>IF(ISBLANK(#REF!),"",IF(L66="ΝΑΙ",6,(IF(M66="ΝΑΙ",4,0))))</f>
        <v>0</v>
      </c>
      <c r="AC66" s="23">
        <f>IF(ISBLANK(#REF!),"",IF(E66="ΠΕ23",IF(N66="ΝΑΙ",3,(IF(O66="ΝΑΙ",2,0))),IF(N66="ΝΑΙ",3,(IF(O66="ΝΑΙ",2,0)))))</f>
        <v>0</v>
      </c>
      <c r="AD66" s="23">
        <f>IF(ISBLANK(#REF!),"",MAX(AB66:AC66))</f>
        <v>0</v>
      </c>
      <c r="AE66" s="23">
        <f>IF(ISBLANK(#REF!),"",MIN(3,0.5*INT((P66*12+Q66+ROUND(R66/30,0))/6)))</f>
        <v>0</v>
      </c>
      <c r="AF66" s="23">
        <f>IF(ISBLANK(#REF!),"",0.25*(S66*12+T66+ROUND(U66/30,0)))</f>
        <v>0</v>
      </c>
      <c r="AG66" s="27">
        <f>IF(ISBLANK(#REF!),"",IF(V66&gt;=67%,7,0))</f>
        <v>0</v>
      </c>
      <c r="AH66" s="27">
        <f>IF(ISBLANK(#REF!),"",IF(W66&gt;=1,7,0))</f>
        <v>0</v>
      </c>
      <c r="AI66" s="27">
        <f>IF(ISBLANK(#REF!),"",IF(X66="ΠΟΛΥΤΕΚΝΟΣ",7,IF(X66="ΤΡΙΤΕΚΝΟΣ",3,0)))</f>
        <v>0</v>
      </c>
      <c r="AJ66" s="27">
        <f>IF(ISBLANK(#REF!),"",MAX(AG66:AI66))</f>
        <v>0</v>
      </c>
      <c r="AK66" s="178">
        <f>IF(ISBLANK(#REF!),"",AA66+SUM(AD66:AF66,AJ66))</f>
        <v>0.7</v>
      </c>
    </row>
    <row r="67" spans="1:37" s="8" customFormat="1">
      <c r="A67" s="28">
        <f>IF(ISBLANK(#REF!),"",IF(ISNUMBER(A66),A66+1,1))</f>
        <v>57</v>
      </c>
      <c r="B67" s="8" t="s">
        <v>725</v>
      </c>
      <c r="C67" s="8" t="s">
        <v>194</v>
      </c>
      <c r="D67" s="8" t="s">
        <v>129</v>
      </c>
      <c r="E67" s="8" t="s">
        <v>44</v>
      </c>
      <c r="F67" s="8" t="s">
        <v>88</v>
      </c>
      <c r="G67" s="8" t="s">
        <v>61</v>
      </c>
      <c r="H67" s="8" t="s">
        <v>14</v>
      </c>
      <c r="I67" s="8" t="s">
        <v>13</v>
      </c>
      <c r="J67" s="37">
        <v>41205</v>
      </c>
      <c r="K67" s="51">
        <v>6.31</v>
      </c>
      <c r="L67" s="12"/>
      <c r="M67" s="12"/>
      <c r="N67" s="12"/>
      <c r="O67" s="12"/>
      <c r="P67" s="8">
        <v>0</v>
      </c>
      <c r="Q67" s="8">
        <v>5</v>
      </c>
      <c r="R67" s="8">
        <v>0</v>
      </c>
      <c r="S67" s="8">
        <v>0</v>
      </c>
      <c r="T67" s="8">
        <v>0</v>
      </c>
      <c r="U67" s="8">
        <v>0</v>
      </c>
      <c r="V67" s="11"/>
      <c r="W67" s="85"/>
      <c r="X67" s="12"/>
      <c r="Y67" s="12" t="s">
        <v>14</v>
      </c>
      <c r="Z67" s="12" t="s">
        <v>14</v>
      </c>
      <c r="AA67" s="23">
        <f>IF(ISBLANK(#REF!),"",IF(K67&gt;5,ROUND(0.5*(K67-5),2),0))</f>
        <v>0.66</v>
      </c>
      <c r="AB67" s="23">
        <f>IF(ISBLANK(#REF!),"",IF(L67="ΝΑΙ",6,(IF(M67="ΝΑΙ",4,0))))</f>
        <v>0</v>
      </c>
      <c r="AC67" s="23">
        <f>IF(ISBLANK(#REF!),"",IF(E67="ΠΕ23",IF(N67="ΝΑΙ",3,(IF(O67="ΝΑΙ",2,0))),IF(N67="ΝΑΙ",3,(IF(O67="ΝΑΙ",2,0)))))</f>
        <v>0</v>
      </c>
      <c r="AD67" s="23">
        <f>IF(ISBLANK(#REF!),"",MAX(AB67:AC67))</f>
        <v>0</v>
      </c>
      <c r="AE67" s="23">
        <f>IF(ISBLANK(#REF!),"",MIN(3,0.5*INT((P67*12+Q67+ROUND(R67/30,0))/6)))</f>
        <v>0</v>
      </c>
      <c r="AF67" s="23">
        <f>IF(ISBLANK(#REF!),"",0.25*(S67*12+T67+ROUND(U67/30,0)))</f>
        <v>0</v>
      </c>
      <c r="AG67" s="27">
        <f>IF(ISBLANK(#REF!),"",IF(V67&gt;=67%,7,0))</f>
        <v>0</v>
      </c>
      <c r="AH67" s="27">
        <f>IF(ISBLANK(#REF!),"",IF(W67&gt;=1,7,0))</f>
        <v>0</v>
      </c>
      <c r="AI67" s="27">
        <f>IF(ISBLANK(#REF!),"",IF(X67="ΠΟΛΥΤΕΚΝΟΣ",7,IF(X67="ΤΡΙΤΕΚΝΟΣ",3,0)))</f>
        <v>0</v>
      </c>
      <c r="AJ67" s="27">
        <f>IF(ISBLANK(#REF!),"",MAX(AG67:AI67))</f>
        <v>0</v>
      </c>
      <c r="AK67" s="178">
        <f>IF(ISBLANK(#REF!),"",AA67+SUM(AD67:AF67,AJ67))</f>
        <v>0.66</v>
      </c>
    </row>
    <row r="68" spans="1:37" s="8" customFormat="1">
      <c r="A68" s="28">
        <f>IF(ISBLANK(#REF!),"",IF(ISNUMBER(A67),A67+1,1))</f>
        <v>58</v>
      </c>
      <c r="B68" s="8" t="s">
        <v>803</v>
      </c>
      <c r="C68" s="8" t="s">
        <v>97</v>
      </c>
      <c r="D68" s="8" t="s">
        <v>126</v>
      </c>
      <c r="E68" s="8" t="s">
        <v>44</v>
      </c>
      <c r="F68" s="8" t="s">
        <v>88</v>
      </c>
      <c r="G68" s="8" t="s">
        <v>61</v>
      </c>
      <c r="H68" s="8" t="s">
        <v>14</v>
      </c>
      <c r="I68" s="8" t="s">
        <v>13</v>
      </c>
      <c r="J68" s="37">
        <v>41374</v>
      </c>
      <c r="K68" s="51">
        <v>6.26</v>
      </c>
      <c r="L68" s="12"/>
      <c r="M68" s="12"/>
      <c r="N68" s="12"/>
      <c r="O68" s="12"/>
      <c r="P68" s="8">
        <v>0</v>
      </c>
      <c r="Q68" s="8">
        <v>5</v>
      </c>
      <c r="R68" s="8">
        <v>0</v>
      </c>
      <c r="S68" s="8">
        <v>0</v>
      </c>
      <c r="T68" s="8">
        <v>0</v>
      </c>
      <c r="U68" s="8">
        <v>0</v>
      </c>
      <c r="V68" s="11"/>
      <c r="W68" s="85"/>
      <c r="X68" s="12"/>
      <c r="Y68" s="12" t="s">
        <v>14</v>
      </c>
      <c r="Z68" s="12" t="s">
        <v>14</v>
      </c>
      <c r="AA68" s="105">
        <f>IF(ISBLANK(#REF!),"",IF(K68&gt;5,ROUND(0.5*(K68-5),2),0))</f>
        <v>0.63</v>
      </c>
      <c r="AB68" s="105">
        <f>IF(ISBLANK(#REF!),"",IF(L68="ΝΑΙ",6,(IF(M68="ΝΑΙ",4,0))))</f>
        <v>0</v>
      </c>
      <c r="AC68" s="23">
        <f>IF(ISBLANK(#REF!),"",IF(E68="ΠΕ23",IF(N68="ΝΑΙ",3,(IF(O68="ΝΑΙ",2,0))),IF(N68="ΝΑΙ",3,(IF(O68="ΝΑΙ",2,0)))))</f>
        <v>0</v>
      </c>
      <c r="AD68" s="23">
        <f>IF(ISBLANK(#REF!),"",MAX(AB68:AC68))</f>
        <v>0</v>
      </c>
      <c r="AE68" s="105">
        <f>IF(ISBLANK(#REF!),"",MIN(3,0.5*INT((P68*12+Q68+ROUND(R68/30,0))/6)))</f>
        <v>0</v>
      </c>
      <c r="AF68" s="105">
        <f>IF(ISBLANK(#REF!),"",0.25*(S68*12+T68+ROUND(U68/30,0)))</f>
        <v>0</v>
      </c>
      <c r="AG68" s="105">
        <f>IF(ISBLANK(#REF!),"",IF(V68&gt;=67%,7,0))</f>
        <v>0</v>
      </c>
      <c r="AH68" s="105">
        <f>IF(ISBLANK(#REF!),"",IF(W68&gt;=1,7,0))</f>
        <v>0</v>
      </c>
      <c r="AI68" s="105">
        <f>IF(ISBLANK(#REF!),"",IF(X68="ΠΟΛΥΤΕΚΝΟΣ",7,IF(X68="ΤΡΙΤΕΚΝΟΣ",3,0)))</f>
        <v>0</v>
      </c>
      <c r="AJ68" s="105">
        <f>IF(ISBLANK(#REF!),"",MAX(AG68:AI68))</f>
        <v>0</v>
      </c>
      <c r="AK68" s="178">
        <f>IF(ISBLANK(#REF!),"",AA68+SUM(AD68:AF68,AJ68))</f>
        <v>0.63</v>
      </c>
    </row>
  </sheetData>
  <sortState ref="B11:AN68">
    <sortCondition descending="1" ref="AK11:AK68"/>
    <sortCondition ref="J11:J68"/>
    <sortCondition descending="1" ref="K11:K68"/>
  </sortState>
  <mergeCells count="11">
    <mergeCell ref="B4:D4"/>
    <mergeCell ref="B5:D5"/>
    <mergeCell ref="B6:D6"/>
    <mergeCell ref="B7:D7"/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23" priority="18">
      <formula>OR(AND($E1&lt;&gt;"ΠΕ23",$H1="ΝΑΙ",$I1="ΕΠΙΚΟΥΡΙΚΟΣ"),AND($E1&lt;&gt;"ΠΕ23",$H1="ΌΧΙ",$I1="ΚΥΡΙΟΣ"))</formula>
    </cfRule>
  </conditionalFormatting>
  <conditionalFormatting sqref="E1:G10">
    <cfRule type="expression" dxfId="22" priority="17">
      <formula>OR(AND($E1&lt;&gt;"ΠΕ25",$F1="ΑΕΙ",$G1="ΑΠΑΙΤΕΙΤΑΙ"),AND($E1&lt;&gt;"ΠΕ25",$E1&lt;&gt;"ΠΕ23",$F1="ΤΕΙ",$G1="ΔΕΝ ΑΠΑΙΤΕΙΤΑΙ"))</formula>
    </cfRule>
  </conditionalFormatting>
  <conditionalFormatting sqref="H1:H10 E1:E68">
    <cfRule type="expression" dxfId="21" priority="16">
      <formula>AND($E1="ΠΕ23",$H1="ΌΧΙ")</formula>
    </cfRule>
  </conditionalFormatting>
  <conditionalFormatting sqref="G1:G10 E1:E68">
    <cfRule type="expression" dxfId="20" priority="15">
      <formula>OR(AND($E1="ΠΕ23",$G1="ΑΠΑΙΤΕΙΤΑΙ"),AND($E1="ΠΕ25",$G1="ΔΕΝ ΑΠΑΙΤΕΙΤΑΙ"))</formula>
    </cfRule>
  </conditionalFormatting>
  <conditionalFormatting sqref="G1:H10">
    <cfRule type="expression" dxfId="19" priority="14">
      <formula>AND($G1="ΔΕΝ ΑΠΑΙΤΕΙΤΑΙ",$H1="ΌΧΙ")</formula>
    </cfRule>
  </conditionalFormatting>
  <conditionalFormatting sqref="E1:F10">
    <cfRule type="expression" dxfId="18" priority="13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1:I68">
    <cfRule type="expression" dxfId="17" priority="12">
      <formula>OR(AND($E11&lt;&gt;"ΠΕ23",$H11="ΝΑΙ",$I11="ΕΠΙΚΟΥΡΙΚΟΣ"),AND($E11&lt;&gt;"ΠΕ23",$H11="ΌΧΙ",$I11="ΚΥΡΙΟΣ"))</formula>
    </cfRule>
  </conditionalFormatting>
  <conditionalFormatting sqref="E11:G68">
    <cfRule type="expression" dxfId="16" priority="11">
      <formula>OR(AND($E11&lt;&gt;"ΠΕ25",$F11="ΑΕΙ",$G11="ΑΠΑΙΤΕΙΤΑΙ"),AND($E11&lt;&gt;"ΠΕ25",$E11&lt;&gt;"ΠΕ23",$F11="ΤΕΙ",$G11="ΔΕΝ ΑΠΑΙΤΕΙΤΑΙ"))</formula>
    </cfRule>
  </conditionalFormatting>
  <conditionalFormatting sqref="H11:H68">
    <cfRule type="expression" dxfId="15" priority="10">
      <formula>AND($E11="ΠΕ23",$H11="ΌΧΙ")</formula>
    </cfRule>
  </conditionalFormatting>
  <conditionalFormatting sqref="G11:G68">
    <cfRule type="expression" dxfId="14" priority="9">
      <formula>OR(AND($E11="ΠΕ23",$G11="ΑΠΑΙΤΕΙΤΑΙ"),AND($E11="ΠΕ25",$G11="ΔΕΝ ΑΠΑΙΤΕΙΤΑΙ"))</formula>
    </cfRule>
  </conditionalFormatting>
  <conditionalFormatting sqref="G11:H68">
    <cfRule type="expression" dxfId="13" priority="8">
      <formula>AND($G11="ΔΕΝ ΑΠΑΙΤΕΙΤΑΙ",$H11="ΌΧΙ")</formula>
    </cfRule>
  </conditionalFormatting>
  <conditionalFormatting sqref="E11:F68">
    <cfRule type="expression" dxfId="12" priority="7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11:I29">
    <cfRule type="expression" dxfId="11" priority="6">
      <formula>OR(AND($E11&lt;&gt;"ΠΕ23",$H11="ΝΑΙ",$I11="ΕΠΙΚΟΥΡΙΚΟΣ"),AND($E11&lt;&gt;"ΠΕ23",$H11="ΌΧΙ",$I11="ΚΥΡΙΟΣ"))</formula>
    </cfRule>
  </conditionalFormatting>
  <conditionalFormatting sqref="E11:G29">
    <cfRule type="expression" dxfId="10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:H29">
    <cfRule type="expression" dxfId="9" priority="4">
      <formula>AND($E11="ΠΕ23",$H11="ΌΧΙ")</formula>
    </cfRule>
  </conditionalFormatting>
  <conditionalFormatting sqref="G11:G29">
    <cfRule type="expression" dxfId="8" priority="3">
      <formula>OR(AND($E11="ΠΕ23",$G11="ΑΠΑΙΤΕΙΤΑΙ"),AND($E11="ΠΕ25",$G11="ΔΕΝ ΑΠΑΙΤΕΙΤΑΙ"))</formula>
    </cfRule>
  </conditionalFormatting>
  <conditionalFormatting sqref="G11:H29">
    <cfRule type="expression" dxfId="7" priority="2">
      <formula>AND($G11="ΔΕΝ ΑΠΑΙΤΕΙΤΑΙ",$H11="ΌΧΙ")</formula>
    </cfRule>
  </conditionalFormatting>
  <conditionalFormatting sqref="E11:F29">
    <cfRule type="expression" dxfId="6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dataValidations count="12">
    <dataValidation type="whole" operator="greaterThanOrEqual" allowBlank="1" showInputMessage="1" showErrorMessage="1" sqref="W11:W68">
      <formula1>0</formula1>
    </dataValidation>
    <dataValidation type="list" allowBlank="1" showInputMessage="1" showErrorMessage="1" sqref="F11:F68">
      <formula1>ΑΕΙ_ΤΕΙ</formula1>
    </dataValidation>
    <dataValidation type="list" allowBlank="1" showInputMessage="1" showErrorMessage="1" sqref="G11:G68">
      <formula1>ΑΠΑΙΤΕΙΤΑΙ_ΔΕΝ_ΑΠΑΙΤΕΙΤΑΙ</formula1>
    </dataValidation>
    <dataValidation type="list" allowBlank="1" showInputMessage="1" showErrorMessage="1" sqref="E11:E68">
      <formula1>ΚΛΑΔΟΣ_ΕΕΠ</formula1>
    </dataValidation>
    <dataValidation type="decimal" allowBlank="1" showInputMessage="1" showErrorMessage="1" sqref="K11:K68">
      <formula1>0</formula1>
      <formula2>10</formula2>
    </dataValidation>
    <dataValidation type="list" allowBlank="1" showInputMessage="1" showErrorMessage="1" sqref="X11:X68">
      <formula1>ΠΟΛΥΤΕΚΝΟΣ_ΤΡΙΤΕΚΝΟΣ</formula1>
    </dataValidation>
    <dataValidation type="whole" allowBlank="1" showInputMessage="1" showErrorMessage="1" sqref="U11:U68 R11:R68">
      <formula1>0</formula1>
      <formula2>29</formula2>
    </dataValidation>
    <dataValidation type="whole" allowBlank="1" showInputMessage="1" showErrorMessage="1" sqref="T11:T68 Q11:Q68">
      <formula1>0</formula1>
      <formula2>11</formula2>
    </dataValidation>
    <dataValidation type="whole" allowBlank="1" showInputMessage="1" showErrorMessage="1" sqref="S11:S68 P11:P68">
      <formula1>0</formula1>
      <formula2>40</formula2>
    </dataValidation>
    <dataValidation type="list" allowBlank="1" showInputMessage="1" showErrorMessage="1" sqref="Y11:Z68 H11:H68 L11:O68">
      <formula1>NAI_OXI</formula1>
    </dataValidation>
    <dataValidation type="list" allowBlank="1" showInputMessage="1" showErrorMessage="1" sqref="I11:I68">
      <formula1>ΚΑΤΗΓΟΡΙΑ_ΠΙΝΑΚΑ</formula1>
    </dataValidation>
    <dataValidation type="decimal" allowBlank="1" showInputMessage="1" showErrorMessage="1" sqref="V11:V68">
      <formula1>0</formula1>
      <formula2>1</formula2>
    </dataValidation>
  </dataValidations>
  <pageMargins left="0.7" right="0.7" top="0.75" bottom="0.75" header="0.3" footer="0.3"/>
  <pageSetup scale="2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27"/>
  <sheetViews>
    <sheetView view="pageBreakPreview" zoomScale="60" zoomScaleNormal="100" workbookViewId="0">
      <selection activeCell="D30" sqref="D30"/>
    </sheetView>
  </sheetViews>
  <sheetFormatPr defaultRowHeight="15"/>
  <cols>
    <col min="1" max="1" width="6.140625" customWidth="1"/>
    <col min="2" max="2" width="20.5703125" bestFit="1" customWidth="1"/>
    <col min="3" max="3" width="11.85546875" bestFit="1" customWidth="1"/>
    <col min="4" max="4" width="13.140625" bestFit="1" customWidth="1"/>
    <col min="5" max="5" width="30.28515625" customWidth="1"/>
    <col min="6" max="6" width="97" bestFit="1" customWidth="1"/>
    <col min="7" max="7" width="19.42578125" customWidth="1"/>
  </cols>
  <sheetData>
    <row r="1" spans="1:13">
      <c r="A1" s="5"/>
      <c r="B1" s="166"/>
      <c r="C1" s="5"/>
      <c r="D1" s="5"/>
      <c r="E1" s="5"/>
      <c r="F1" s="5"/>
      <c r="G1" s="5"/>
    </row>
    <row r="2" spans="1:13">
      <c r="A2" s="32"/>
      <c r="B2" s="33"/>
      <c r="C2" s="33"/>
      <c r="D2" s="33"/>
      <c r="E2" s="32"/>
      <c r="F2" s="32"/>
      <c r="G2" s="32"/>
      <c r="H2" s="32"/>
      <c r="I2" s="32"/>
      <c r="J2" s="32"/>
      <c r="K2" s="32"/>
      <c r="L2" s="32"/>
      <c r="M2" s="32"/>
    </row>
    <row r="3" spans="1:13" ht="15" customHeight="1">
      <c r="A3" s="32"/>
      <c r="B3" s="33"/>
      <c r="C3" s="33"/>
      <c r="D3" s="33"/>
      <c r="E3" s="32"/>
      <c r="F3" s="106" t="s">
        <v>857</v>
      </c>
      <c r="G3" s="106"/>
      <c r="H3" s="106"/>
      <c r="I3" s="106"/>
      <c r="J3" s="106"/>
      <c r="K3" s="106"/>
      <c r="L3" s="106"/>
      <c r="M3" s="32"/>
    </row>
    <row r="4" spans="1:13">
      <c r="A4" s="32"/>
      <c r="B4" s="33"/>
      <c r="C4" s="33"/>
      <c r="D4" s="33"/>
      <c r="E4" s="32"/>
      <c r="F4" s="36"/>
      <c r="G4" s="32"/>
      <c r="H4" s="32"/>
      <c r="I4" s="32"/>
      <c r="J4" s="32"/>
      <c r="K4" s="32"/>
      <c r="L4" s="32"/>
      <c r="M4" s="32"/>
    </row>
    <row r="5" spans="1:13" ht="15" customHeight="1">
      <c r="A5" s="226" t="s">
        <v>52</v>
      </c>
      <c r="B5" s="226"/>
      <c r="C5" s="226"/>
      <c r="D5" s="33"/>
      <c r="E5" s="32"/>
      <c r="F5" s="32"/>
      <c r="G5" s="32"/>
      <c r="H5" s="32"/>
      <c r="I5" s="32"/>
      <c r="J5" s="32"/>
      <c r="K5" s="32"/>
      <c r="L5" s="32"/>
      <c r="M5" s="32"/>
    </row>
    <row r="6" spans="1:13" ht="15" customHeight="1">
      <c r="A6" s="227" t="s">
        <v>53</v>
      </c>
      <c r="B6" s="227"/>
      <c r="C6" s="227"/>
      <c r="D6" s="33"/>
      <c r="E6" s="32"/>
      <c r="F6" s="32"/>
      <c r="G6" s="32"/>
      <c r="H6" s="32"/>
      <c r="I6" s="32"/>
      <c r="J6" s="32"/>
      <c r="K6" s="32"/>
      <c r="L6" s="32"/>
      <c r="M6" s="32"/>
    </row>
    <row r="7" spans="1:13" ht="15" customHeight="1">
      <c r="A7" s="227" t="s">
        <v>54</v>
      </c>
      <c r="B7" s="227"/>
      <c r="C7" s="227"/>
      <c r="D7" s="33"/>
      <c r="E7" s="32"/>
      <c r="F7" s="32"/>
      <c r="G7" s="32"/>
      <c r="H7" s="32"/>
      <c r="I7" s="32"/>
      <c r="J7" s="32"/>
      <c r="K7" s="32"/>
      <c r="L7" s="32"/>
      <c r="M7" s="32"/>
    </row>
    <row r="8" spans="1:13">
      <c r="A8" s="227" t="s">
        <v>813</v>
      </c>
      <c r="B8" s="227"/>
      <c r="C8" s="227"/>
      <c r="D8" s="33"/>
      <c r="E8" s="32"/>
      <c r="F8" s="32"/>
      <c r="G8" s="32"/>
      <c r="H8" s="32"/>
      <c r="I8" s="32"/>
      <c r="J8" s="32"/>
      <c r="K8" s="32"/>
      <c r="L8" s="32"/>
      <c r="M8" s="32"/>
    </row>
    <row r="9" spans="1:13">
      <c r="A9" s="167"/>
      <c r="B9" s="168"/>
      <c r="C9" s="5"/>
      <c r="D9" s="169"/>
      <c r="E9" s="169"/>
      <c r="F9" s="169"/>
      <c r="G9" s="169"/>
    </row>
    <row r="10" spans="1:13">
      <c r="A10" s="170" t="s">
        <v>85</v>
      </c>
      <c r="B10" s="170" t="s">
        <v>16</v>
      </c>
      <c r="C10" s="170" t="s">
        <v>17</v>
      </c>
      <c r="D10" s="170" t="s">
        <v>18</v>
      </c>
      <c r="E10" s="171" t="s">
        <v>856</v>
      </c>
      <c r="F10" s="235" t="s">
        <v>824</v>
      </c>
      <c r="G10" s="236"/>
    </row>
    <row r="11" spans="1:13">
      <c r="A11" s="172">
        <v>1</v>
      </c>
      <c r="B11" s="174" t="s">
        <v>825</v>
      </c>
      <c r="C11" s="175" t="s">
        <v>111</v>
      </c>
      <c r="D11" s="175" t="s">
        <v>200</v>
      </c>
      <c r="E11" s="176" t="s">
        <v>826</v>
      </c>
      <c r="F11" s="237" t="s">
        <v>827</v>
      </c>
      <c r="G11" s="238"/>
    </row>
    <row r="12" spans="1:13">
      <c r="A12" s="172">
        <v>2</v>
      </c>
      <c r="B12" s="174" t="s">
        <v>828</v>
      </c>
      <c r="C12" s="175" t="s">
        <v>153</v>
      </c>
      <c r="D12" s="175" t="s">
        <v>106</v>
      </c>
      <c r="E12" s="176" t="s">
        <v>829</v>
      </c>
      <c r="F12" s="237" t="s">
        <v>830</v>
      </c>
      <c r="G12" s="238"/>
    </row>
    <row r="13" spans="1:13" ht="32.25" customHeight="1">
      <c r="A13" s="172">
        <v>3</v>
      </c>
      <c r="B13" s="174" t="s">
        <v>831</v>
      </c>
      <c r="C13" s="174" t="s">
        <v>106</v>
      </c>
      <c r="D13" s="174" t="s">
        <v>300</v>
      </c>
      <c r="E13" s="173" t="s">
        <v>832</v>
      </c>
      <c r="F13" s="229" t="s">
        <v>833</v>
      </c>
      <c r="G13" s="230"/>
    </row>
    <row r="14" spans="1:13" ht="51" customHeight="1">
      <c r="A14" s="172">
        <v>4</v>
      </c>
      <c r="B14" s="176" t="s">
        <v>834</v>
      </c>
      <c r="C14" s="176" t="s">
        <v>133</v>
      </c>
      <c r="D14" s="176" t="s">
        <v>183</v>
      </c>
      <c r="E14" s="173" t="s">
        <v>832</v>
      </c>
      <c r="F14" s="229" t="s">
        <v>859</v>
      </c>
      <c r="G14" s="230"/>
    </row>
    <row r="15" spans="1:13">
      <c r="A15" s="172">
        <v>5</v>
      </c>
      <c r="B15" s="174" t="s">
        <v>835</v>
      </c>
      <c r="C15" s="175" t="s">
        <v>137</v>
      </c>
      <c r="D15" s="175" t="s">
        <v>146</v>
      </c>
      <c r="E15" s="176" t="s">
        <v>826</v>
      </c>
      <c r="F15" s="231" t="s">
        <v>836</v>
      </c>
      <c r="G15" s="232"/>
    </row>
    <row r="16" spans="1:13">
      <c r="A16" s="172">
        <v>6</v>
      </c>
      <c r="B16" s="174" t="s">
        <v>837</v>
      </c>
      <c r="C16" s="175" t="s">
        <v>150</v>
      </c>
      <c r="D16" s="175" t="s">
        <v>838</v>
      </c>
      <c r="E16" s="173" t="s">
        <v>832</v>
      </c>
      <c r="F16" s="231" t="s">
        <v>839</v>
      </c>
      <c r="G16" s="232"/>
    </row>
    <row r="17" spans="1:7">
      <c r="A17" s="172">
        <v>7</v>
      </c>
      <c r="B17" s="176" t="s">
        <v>840</v>
      </c>
      <c r="C17" s="176" t="s">
        <v>183</v>
      </c>
      <c r="D17" s="176" t="s">
        <v>126</v>
      </c>
      <c r="E17" s="173" t="s">
        <v>841</v>
      </c>
      <c r="F17" s="229" t="s">
        <v>860</v>
      </c>
      <c r="G17" s="230"/>
    </row>
    <row r="18" spans="1:7">
      <c r="A18" s="172">
        <v>8</v>
      </c>
      <c r="B18" s="176" t="s">
        <v>216</v>
      </c>
      <c r="C18" s="176" t="s">
        <v>128</v>
      </c>
      <c r="D18" s="176" t="s">
        <v>129</v>
      </c>
      <c r="E18" s="173" t="s">
        <v>841</v>
      </c>
      <c r="F18" s="229" t="s">
        <v>861</v>
      </c>
      <c r="G18" s="230"/>
    </row>
    <row r="19" spans="1:7">
      <c r="A19" s="172">
        <v>9</v>
      </c>
      <c r="B19" s="174" t="s">
        <v>842</v>
      </c>
      <c r="C19" s="174" t="s">
        <v>131</v>
      </c>
      <c r="D19" s="174" t="s">
        <v>111</v>
      </c>
      <c r="E19" s="173" t="s">
        <v>843</v>
      </c>
      <c r="F19" s="233" t="s">
        <v>844</v>
      </c>
      <c r="G19" s="234"/>
    </row>
    <row r="20" spans="1:7">
      <c r="A20" s="172">
        <v>10</v>
      </c>
      <c r="B20" s="176" t="s">
        <v>845</v>
      </c>
      <c r="C20" s="176" t="s">
        <v>106</v>
      </c>
      <c r="D20" s="176" t="s">
        <v>111</v>
      </c>
      <c r="E20" s="173" t="s">
        <v>841</v>
      </c>
      <c r="F20" s="229" t="s">
        <v>862</v>
      </c>
      <c r="G20" s="230"/>
    </row>
    <row r="21" spans="1:7">
      <c r="A21" s="172">
        <v>11</v>
      </c>
      <c r="B21" s="176" t="s">
        <v>846</v>
      </c>
      <c r="C21" s="176" t="s">
        <v>847</v>
      </c>
      <c r="D21" s="176" t="s">
        <v>195</v>
      </c>
      <c r="E21" s="173" t="s">
        <v>832</v>
      </c>
      <c r="F21" s="229" t="s">
        <v>863</v>
      </c>
      <c r="G21" s="230"/>
    </row>
    <row r="22" spans="1:7">
      <c r="A22" s="172">
        <v>12</v>
      </c>
      <c r="B22" s="175" t="s">
        <v>848</v>
      </c>
      <c r="C22" s="175" t="s">
        <v>145</v>
      </c>
      <c r="D22" s="175" t="s">
        <v>272</v>
      </c>
      <c r="E22" s="173" t="s">
        <v>849</v>
      </c>
      <c r="F22" s="229" t="s">
        <v>850</v>
      </c>
      <c r="G22" s="230"/>
    </row>
    <row r="23" spans="1:7">
      <c r="A23" s="172">
        <v>13</v>
      </c>
      <c r="B23" s="176" t="s">
        <v>328</v>
      </c>
      <c r="C23" s="176" t="s">
        <v>851</v>
      </c>
      <c r="D23" s="176" t="s">
        <v>143</v>
      </c>
      <c r="E23" s="173" t="s">
        <v>832</v>
      </c>
      <c r="F23" s="229" t="s">
        <v>864</v>
      </c>
      <c r="G23" s="230"/>
    </row>
    <row r="24" spans="1:7">
      <c r="A24" s="172">
        <v>14</v>
      </c>
      <c r="B24" s="174" t="s">
        <v>852</v>
      </c>
      <c r="C24" s="174" t="s">
        <v>126</v>
      </c>
      <c r="D24" s="174" t="s">
        <v>111</v>
      </c>
      <c r="E24" s="173" t="s">
        <v>843</v>
      </c>
      <c r="F24" s="229" t="s">
        <v>865</v>
      </c>
      <c r="G24" s="230"/>
    </row>
    <row r="25" spans="1:7" ht="31.5" customHeight="1">
      <c r="A25" s="172">
        <v>15</v>
      </c>
      <c r="B25" s="174" t="s">
        <v>853</v>
      </c>
      <c r="C25" s="174" t="s">
        <v>97</v>
      </c>
      <c r="D25" s="174" t="s">
        <v>111</v>
      </c>
      <c r="E25" s="177" t="s">
        <v>858</v>
      </c>
      <c r="F25" s="229" t="s">
        <v>866</v>
      </c>
      <c r="G25" s="230"/>
    </row>
    <row r="26" spans="1:7" ht="30" customHeight="1">
      <c r="A26" s="172">
        <v>16</v>
      </c>
      <c r="B26" s="174" t="s">
        <v>853</v>
      </c>
      <c r="C26" s="174" t="s">
        <v>157</v>
      </c>
      <c r="D26" s="174" t="s">
        <v>111</v>
      </c>
      <c r="E26" s="177" t="s">
        <v>858</v>
      </c>
      <c r="F26" s="229" t="s">
        <v>866</v>
      </c>
      <c r="G26" s="230"/>
    </row>
    <row r="27" spans="1:7">
      <c r="A27" s="172">
        <v>17</v>
      </c>
      <c r="B27" s="176" t="s">
        <v>854</v>
      </c>
      <c r="C27" s="176" t="s">
        <v>105</v>
      </c>
      <c r="D27" s="176" t="s">
        <v>111</v>
      </c>
      <c r="E27" s="173" t="s">
        <v>855</v>
      </c>
      <c r="F27" s="229" t="s">
        <v>867</v>
      </c>
      <c r="G27" s="230"/>
    </row>
  </sheetData>
  <mergeCells count="22">
    <mergeCell ref="F20:G20"/>
    <mergeCell ref="F10:G10"/>
    <mergeCell ref="F11:G11"/>
    <mergeCell ref="F12:G12"/>
    <mergeCell ref="F13:G13"/>
    <mergeCell ref="F14:G14"/>
    <mergeCell ref="F27:G27"/>
    <mergeCell ref="A5:C5"/>
    <mergeCell ref="A6:C6"/>
    <mergeCell ref="A7:C7"/>
    <mergeCell ref="A8:C8"/>
    <mergeCell ref="F21:G21"/>
    <mergeCell ref="F22:G22"/>
    <mergeCell ref="F23:G23"/>
    <mergeCell ref="F24:G24"/>
    <mergeCell ref="F25:G25"/>
    <mergeCell ref="F26:G26"/>
    <mergeCell ref="F15:G15"/>
    <mergeCell ref="F16:G16"/>
    <mergeCell ref="F17:G17"/>
    <mergeCell ref="F18:G18"/>
    <mergeCell ref="F19:G19"/>
  </mergeCells>
  <conditionalFormatting sqref="H2:I8">
    <cfRule type="expression" dxfId="5" priority="1">
      <formula>OR(AND($H2="ΠΕ22",$I2="ΤΕΙ"),AND($H2="ΠΕ23",$I2="ΤΕΙ"),AND($H2="ΠΕ24",$I2="ΤΕΙ"),AND(LEFT($H2,4)="ΠΕ31",$I2="ΤΕΙ"),AND($H2="ΠΕ28",$I2="ΑΕΙ"),AND($H2="ΠΕ29",$I2="ΑΕΙ"))</formula>
    </cfRule>
  </conditionalFormatting>
  <conditionalFormatting sqref="H2:L8">
    <cfRule type="expression" dxfId="4" priority="6">
      <formula>OR(AND($H2&lt;&gt;"ΠΕ23",$K2="ΝΑΙ",$L2="ΕΠΙΚΟΥΡΙΚΟΣ"),AND($H2&lt;&gt;"ΠΕ23",$K2="ΌΧΙ",$L2="ΚΥΡΙΟΣ"))</formula>
    </cfRule>
  </conditionalFormatting>
  <conditionalFormatting sqref="H2:J8">
    <cfRule type="expression" dxfId="3" priority="5">
      <formula>OR(AND($H2&lt;&gt;"ΠΕ25",$I2="ΑΕΙ",$J2="ΑΠΑΙΤΕΙΤΑΙ"),AND($H2&lt;&gt;"ΠΕ25",$H2&lt;&gt;"ΠΕ23",$I2="ΤΕΙ",$J2="ΔΕΝ ΑΠΑΙΤΕΙΤΑΙ"))</formula>
    </cfRule>
  </conditionalFormatting>
  <conditionalFormatting sqref="H2:H8 K2:K8">
    <cfRule type="expression" dxfId="2" priority="4">
      <formula>AND($H2="ΠΕ23",$K2="ΌΧΙ")</formula>
    </cfRule>
  </conditionalFormatting>
  <conditionalFormatting sqref="H2:H8 J2:J8">
    <cfRule type="expression" dxfId="1" priority="3">
      <formula>OR(AND($H2="ΠΕ23",$J2="ΑΠΑΙΤΕΙΤΑΙ"),AND($H2="ΠΕ25",$J2="ΔΕΝ ΑΠΑΙΤΕΙΤΑΙ"))</formula>
    </cfRule>
  </conditionalFormatting>
  <conditionalFormatting sqref="J2:K8">
    <cfRule type="expression" dxfId="0" priority="2">
      <formula>AND($J2="ΔΕΝ ΑΠΑΙΤΕΙΤΑΙ",$K2="ΌΧΙ")</formula>
    </cfRule>
  </conditionalFormatting>
  <pageMargins left="0.7" right="0.7" top="0.75" bottom="0.75" header="0.3" footer="0.3"/>
  <pageSetup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60"/>
  <sheetViews>
    <sheetView tabSelected="1" view="pageBreakPreview" topLeftCell="E43" zoomScale="60" zoomScaleNormal="80" workbookViewId="0">
      <selection activeCell="F21" sqref="F21"/>
    </sheetView>
  </sheetViews>
  <sheetFormatPr defaultRowHeight="15"/>
  <cols>
    <col min="2" max="2" width="17.140625" customWidth="1"/>
    <col min="3" max="3" width="18" customWidth="1"/>
    <col min="4" max="4" width="17.85546875" customWidth="1"/>
    <col min="5" max="5" width="23.7109375" customWidth="1"/>
    <col min="6" max="6" width="15.85546875" customWidth="1"/>
    <col min="16" max="16" width="13.5703125" customWidth="1"/>
    <col min="25" max="25" width="8.28515625" customWidth="1"/>
  </cols>
  <sheetData>
    <row r="1" spans="1:25" s="8" customFormat="1">
      <c r="A1" s="32"/>
      <c r="B1" s="32"/>
      <c r="C1" s="32"/>
      <c r="D1" s="32"/>
      <c r="E1" s="32"/>
      <c r="F1" s="35"/>
      <c r="G1" s="34"/>
      <c r="H1" s="34"/>
      <c r="I1" s="34"/>
      <c r="J1" s="34"/>
      <c r="K1" s="32"/>
      <c r="L1" s="32"/>
      <c r="M1" s="32"/>
      <c r="N1" s="32"/>
      <c r="O1" s="32"/>
      <c r="P1" s="32"/>
      <c r="Q1" s="32"/>
      <c r="R1" s="32"/>
      <c r="S1" s="34"/>
      <c r="T1" s="34"/>
      <c r="U1" s="34"/>
      <c r="V1" s="32"/>
      <c r="W1" s="32"/>
      <c r="X1" s="32"/>
      <c r="Y1" s="32"/>
    </row>
    <row r="2" spans="1:25" s="8" customFormat="1">
      <c r="A2" s="32"/>
      <c r="B2" s="32"/>
      <c r="C2" s="208" t="s">
        <v>84</v>
      </c>
      <c r="D2" s="208"/>
      <c r="E2" s="208"/>
      <c r="F2" s="208"/>
      <c r="G2" s="208"/>
      <c r="H2" s="208"/>
      <c r="I2" s="34"/>
      <c r="J2" s="34"/>
      <c r="K2" s="32"/>
      <c r="L2" s="32"/>
      <c r="M2" s="32"/>
      <c r="N2" s="32"/>
      <c r="O2" s="32"/>
      <c r="P2" s="32"/>
      <c r="Q2" s="32"/>
      <c r="R2" s="32"/>
      <c r="S2" s="34"/>
      <c r="T2" s="34"/>
      <c r="U2" s="34"/>
      <c r="V2" s="32"/>
      <c r="W2" s="32"/>
      <c r="X2" s="32"/>
      <c r="Y2" s="32"/>
    </row>
    <row r="3" spans="1:25" s="8" customFormat="1">
      <c r="A3" s="32"/>
      <c r="B3" s="32"/>
      <c r="C3" s="32"/>
      <c r="D3" s="32"/>
      <c r="E3" s="32"/>
      <c r="F3" s="35"/>
      <c r="G3" s="34"/>
      <c r="H3" s="34"/>
      <c r="I3" s="34"/>
      <c r="J3" s="34"/>
      <c r="K3" s="32"/>
      <c r="L3" s="32"/>
      <c r="M3" s="32"/>
      <c r="N3" s="32"/>
      <c r="O3" s="32"/>
      <c r="P3" s="32"/>
      <c r="Q3" s="32"/>
      <c r="R3" s="32"/>
      <c r="S3" s="34"/>
      <c r="T3" s="34"/>
      <c r="U3" s="34"/>
      <c r="V3" s="32"/>
      <c r="W3" s="32"/>
      <c r="X3" s="32"/>
      <c r="Y3" s="32"/>
    </row>
    <row r="4" spans="1:25" s="8" customFormat="1">
      <c r="B4" s="209" t="s">
        <v>52</v>
      </c>
      <c r="C4" s="209"/>
      <c r="D4" s="209"/>
      <c r="E4" s="32"/>
      <c r="F4" s="35"/>
      <c r="G4" s="34"/>
      <c r="H4" s="34"/>
      <c r="I4" s="34"/>
      <c r="J4" s="34"/>
      <c r="K4" s="32"/>
      <c r="L4" s="32"/>
      <c r="M4" s="32"/>
      <c r="N4" s="32"/>
      <c r="O4" s="32"/>
      <c r="P4" s="32"/>
      <c r="Q4" s="32"/>
      <c r="R4" s="32"/>
      <c r="S4" s="34"/>
      <c r="T4" s="34"/>
      <c r="U4" s="34"/>
      <c r="V4" s="32"/>
      <c r="W4" s="32"/>
      <c r="X4" s="32"/>
      <c r="Y4" s="32"/>
    </row>
    <row r="5" spans="1:25" s="8" customFormat="1">
      <c r="B5" s="210" t="s">
        <v>53</v>
      </c>
      <c r="C5" s="210"/>
      <c r="D5" s="210"/>
      <c r="E5" s="32"/>
      <c r="F5" s="35"/>
      <c r="G5" s="34"/>
      <c r="H5" s="34"/>
      <c r="I5" s="34"/>
      <c r="J5" s="34"/>
      <c r="K5" s="32"/>
      <c r="L5" s="32"/>
      <c r="M5" s="32"/>
      <c r="N5" s="32"/>
      <c r="O5" s="32"/>
      <c r="P5" s="32"/>
      <c r="Q5" s="32"/>
      <c r="R5" s="32"/>
      <c r="S5" s="34"/>
      <c r="T5" s="34"/>
      <c r="U5" s="34"/>
      <c r="V5" s="32"/>
      <c r="W5" s="32"/>
      <c r="X5" s="32"/>
      <c r="Y5" s="32"/>
    </row>
    <row r="6" spans="1:25" s="8" customFormat="1">
      <c r="B6" s="210" t="s">
        <v>54</v>
      </c>
      <c r="C6" s="210"/>
      <c r="D6" s="210"/>
      <c r="E6" s="32"/>
      <c r="F6" s="35"/>
      <c r="G6" s="34"/>
      <c r="H6" s="34"/>
      <c r="I6" s="34"/>
      <c r="J6" s="34"/>
      <c r="K6" s="32"/>
      <c r="L6" s="32"/>
      <c r="M6" s="32"/>
      <c r="N6" s="32"/>
      <c r="O6" s="32"/>
      <c r="P6" s="32"/>
      <c r="Q6" s="32"/>
      <c r="R6" s="32"/>
      <c r="S6" s="34"/>
      <c r="T6" s="34"/>
      <c r="U6" s="34"/>
      <c r="V6" s="32"/>
      <c r="W6" s="32"/>
      <c r="X6" s="32"/>
      <c r="Y6" s="32"/>
    </row>
    <row r="7" spans="1:25" s="8" customFormat="1">
      <c r="B7" s="210" t="s">
        <v>813</v>
      </c>
      <c r="C7" s="210"/>
      <c r="D7" s="210"/>
      <c r="E7" s="32"/>
      <c r="F7" s="35"/>
      <c r="G7" s="34"/>
      <c r="H7" s="34"/>
      <c r="I7" s="34"/>
      <c r="J7" s="34"/>
      <c r="K7" s="32"/>
      <c r="L7" s="32"/>
      <c r="M7" s="32"/>
      <c r="N7" s="32"/>
      <c r="O7" s="32"/>
      <c r="P7" s="32"/>
      <c r="Q7" s="32"/>
      <c r="R7" s="32"/>
      <c r="S7" s="34"/>
      <c r="T7" s="34"/>
      <c r="U7" s="34"/>
      <c r="V7" s="32"/>
      <c r="W7" s="32"/>
      <c r="X7" s="32"/>
      <c r="Y7" s="32"/>
    </row>
    <row r="8" spans="1:25" s="8" customFormat="1">
      <c r="A8" s="158"/>
      <c r="B8" s="32"/>
      <c r="C8" s="32"/>
      <c r="D8" s="32"/>
      <c r="E8" s="32"/>
      <c r="F8" s="35"/>
      <c r="G8" s="34"/>
      <c r="H8" s="34"/>
      <c r="I8" s="34"/>
      <c r="J8" s="34"/>
      <c r="K8" s="32"/>
      <c r="L8" s="32"/>
      <c r="M8" s="32"/>
      <c r="N8" s="32"/>
      <c r="O8" s="32"/>
      <c r="P8" s="32"/>
      <c r="Q8" s="32"/>
      <c r="R8" s="32"/>
      <c r="S8" s="34"/>
      <c r="T8" s="34"/>
      <c r="U8" s="34"/>
      <c r="V8" s="32"/>
      <c r="W8" s="32"/>
      <c r="X8" s="32"/>
      <c r="Y8" s="32"/>
    </row>
    <row r="9" spans="1:25" s="73" customFormat="1" ht="33.75" customHeight="1">
      <c r="A9" s="58"/>
      <c r="B9" s="211"/>
      <c r="C9" s="211"/>
      <c r="D9" s="211"/>
      <c r="E9" s="212" t="s">
        <v>82</v>
      </c>
      <c r="F9" s="213"/>
      <c r="G9" s="66" t="s">
        <v>83</v>
      </c>
      <c r="H9" s="214" t="s">
        <v>78</v>
      </c>
      <c r="I9" s="215"/>
      <c r="J9" s="215"/>
      <c r="K9" s="215"/>
      <c r="L9" s="215"/>
      <c r="M9" s="215"/>
      <c r="N9" s="204" t="s">
        <v>79</v>
      </c>
      <c r="O9" s="204"/>
      <c r="P9" s="204"/>
      <c r="Q9" s="157"/>
      <c r="R9" s="205" t="s">
        <v>81</v>
      </c>
      <c r="S9" s="206"/>
      <c r="T9" s="206"/>
      <c r="U9" s="206"/>
      <c r="V9" s="206"/>
      <c r="W9" s="206"/>
      <c r="X9" s="207"/>
      <c r="Y9" s="76"/>
    </row>
    <row r="10" spans="1:25" s="74" customFormat="1" ht="101.25" customHeight="1">
      <c r="A10" s="58" t="s">
        <v>85</v>
      </c>
      <c r="B10" s="59" t="s">
        <v>16</v>
      </c>
      <c r="C10" s="59" t="s">
        <v>17</v>
      </c>
      <c r="D10" s="59" t="s">
        <v>18</v>
      </c>
      <c r="E10" s="60" t="s">
        <v>33</v>
      </c>
      <c r="F10" s="61" t="s">
        <v>68</v>
      </c>
      <c r="G10" s="62" t="s">
        <v>19</v>
      </c>
      <c r="H10" s="64" t="s">
        <v>20</v>
      </c>
      <c r="I10" s="64" t="s">
        <v>21</v>
      </c>
      <c r="J10" s="64" t="s">
        <v>22</v>
      </c>
      <c r="K10" s="64" t="s">
        <v>23</v>
      </c>
      <c r="L10" s="64" t="s">
        <v>24</v>
      </c>
      <c r="M10" s="64" t="s">
        <v>25</v>
      </c>
      <c r="N10" s="65" t="s">
        <v>92</v>
      </c>
      <c r="O10" s="65" t="s">
        <v>90</v>
      </c>
      <c r="P10" s="65" t="s">
        <v>29</v>
      </c>
      <c r="Q10" s="67" t="s">
        <v>10</v>
      </c>
      <c r="R10" s="62" t="s">
        <v>75</v>
      </c>
      <c r="S10" s="63" t="s">
        <v>27</v>
      </c>
      <c r="T10" s="63" t="s">
        <v>28</v>
      </c>
      <c r="U10" s="64" t="s">
        <v>70</v>
      </c>
      <c r="V10" s="64" t="s">
        <v>71</v>
      </c>
      <c r="W10" s="64" t="s">
        <v>73</v>
      </c>
      <c r="X10" s="75" t="s">
        <v>72</v>
      </c>
      <c r="Y10" s="203" t="s">
        <v>34</v>
      </c>
    </row>
    <row r="11" spans="1:25" s="24" customFormat="1">
      <c r="A11" s="28">
        <f>IF(ISBLANK(#REF!),"",IF(ISNUMBER(A10),A10+1,1))</f>
        <v>1</v>
      </c>
      <c r="B11" s="16" t="s">
        <v>305</v>
      </c>
      <c r="C11" s="16" t="s">
        <v>135</v>
      </c>
      <c r="D11" s="16" t="s">
        <v>143</v>
      </c>
      <c r="E11" s="16" t="s">
        <v>74</v>
      </c>
      <c r="F11" s="88">
        <v>39576</v>
      </c>
      <c r="G11" s="54">
        <v>19</v>
      </c>
      <c r="H11" s="16">
        <v>0</v>
      </c>
      <c r="I11" s="16">
        <v>0</v>
      </c>
      <c r="J11" s="16">
        <v>0</v>
      </c>
      <c r="K11" s="16">
        <v>6</v>
      </c>
      <c r="L11" s="16">
        <v>6</v>
      </c>
      <c r="M11" s="16">
        <v>4</v>
      </c>
      <c r="N11" s="26"/>
      <c r="O11" s="87">
        <v>1</v>
      </c>
      <c r="P11" s="17"/>
      <c r="Q11" s="17"/>
      <c r="R11" s="23">
        <f>IF(ISBLANK(#REF!),"",IF(E11="ΤΕΕ-ΤΕΛ-ΕΠΛ-ΕΠΑΛ",IF(G11&gt;10,ROUND(0.5*(G11-10),2),0),IF(E11="ΙΕΚ-Τάξη μαθητείας ΕΠΑΛ",IF(G11&gt;10,ROUND(0.85*(G11-10),2),0))))</f>
        <v>7.65</v>
      </c>
      <c r="S11" s="23">
        <f>IF(ISBLANK(#REF!),"",MIN(3,0.5*INT((H11*12+I11+ROUND(J11/30,0))/6)))</f>
        <v>0</v>
      </c>
      <c r="T11" s="23">
        <f>IF(ISBLANK(#REF!),"",0.25*(K11*12+L11+ROUND(M11/30,0)))</f>
        <v>19.5</v>
      </c>
      <c r="U11" s="27">
        <f>IF(ISBLANK(#REF!),"",IF(N11&gt;=67%,7,0))</f>
        <v>0</v>
      </c>
      <c r="V11" s="27">
        <f>IF(ISBLANK(#REF!),"",IF(O11&gt;=1,7,0))</f>
        <v>7</v>
      </c>
      <c r="W11" s="27">
        <f>IF(ISBLANK(#REF!),"",IF(P11="ΠΟΛΥΤΕΚΝΟΣ",7,IF(P11="ΤΡΙΤΕΚΝΟΣ",3,0)))</f>
        <v>0</v>
      </c>
      <c r="X11" s="27">
        <f>IF(ISBLANK(#REF!),"",MAX(U11:W11))</f>
        <v>7</v>
      </c>
      <c r="Y11" s="186">
        <f>IF(ISBLANK(#REF!),"",SUM(R11:T11,X11))</f>
        <v>34.15</v>
      </c>
    </row>
    <row r="12" spans="1:25" s="8" customFormat="1">
      <c r="A12" s="28">
        <f>IF(ISBLANK(#REF!),"",IF(ISNUMBER(A11),A11+1,1))</f>
        <v>2</v>
      </c>
      <c r="B12" s="16" t="s">
        <v>171</v>
      </c>
      <c r="C12" s="16" t="s">
        <v>172</v>
      </c>
      <c r="D12" s="16" t="s">
        <v>106</v>
      </c>
      <c r="E12" s="16" t="s">
        <v>74</v>
      </c>
      <c r="F12" s="88">
        <v>36560</v>
      </c>
      <c r="G12" s="54">
        <v>20</v>
      </c>
      <c r="H12" s="16">
        <v>0</v>
      </c>
      <c r="I12" s="16">
        <v>0</v>
      </c>
      <c r="J12" s="16">
        <v>0</v>
      </c>
      <c r="K12" s="16">
        <v>7</v>
      </c>
      <c r="L12" s="16">
        <v>9</v>
      </c>
      <c r="M12" s="16">
        <v>27</v>
      </c>
      <c r="N12" s="26"/>
      <c r="O12" s="87"/>
      <c r="P12" s="17"/>
      <c r="Q12" s="17"/>
      <c r="R12" s="23">
        <f>IF(ISBLANK(#REF!),"",IF(E12="ΤΕΕ-ΤΕΛ-ΕΠΛ-ΕΠΑΛ",IF(G12&gt;10,ROUND(0.5*(G12-10),2),0),IF(E12="ΙΕΚ-Τάξη μαθητείας ΕΠΑΛ",IF(G12&gt;10,ROUND(0.85*(G12-10),2),0))))</f>
        <v>8.5</v>
      </c>
      <c r="S12" s="23">
        <f>IF(ISBLANK(#REF!),"",MIN(3,0.5*INT((H12*12+I12+ROUND(J12/30,0))/6)))</f>
        <v>0</v>
      </c>
      <c r="T12" s="23">
        <f>IF(ISBLANK(#REF!),"",0.25*(K12*12+L12+ROUND(M12/30,0)))</f>
        <v>23.5</v>
      </c>
      <c r="U12" s="27">
        <f>IF(ISBLANK(#REF!),"",IF(N12&gt;=67%,7,0))</f>
        <v>0</v>
      </c>
      <c r="V12" s="27">
        <f>IF(ISBLANK(#REF!),"",IF(O12&gt;=1,7,0))</f>
        <v>0</v>
      </c>
      <c r="W12" s="27">
        <f>IF(ISBLANK(#REF!),"",IF(P12="ΠΟΛΥΤΕΚΝΟΣ",7,IF(P12="ΤΡΙΤΕΚΝΟΣ",3,0)))</f>
        <v>0</v>
      </c>
      <c r="X12" s="27">
        <f>IF(ISBLANK(#REF!),"",MAX(U12:W12))</f>
        <v>0</v>
      </c>
      <c r="Y12" s="178">
        <f>IF(ISBLANK(#REF!),"",SUM(R12:T12,X12))</f>
        <v>32</v>
      </c>
    </row>
    <row r="13" spans="1:25" s="8" customFormat="1">
      <c r="A13" s="28">
        <f>IF(ISBLANK(#REF!),"",IF(ISNUMBER(A12),A12+1,1))</f>
        <v>3</v>
      </c>
      <c r="B13" s="16" t="s">
        <v>292</v>
      </c>
      <c r="C13" s="16" t="s">
        <v>293</v>
      </c>
      <c r="D13" s="16" t="s">
        <v>111</v>
      </c>
      <c r="E13" s="16" t="s">
        <v>74</v>
      </c>
      <c r="F13" s="88">
        <v>36560</v>
      </c>
      <c r="G13" s="54">
        <v>15</v>
      </c>
      <c r="H13" s="16">
        <v>3</v>
      </c>
      <c r="I13" s="16">
        <v>10</v>
      </c>
      <c r="J13" s="16">
        <v>17</v>
      </c>
      <c r="K13" s="16">
        <v>7</v>
      </c>
      <c r="L13" s="16">
        <v>11</v>
      </c>
      <c r="M13" s="16">
        <v>8</v>
      </c>
      <c r="N13" s="26"/>
      <c r="O13" s="87"/>
      <c r="P13" s="17"/>
      <c r="Q13" s="17"/>
      <c r="R13" s="23">
        <f>IF(ISBLANK(#REF!),"",IF(E13="ΤΕΕ-ΤΕΛ-ΕΠΛ-ΕΠΑΛ",IF(G13&gt;10,ROUND(0.5*(G13-10),2),0),IF(E13="ΙΕΚ-Τάξη μαθητείας ΕΠΑΛ",IF(G13&gt;10,ROUND(0.85*(G13-10),2),0))))</f>
        <v>4.25</v>
      </c>
      <c r="S13" s="23">
        <f>IF(ISBLANK(#REF!),"",MIN(3,0.5*INT((H13*12+I13+ROUND(J13/30,0))/6)))</f>
        <v>3</v>
      </c>
      <c r="T13" s="23">
        <f>IF(ISBLANK(#REF!),"",0.25*(K13*12+L13+ROUND(M13/30,0)))</f>
        <v>23.75</v>
      </c>
      <c r="U13" s="27">
        <f>IF(ISBLANK(#REF!),"",IF(N13&gt;=67%,7,0))</f>
        <v>0</v>
      </c>
      <c r="V13" s="27">
        <f>IF(ISBLANK(#REF!),"",IF(O13&gt;=1,7,0))</f>
        <v>0</v>
      </c>
      <c r="W13" s="27">
        <f>IF(ISBLANK(#REF!),"",IF(P13="ΠΟΛΥΤΕΚΝΟΣ",7,IF(P13="ΤΡΙΤΕΚΝΟΣ",3,0)))</f>
        <v>0</v>
      </c>
      <c r="X13" s="27">
        <f>IF(ISBLANK(#REF!),"",MAX(U13:W13))</f>
        <v>0</v>
      </c>
      <c r="Y13" s="178">
        <f>IF(ISBLANK(#REF!),"",SUM(R13:T13,X13))</f>
        <v>31</v>
      </c>
    </row>
    <row r="14" spans="1:25" s="8" customFormat="1">
      <c r="A14" s="28">
        <f>IF(ISBLANK(#REF!),"",IF(ISNUMBER(A13),A13+1,1))</f>
        <v>4</v>
      </c>
      <c r="B14" s="16" t="s">
        <v>207</v>
      </c>
      <c r="C14" s="16" t="s">
        <v>97</v>
      </c>
      <c r="D14" s="16" t="s">
        <v>106</v>
      </c>
      <c r="E14" s="16" t="s">
        <v>74</v>
      </c>
      <c r="F14" s="88">
        <v>38191</v>
      </c>
      <c r="G14" s="54">
        <v>18</v>
      </c>
      <c r="H14" s="16">
        <v>0</v>
      </c>
      <c r="I14" s="16">
        <v>0</v>
      </c>
      <c r="J14" s="16">
        <v>0</v>
      </c>
      <c r="K14" s="16">
        <v>7</v>
      </c>
      <c r="L14" s="16">
        <v>8</v>
      </c>
      <c r="M14" s="16">
        <v>29</v>
      </c>
      <c r="N14" s="26"/>
      <c r="O14" s="87"/>
      <c r="P14" s="17"/>
      <c r="Q14" s="17"/>
      <c r="R14" s="23">
        <f>IF(ISBLANK(#REF!),"",IF(E14="ΤΕΕ-ΤΕΛ-ΕΠΛ-ΕΠΑΛ",IF(G14&gt;10,ROUND(0.5*(G14-10),2),0),IF(E14="ΙΕΚ-Τάξη μαθητείας ΕΠΑΛ",IF(G14&gt;10,ROUND(0.85*(G14-10),2),0))))</f>
        <v>6.8</v>
      </c>
      <c r="S14" s="23">
        <f>IF(ISBLANK(#REF!),"",MIN(3,0.5*INT((H14*12+I14+ROUND(J14/30,0))/6)))</f>
        <v>0</v>
      </c>
      <c r="T14" s="23">
        <f>IF(ISBLANK(#REF!),"",0.25*(K14*12+L14+ROUND(M14/30,0)))</f>
        <v>23.25</v>
      </c>
      <c r="U14" s="27">
        <f>IF(ISBLANK(#REF!),"",IF(N14&gt;=67%,7,0))</f>
        <v>0</v>
      </c>
      <c r="V14" s="27">
        <f>IF(ISBLANK(#REF!),"",IF(O14&gt;=1,7,0))</f>
        <v>0</v>
      </c>
      <c r="W14" s="27">
        <f>IF(ISBLANK(#REF!),"",IF(P14="ΠΟΛΥΤΕΚΝΟΣ",7,IF(P14="ΤΡΙΤΕΚΝΟΣ",3,0)))</f>
        <v>0</v>
      </c>
      <c r="X14" s="27">
        <f>IF(ISBLANK(#REF!),"",MAX(U14:W14))</f>
        <v>0</v>
      </c>
      <c r="Y14" s="178">
        <f>IF(ISBLANK(#REF!),"",SUM(R14:T14,X14))</f>
        <v>30.05</v>
      </c>
    </row>
    <row r="15" spans="1:25" s="8" customFormat="1">
      <c r="A15" s="28">
        <f>IF(ISBLANK(#REF!),"",IF(ISNUMBER(A14),A14+1,1))</f>
        <v>5</v>
      </c>
      <c r="B15" s="16" t="s">
        <v>288</v>
      </c>
      <c r="C15" s="16" t="s">
        <v>289</v>
      </c>
      <c r="D15" s="16" t="s">
        <v>290</v>
      </c>
      <c r="E15" s="16" t="s">
        <v>74</v>
      </c>
      <c r="F15" s="88">
        <v>37084</v>
      </c>
      <c r="G15" s="54">
        <v>17</v>
      </c>
      <c r="H15" s="16">
        <v>0</v>
      </c>
      <c r="I15" s="16">
        <v>0</v>
      </c>
      <c r="J15" s="16">
        <v>0</v>
      </c>
      <c r="K15" s="16">
        <v>8</v>
      </c>
      <c r="L15" s="16">
        <v>0</v>
      </c>
      <c r="M15" s="16">
        <v>0</v>
      </c>
      <c r="N15" s="26"/>
      <c r="O15" s="87"/>
      <c r="P15" s="17"/>
      <c r="Q15" s="17"/>
      <c r="R15" s="23">
        <f>IF(ISBLANK(#REF!),"",IF(E15="ΤΕΕ-ΤΕΛ-ΕΠΛ-ΕΠΑΛ",IF(G15&gt;10,ROUND(0.5*(G15-10),2),0),IF(E15="ΙΕΚ-Τάξη μαθητείας ΕΠΑΛ",IF(G15&gt;10,ROUND(0.85*(G15-10),2),0))))</f>
        <v>5.95</v>
      </c>
      <c r="S15" s="23">
        <f>IF(ISBLANK(#REF!),"",MIN(3,0.5*INT((H15*12+I15+ROUND(J15/30,0))/6)))</f>
        <v>0</v>
      </c>
      <c r="T15" s="23">
        <f>IF(ISBLANK(#REF!),"",0.25*(K15*12+L15+ROUND(M15/30,0)))</f>
        <v>24</v>
      </c>
      <c r="U15" s="27">
        <f>IF(ISBLANK(#REF!),"",IF(N15&gt;=67%,7,0))</f>
        <v>0</v>
      </c>
      <c r="V15" s="27">
        <f>IF(ISBLANK(#REF!),"",IF(O15&gt;=1,7,0))</f>
        <v>0</v>
      </c>
      <c r="W15" s="27">
        <f>IF(ISBLANK(#REF!),"",IF(P15="ΠΟΛΥΤΕΚΝΟΣ",7,IF(P15="ΤΡΙΤΕΚΝΟΣ",3,0)))</f>
        <v>0</v>
      </c>
      <c r="X15" s="27">
        <f>IF(ISBLANK(#REF!),"",MAX(U15:W15))</f>
        <v>0</v>
      </c>
      <c r="Y15" s="178">
        <f>IF(ISBLANK(#REF!),"",SUM(R15:T15,X15))</f>
        <v>29.95</v>
      </c>
    </row>
    <row r="16" spans="1:25" s="8" customFormat="1">
      <c r="A16" s="28">
        <f>IF(ISBLANK(#REF!),"",IF(ISNUMBER(A15),A15+1,1))</f>
        <v>6</v>
      </c>
      <c r="B16" s="16" t="s">
        <v>291</v>
      </c>
      <c r="C16" s="16" t="s">
        <v>192</v>
      </c>
      <c r="D16" s="16" t="s">
        <v>106</v>
      </c>
      <c r="E16" s="16" t="s">
        <v>69</v>
      </c>
      <c r="F16" s="88">
        <v>35235</v>
      </c>
      <c r="G16" s="54">
        <v>19.641999999999999</v>
      </c>
      <c r="H16" s="16">
        <v>0</v>
      </c>
      <c r="I16" s="16">
        <v>0</v>
      </c>
      <c r="J16" s="16">
        <v>0</v>
      </c>
      <c r="K16" s="16">
        <v>4</v>
      </c>
      <c r="L16" s="16">
        <v>10</v>
      </c>
      <c r="M16" s="16">
        <v>27</v>
      </c>
      <c r="N16" s="26"/>
      <c r="O16" s="87"/>
      <c r="P16" s="17" t="s">
        <v>30</v>
      </c>
      <c r="Q16" s="17"/>
      <c r="R16" s="23">
        <f>IF(ISBLANK(#REF!),"",IF(E16="ΤΕΕ-ΤΕΛ-ΕΠΛ-ΕΠΑΛ",IF(G16&gt;10,ROUND(0.5*(G16-10),2),0),IF(E16="ΙΕΚ-Τάξη μαθητείας ΕΠΑΛ",IF(G16&gt;10,ROUND(0.85*(G16-10),2),0))))</f>
        <v>4.82</v>
      </c>
      <c r="S16" s="23">
        <f>IF(ISBLANK(#REF!),"",MIN(3,0.5*INT((H16*12+I16+ROUND(J16/30,0))/6)))</f>
        <v>0</v>
      </c>
      <c r="T16" s="23">
        <f>IF(ISBLANK(#REF!),"",0.25*(K16*12+L16+ROUND(M16/30,0)))</f>
        <v>14.75</v>
      </c>
      <c r="U16" s="27">
        <f>IF(ISBLANK(#REF!),"",IF(N16&gt;=67%,7,0))</f>
        <v>0</v>
      </c>
      <c r="V16" s="27">
        <f>IF(ISBLANK(#REF!),"",IF(O16&gt;=1,7,0))</f>
        <v>0</v>
      </c>
      <c r="W16" s="27">
        <f>IF(ISBLANK(#REF!),"",IF(P16="ΠΟΛΥΤΕΚΝΟΣ",7,IF(P16="ΤΡΙΤΕΚΝΟΣ",3,0)))</f>
        <v>7</v>
      </c>
      <c r="X16" s="27">
        <f>IF(ISBLANK(#REF!),"",MAX(U16:W16))</f>
        <v>7</v>
      </c>
      <c r="Y16" s="178">
        <f>IF(ISBLANK(#REF!),"",SUM(R16:T16,X16))</f>
        <v>26.57</v>
      </c>
    </row>
    <row r="17" spans="1:25" s="8" customFormat="1">
      <c r="A17" s="28">
        <f>IF(ISBLANK(#REF!),"",IF(ISNUMBER(A16),A16+1,1))</f>
        <v>7</v>
      </c>
      <c r="B17" s="16" t="s">
        <v>241</v>
      </c>
      <c r="C17" s="16" t="s">
        <v>150</v>
      </c>
      <c r="D17" s="16" t="s">
        <v>111</v>
      </c>
      <c r="E17" s="16" t="s">
        <v>69</v>
      </c>
      <c r="F17" s="88">
        <v>33774</v>
      </c>
      <c r="G17" s="54">
        <v>19.856999999999999</v>
      </c>
      <c r="H17" s="16">
        <v>0</v>
      </c>
      <c r="I17" s="16">
        <v>0</v>
      </c>
      <c r="J17" s="16">
        <v>0</v>
      </c>
      <c r="K17" s="16">
        <v>5</v>
      </c>
      <c r="L17" s="16">
        <v>8</v>
      </c>
      <c r="M17" s="16">
        <v>9</v>
      </c>
      <c r="N17" s="26"/>
      <c r="O17" s="87"/>
      <c r="P17" s="17" t="s">
        <v>31</v>
      </c>
      <c r="Q17" s="17"/>
      <c r="R17" s="23">
        <f>IF(ISBLANK(#REF!),"",IF(E17="ΤΕΕ-ΤΕΛ-ΕΠΛ-ΕΠΑΛ",IF(G17&gt;10,ROUND(0.5*(G17-10),2),0),IF(E17="ΙΕΚ-Τάξη μαθητείας ΕΠΑΛ",IF(G17&gt;10,ROUND(0.85*(G17-10),2),0))))</f>
        <v>4.93</v>
      </c>
      <c r="S17" s="23">
        <f>IF(ISBLANK(#REF!),"",MIN(3,0.5*INT((H17*12+I17+ROUND(J17/30,0))/6)))</f>
        <v>0</v>
      </c>
      <c r="T17" s="23">
        <f>IF(ISBLANK(#REF!),"",0.25*(K17*12+L17+ROUND(M17/30,0)))</f>
        <v>17</v>
      </c>
      <c r="U17" s="27">
        <f>IF(ISBLANK(#REF!),"",IF(N17&gt;=67%,7,0))</f>
        <v>0</v>
      </c>
      <c r="V17" s="27">
        <f>IF(ISBLANK(#REF!),"",IF(O17&gt;=1,7,0))</f>
        <v>0</v>
      </c>
      <c r="W17" s="27">
        <f>IF(ISBLANK(#REF!),"",IF(P17="ΠΟΛΥΤΕΚΝΟΣ",7,IF(P17="ΤΡΙΤΕΚΝΟΣ",3,0)))</f>
        <v>3</v>
      </c>
      <c r="X17" s="27">
        <f>IF(ISBLANK(#REF!),"",MAX(U17:W17))</f>
        <v>3</v>
      </c>
      <c r="Y17" s="178">
        <f>IF(ISBLANK(#REF!),"",SUM(R17:T17,X17))</f>
        <v>24.93</v>
      </c>
    </row>
    <row r="18" spans="1:25" s="8" customFormat="1">
      <c r="A18" s="28">
        <f>IF(ISBLANK(#REF!),"",IF(ISNUMBER(A17),A17+1,1))</f>
        <v>8</v>
      </c>
      <c r="B18" s="16" t="s">
        <v>319</v>
      </c>
      <c r="C18" s="16" t="s">
        <v>250</v>
      </c>
      <c r="D18" s="16" t="s">
        <v>126</v>
      </c>
      <c r="E18" s="16" t="s">
        <v>69</v>
      </c>
      <c r="F18" s="88">
        <v>37776</v>
      </c>
      <c r="G18" s="54">
        <v>14.272</v>
      </c>
      <c r="H18" s="16">
        <v>0</v>
      </c>
      <c r="I18" s="16">
        <v>0</v>
      </c>
      <c r="J18" s="16">
        <v>0</v>
      </c>
      <c r="K18" s="16">
        <v>7</v>
      </c>
      <c r="L18" s="16">
        <v>4</v>
      </c>
      <c r="M18" s="16">
        <v>17</v>
      </c>
      <c r="N18" s="26"/>
      <c r="O18" s="87"/>
      <c r="P18" s="17"/>
      <c r="Q18" s="17"/>
      <c r="R18" s="23">
        <f>IF(ISBLANK(#REF!),"",IF(E18="ΤΕΕ-ΤΕΛ-ΕΠΛ-ΕΠΑΛ",IF(G18&gt;10,ROUND(0.5*(G18-10),2),0),IF(E18="ΙΕΚ-Τάξη μαθητείας ΕΠΑΛ",IF(G18&gt;10,ROUND(0.85*(G18-10),2),0))))</f>
        <v>2.14</v>
      </c>
      <c r="S18" s="23">
        <f>IF(ISBLANK(#REF!),"",MIN(3,0.5*INT((H18*12+I18+ROUND(J18/30,0))/6)))</f>
        <v>0</v>
      </c>
      <c r="T18" s="23">
        <f>IF(ISBLANK(#REF!),"",0.25*(K18*12+L18+ROUND(M18/30,0)))</f>
        <v>22.25</v>
      </c>
      <c r="U18" s="27">
        <f>IF(ISBLANK(#REF!),"",IF(N18&gt;=67%,7,0))</f>
        <v>0</v>
      </c>
      <c r="V18" s="27">
        <f>IF(ISBLANK(#REF!),"",IF(O18&gt;=1,7,0))</f>
        <v>0</v>
      </c>
      <c r="W18" s="27">
        <f>IF(ISBLANK(#REF!),"",IF(P18="ΠΟΛΥΤΕΚΝΟΣ",7,IF(P18="ΤΡΙΤΕΚΝΟΣ",3,0)))</f>
        <v>0</v>
      </c>
      <c r="X18" s="27">
        <f>IF(ISBLANK(#REF!),"",MAX(U18:W18))</f>
        <v>0</v>
      </c>
      <c r="Y18" s="178">
        <f>IF(ISBLANK(#REF!),"",SUM(R18:T18,X18))</f>
        <v>24.39</v>
      </c>
    </row>
    <row r="19" spans="1:25" s="8" customFormat="1">
      <c r="A19" s="28">
        <f>IF(ISBLANK(#REF!),"",IF(ISNUMBER(A18),A18+1,1))</f>
        <v>9</v>
      </c>
      <c r="B19" s="16" t="s">
        <v>245</v>
      </c>
      <c r="C19" s="16" t="s">
        <v>108</v>
      </c>
      <c r="D19" s="16" t="s">
        <v>140</v>
      </c>
      <c r="E19" s="16" t="s">
        <v>74</v>
      </c>
      <c r="F19" s="88">
        <v>39304</v>
      </c>
      <c r="G19" s="54">
        <v>16</v>
      </c>
      <c r="H19" s="16">
        <v>0</v>
      </c>
      <c r="I19" s="16">
        <v>0</v>
      </c>
      <c r="J19" s="16">
        <v>0</v>
      </c>
      <c r="K19" s="16">
        <v>6</v>
      </c>
      <c r="L19" s="16">
        <v>4</v>
      </c>
      <c r="M19" s="16">
        <v>12</v>
      </c>
      <c r="N19" s="26"/>
      <c r="O19" s="87"/>
      <c r="P19" s="17"/>
      <c r="Q19" s="17"/>
      <c r="R19" s="23">
        <f>IF(ISBLANK(#REF!),"",IF(E19="ΤΕΕ-ΤΕΛ-ΕΠΛ-ΕΠΑΛ",IF(G19&gt;10,ROUND(0.5*(G19-10),2),0),IF(E19="ΙΕΚ-Τάξη μαθητείας ΕΠΑΛ",IF(G19&gt;10,ROUND(0.85*(G19-10),2),0))))</f>
        <v>5.0999999999999996</v>
      </c>
      <c r="S19" s="23">
        <f>IF(ISBLANK(#REF!),"",MIN(3,0.5*INT((H19*12+I19+ROUND(J19/30,0))/6)))</f>
        <v>0</v>
      </c>
      <c r="T19" s="23">
        <f>IF(ISBLANK(#REF!),"",0.25*(K19*12+L19+ROUND(M19/30,0)))</f>
        <v>19</v>
      </c>
      <c r="U19" s="27">
        <f>IF(ISBLANK(#REF!),"",IF(N19&gt;=67%,7,0))</f>
        <v>0</v>
      </c>
      <c r="V19" s="27">
        <f>IF(ISBLANK(#REF!),"",IF(O19&gt;=1,7,0))</f>
        <v>0</v>
      </c>
      <c r="W19" s="27">
        <f>IF(ISBLANK(#REF!),"",IF(P19="ΠΟΛΥΤΕΚΝΟΣ",7,IF(P19="ΤΡΙΤΕΚΝΟΣ",3,0)))</f>
        <v>0</v>
      </c>
      <c r="X19" s="27">
        <f>IF(ISBLANK(#REF!),"",MAX(U19:W19))</f>
        <v>0</v>
      </c>
      <c r="Y19" s="178">
        <f>IF(ISBLANK(#REF!),"",SUM(R19:T19,X19))</f>
        <v>24.1</v>
      </c>
    </row>
    <row r="20" spans="1:25" s="16" customFormat="1">
      <c r="A20" s="28">
        <f>IF(ISBLANK(#REF!),"",IF(ISNUMBER(A19),A19+1,1))</f>
        <v>10</v>
      </c>
      <c r="B20" s="16" t="s">
        <v>274</v>
      </c>
      <c r="C20" s="16" t="s">
        <v>119</v>
      </c>
      <c r="D20" s="16" t="s">
        <v>106</v>
      </c>
      <c r="E20" s="16" t="s">
        <v>69</v>
      </c>
      <c r="F20" s="88">
        <v>34155</v>
      </c>
      <c r="G20" s="54">
        <v>18.5</v>
      </c>
      <c r="H20" s="16">
        <v>1</v>
      </c>
      <c r="I20" s="16">
        <v>5</v>
      </c>
      <c r="J20" s="16">
        <v>9</v>
      </c>
      <c r="K20" s="16">
        <v>6</v>
      </c>
      <c r="L20" s="16">
        <v>3</v>
      </c>
      <c r="M20" s="16">
        <v>4</v>
      </c>
      <c r="N20" s="26"/>
      <c r="O20" s="87"/>
      <c r="P20" s="17"/>
      <c r="Q20" s="17"/>
      <c r="R20" s="23">
        <f>IF(ISBLANK(#REF!),"",IF(E20="ΤΕΕ-ΤΕΛ-ΕΠΛ-ΕΠΑΛ",IF(G20&gt;10,ROUND(0.5*(G20-10),2),0),IF(E20="ΙΕΚ-Τάξη μαθητείας ΕΠΑΛ",IF(G20&gt;10,ROUND(0.85*(G20-10),2),0))))</f>
        <v>4.25</v>
      </c>
      <c r="S20" s="23">
        <f>IF(ISBLANK(#REF!),"",MIN(3,0.5*INT((H20*12+I20+ROUND(J20/30,0))/6)))</f>
        <v>1</v>
      </c>
      <c r="T20" s="23">
        <f>IF(ISBLANK(#REF!),"",0.25*(K20*12+L20+ROUND(M20/30,0)))</f>
        <v>18.75</v>
      </c>
      <c r="U20" s="27">
        <f>IF(ISBLANK(#REF!),"",IF(N20&gt;=67%,7,0))</f>
        <v>0</v>
      </c>
      <c r="V20" s="27">
        <f>IF(ISBLANK(#REF!),"",IF(O20&gt;=1,7,0))</f>
        <v>0</v>
      </c>
      <c r="W20" s="27">
        <f>IF(ISBLANK(#REF!),"",IF(P20="ΠΟΛΥΤΕΚΝΟΣ",7,IF(P20="ΤΡΙΤΕΚΝΟΣ",3,0)))</f>
        <v>0</v>
      </c>
      <c r="X20" s="27">
        <f>IF(ISBLANK(#REF!),"",MAX(U20:W20))</f>
        <v>0</v>
      </c>
      <c r="Y20" s="178">
        <f>IF(ISBLANK(#REF!),"",SUM(R20:T20,X20))</f>
        <v>24</v>
      </c>
    </row>
    <row r="21" spans="1:25" s="8" customFormat="1">
      <c r="A21" s="28">
        <f>IF(ISBLANK(#REF!),"",IF(ISNUMBER(A20),A20+1,1))</f>
        <v>11</v>
      </c>
      <c r="B21" s="16" t="s">
        <v>167</v>
      </c>
      <c r="C21" s="16" t="s">
        <v>168</v>
      </c>
      <c r="D21" s="16" t="s">
        <v>183</v>
      </c>
      <c r="E21" s="16" t="s">
        <v>74</v>
      </c>
      <c r="F21" s="88">
        <v>38008</v>
      </c>
      <c r="G21" s="54">
        <v>14</v>
      </c>
      <c r="H21" s="16">
        <v>0</v>
      </c>
      <c r="I21" s="16">
        <v>6</v>
      </c>
      <c r="J21" s="16">
        <v>0</v>
      </c>
      <c r="K21" s="16">
        <v>6</v>
      </c>
      <c r="L21" s="16">
        <v>4</v>
      </c>
      <c r="M21" s="16">
        <v>21</v>
      </c>
      <c r="N21" s="26"/>
      <c r="O21" s="87"/>
      <c r="P21" s="17"/>
      <c r="Q21" s="17"/>
      <c r="R21" s="23">
        <f>IF(ISBLANK(#REF!),"",IF(E21="ΤΕΕ-ΤΕΛ-ΕΠΛ-ΕΠΑΛ",IF(G21&gt;10,ROUND(0.5*(G21-10),2),0),IF(E21="ΙΕΚ-Τάξη μαθητείας ΕΠΑΛ",IF(G21&gt;10,ROUND(0.85*(G21-10),2),0))))</f>
        <v>3.4</v>
      </c>
      <c r="S21" s="23">
        <f>IF(ISBLANK(#REF!),"",MIN(3,0.5*INT((H21*12+I21+ROUND(J21/30,0))/6)))</f>
        <v>0.5</v>
      </c>
      <c r="T21" s="23">
        <f>IF(ISBLANK(#REF!),"",0.25*(K21*12+L21+ROUND(M21/30,0)))</f>
        <v>19.25</v>
      </c>
      <c r="U21" s="27">
        <f>IF(ISBLANK(#REF!),"",IF(N21&gt;=67%,7,0))</f>
        <v>0</v>
      </c>
      <c r="V21" s="27">
        <f>IF(ISBLANK(#REF!),"",IF(O21&gt;=1,7,0))</f>
        <v>0</v>
      </c>
      <c r="W21" s="27">
        <f>IF(ISBLANK(#REF!),"",IF(P21="ΠΟΛΥΤΕΚΝΟΣ",7,IF(P21="ΤΡΙΤΕΚΝΟΣ",3,0)))</f>
        <v>0</v>
      </c>
      <c r="X21" s="27">
        <f>IF(ISBLANK(#REF!),"",MAX(U21:W21))</f>
        <v>0</v>
      </c>
      <c r="Y21" s="178">
        <f>IF(ISBLANK(#REF!),"",SUM(R21:T21,X21))</f>
        <v>23.15</v>
      </c>
    </row>
    <row r="22" spans="1:25" s="8" customFormat="1">
      <c r="A22" s="28">
        <f>IF(ISBLANK(#REF!),"",IF(ISNUMBER(A21),A21+1,1))</f>
        <v>12</v>
      </c>
      <c r="B22" s="16" t="s">
        <v>266</v>
      </c>
      <c r="C22" s="16" t="s">
        <v>262</v>
      </c>
      <c r="D22" s="16" t="s">
        <v>267</v>
      </c>
      <c r="E22" s="16" t="s">
        <v>74</v>
      </c>
      <c r="F22" s="88">
        <v>39576</v>
      </c>
      <c r="G22" s="54">
        <v>15</v>
      </c>
      <c r="H22" s="16">
        <v>0</v>
      </c>
      <c r="I22" s="16">
        <v>0</v>
      </c>
      <c r="J22" s="16">
        <v>0</v>
      </c>
      <c r="K22" s="16">
        <v>6</v>
      </c>
      <c r="L22" s="16">
        <v>3</v>
      </c>
      <c r="M22" s="16">
        <v>4</v>
      </c>
      <c r="N22" s="26"/>
      <c r="O22" s="87"/>
      <c r="P22" s="17"/>
      <c r="Q22" s="17"/>
      <c r="R22" s="23">
        <f>IF(ISBLANK(#REF!),"",IF(E22="ΤΕΕ-ΤΕΛ-ΕΠΛ-ΕΠΑΛ",IF(G22&gt;10,ROUND(0.5*(G22-10),2),0),IF(E22="ΙΕΚ-Τάξη μαθητείας ΕΠΑΛ",IF(G22&gt;10,ROUND(0.85*(G22-10),2),0))))</f>
        <v>4.25</v>
      </c>
      <c r="S22" s="23">
        <f>IF(ISBLANK(#REF!),"",MIN(3,0.5*INT((H22*12+I22+ROUND(J22/30,0))/6)))</f>
        <v>0</v>
      </c>
      <c r="T22" s="23">
        <f>IF(ISBLANK(#REF!),"",0.25*(K22*12+L22+ROUND(M22/30,0)))</f>
        <v>18.75</v>
      </c>
      <c r="U22" s="27">
        <f>IF(ISBLANK(#REF!),"",IF(N22&gt;=67%,7,0))</f>
        <v>0</v>
      </c>
      <c r="V22" s="27">
        <f>IF(ISBLANK(#REF!),"",IF(O22&gt;=1,7,0))</f>
        <v>0</v>
      </c>
      <c r="W22" s="27">
        <f>IF(ISBLANK(#REF!),"",IF(P22="ΠΟΛΥΤΕΚΝΟΣ",7,IF(P22="ΤΡΙΤΕΚΝΟΣ",3,0)))</f>
        <v>0</v>
      </c>
      <c r="X22" s="27">
        <f>IF(ISBLANK(#REF!),"",MAX(U22:W22))</f>
        <v>0</v>
      </c>
      <c r="Y22" s="178">
        <f>IF(ISBLANK(#REF!),"",SUM(R22:T22,X22))</f>
        <v>23</v>
      </c>
    </row>
    <row r="23" spans="1:25" s="16" customFormat="1">
      <c r="A23" s="28">
        <f>IF(ISBLANK(#REF!),"",IF(ISNUMBER(A22),A22+1,1))</f>
        <v>13</v>
      </c>
      <c r="B23" s="16" t="s">
        <v>147</v>
      </c>
      <c r="C23" s="16" t="s">
        <v>148</v>
      </c>
      <c r="D23" s="16" t="s">
        <v>106</v>
      </c>
      <c r="E23" s="16" t="s">
        <v>74</v>
      </c>
      <c r="F23" s="88">
        <v>36498</v>
      </c>
      <c r="G23" s="54">
        <v>19</v>
      </c>
      <c r="H23" s="16">
        <v>0</v>
      </c>
      <c r="I23" s="16">
        <v>9</v>
      </c>
      <c r="J23" s="16">
        <v>0</v>
      </c>
      <c r="K23" s="16">
        <v>4</v>
      </c>
      <c r="L23" s="16">
        <v>11</v>
      </c>
      <c r="M23" s="16">
        <v>10</v>
      </c>
      <c r="N23" s="26"/>
      <c r="O23" s="87"/>
      <c r="P23" s="17"/>
      <c r="Q23" s="17" t="s">
        <v>12</v>
      </c>
      <c r="R23" s="23">
        <f>IF(ISBLANK(#REF!),"",IF(E23="ΤΕΕ-ΤΕΛ-ΕΠΛ-ΕΠΑΛ",IF(G23&gt;10,ROUND(0.5*(G23-10),2),0),IF(E23="ΙΕΚ-Τάξη μαθητείας ΕΠΑΛ",IF(G23&gt;10,ROUND(0.85*(G23-10),2),0))))</f>
        <v>7.65</v>
      </c>
      <c r="S23" s="23">
        <f>IF(ISBLANK(#REF!),"",MIN(3,0.5*INT((H23*12+I23+ROUND(J23/30,0))/6)))</f>
        <v>0.5</v>
      </c>
      <c r="T23" s="23">
        <f>IF(ISBLANK(#REF!),"",0.25*(K23*12+L23+ROUND(M23/30,0)))</f>
        <v>14.75</v>
      </c>
      <c r="U23" s="27">
        <f>IF(ISBLANK(#REF!),"",IF(N23&gt;=67%,7,0))</f>
        <v>0</v>
      </c>
      <c r="V23" s="27">
        <f>IF(ISBLANK(#REF!),"",IF(O23&gt;=1,7,0))</f>
        <v>0</v>
      </c>
      <c r="W23" s="27">
        <f>IF(ISBLANK(#REF!),"",IF(P23="ΠΟΛΥΤΕΚΝΟΣ",7,IF(P23="ΤΡΙΤΕΚΝΟΣ",3,0)))</f>
        <v>0</v>
      </c>
      <c r="X23" s="27">
        <f>IF(ISBLANK(#REF!),"",MAX(U23:W23))</f>
        <v>0</v>
      </c>
      <c r="Y23" s="178">
        <f>IF(ISBLANK(#REF!),"",SUM(R23:T23,X23))</f>
        <v>22.9</v>
      </c>
    </row>
    <row r="24" spans="1:25" s="8" customFormat="1">
      <c r="A24" s="28">
        <f>IF(ISBLANK(#REF!),"",IF(ISNUMBER(A23),A23+1,1))</f>
        <v>14</v>
      </c>
      <c r="B24" s="16" t="s">
        <v>333</v>
      </c>
      <c r="C24" s="16" t="s">
        <v>97</v>
      </c>
      <c r="D24" s="16" t="s">
        <v>183</v>
      </c>
      <c r="E24" s="16" t="s">
        <v>74</v>
      </c>
      <c r="F24" s="88">
        <v>36916</v>
      </c>
      <c r="G24" s="54">
        <v>16</v>
      </c>
      <c r="H24" s="16">
        <v>3</v>
      </c>
      <c r="I24" s="16">
        <v>10</v>
      </c>
      <c r="J24" s="16">
        <v>21</v>
      </c>
      <c r="K24" s="16">
        <v>4</v>
      </c>
      <c r="L24" s="16">
        <v>10</v>
      </c>
      <c r="M24" s="16">
        <v>7</v>
      </c>
      <c r="N24" s="26"/>
      <c r="O24" s="87"/>
      <c r="P24" s="17"/>
      <c r="Q24" s="17"/>
      <c r="R24" s="23">
        <f>IF(ISBLANK(#REF!),"",IF(E24="ΤΕΕ-ΤΕΛ-ΕΠΛ-ΕΠΑΛ",IF(G24&gt;10,ROUND(0.5*(G24-10),2),0),IF(E24="ΙΕΚ-Τάξη μαθητείας ΕΠΑΛ",IF(G24&gt;10,ROUND(0.85*(G24-10),2),0))))</f>
        <v>5.0999999999999996</v>
      </c>
      <c r="S24" s="23">
        <f>IF(ISBLANK(#REF!),"",MIN(3,0.5*INT((H24*12+I24+ROUND(J24/30,0))/6)))</f>
        <v>3</v>
      </c>
      <c r="T24" s="23">
        <f>IF(ISBLANK(#REF!),"",0.25*(K24*12+L24+ROUND(M24/30,0)))</f>
        <v>14.5</v>
      </c>
      <c r="U24" s="27">
        <f>IF(ISBLANK(#REF!),"",IF(N24&gt;=67%,7,0))</f>
        <v>0</v>
      </c>
      <c r="V24" s="27">
        <f>IF(ISBLANK(#REF!),"",IF(O24&gt;=1,7,0))</f>
        <v>0</v>
      </c>
      <c r="W24" s="27">
        <f>IF(ISBLANK(#REF!),"",IF(P24="ΠΟΛΥΤΕΚΝΟΣ",7,IF(P24="ΤΡΙΤΕΚΝΟΣ",3,0)))</f>
        <v>0</v>
      </c>
      <c r="X24" s="27">
        <f>IF(ISBLANK(#REF!),"",MAX(U24:W24))</f>
        <v>0</v>
      </c>
      <c r="Y24" s="178">
        <f>IF(ISBLANK(#REF!),"",SUM(R24:T24,X24))</f>
        <v>22.6</v>
      </c>
    </row>
    <row r="25" spans="1:25" s="8" customFormat="1">
      <c r="A25" s="28">
        <f>IF(ISBLANK(#REF!),"",IF(ISNUMBER(A24),A24+1,1))</f>
        <v>15</v>
      </c>
      <c r="B25" s="16" t="s">
        <v>169</v>
      </c>
      <c r="C25" s="16" t="s">
        <v>150</v>
      </c>
      <c r="D25" s="16" t="s">
        <v>170</v>
      </c>
      <c r="E25" s="16" t="s">
        <v>69</v>
      </c>
      <c r="F25" s="88">
        <v>34155</v>
      </c>
      <c r="G25" s="54">
        <v>14.141999999999999</v>
      </c>
      <c r="H25" s="16">
        <v>0</v>
      </c>
      <c r="I25" s="16">
        <v>4</v>
      </c>
      <c r="J25" s="16">
        <v>17</v>
      </c>
      <c r="K25" s="16">
        <v>6</v>
      </c>
      <c r="L25" s="16">
        <v>8</v>
      </c>
      <c r="M25" s="16">
        <v>24</v>
      </c>
      <c r="N25" s="26"/>
      <c r="O25" s="87"/>
      <c r="P25" s="17"/>
      <c r="Q25" s="17"/>
      <c r="R25" s="23">
        <f>IF(ISBLANK(#REF!),"",IF(E25="ΤΕΕ-ΤΕΛ-ΕΠΛ-ΕΠΑΛ",IF(G25&gt;10,ROUND(0.5*(G25-10),2),0),IF(E25="ΙΕΚ-Τάξη μαθητείας ΕΠΑΛ",IF(G25&gt;10,ROUND(0.85*(G25-10),2),0))))</f>
        <v>2.0699999999999998</v>
      </c>
      <c r="S25" s="23">
        <f>IF(ISBLANK(#REF!),"",MIN(3,0.5*INT((H25*12+I25+ROUND(J25/30,0))/6)))</f>
        <v>0</v>
      </c>
      <c r="T25" s="23">
        <f>IF(ISBLANK(#REF!),"",0.25*(K25*12+L25+ROUND(M25/30,0)))</f>
        <v>20.25</v>
      </c>
      <c r="U25" s="27">
        <f>IF(ISBLANK(#REF!),"",IF(N25&gt;=67%,7,0))</f>
        <v>0</v>
      </c>
      <c r="V25" s="27">
        <f>IF(ISBLANK(#REF!),"",IF(O25&gt;=1,7,0))</f>
        <v>0</v>
      </c>
      <c r="W25" s="27">
        <f>IF(ISBLANK(#REF!),"",IF(P25="ΠΟΛΥΤΕΚΝΟΣ",7,IF(P25="ΤΡΙΤΕΚΝΟΣ",3,0)))</f>
        <v>0</v>
      </c>
      <c r="X25" s="27">
        <f>IF(ISBLANK(#REF!),"",MAX(U25:W25))</f>
        <v>0</v>
      </c>
      <c r="Y25" s="178">
        <f>IF(ISBLANK(#REF!),"",SUM(R25:T25,X25))</f>
        <v>22.32</v>
      </c>
    </row>
    <row r="26" spans="1:25" s="8" customFormat="1">
      <c r="A26" s="28">
        <f>IF(ISBLANK(#REF!),"",IF(ISNUMBER(A25),A25+1,1))</f>
        <v>16</v>
      </c>
      <c r="B26" s="16" t="s">
        <v>322</v>
      </c>
      <c r="C26" s="16" t="s">
        <v>323</v>
      </c>
      <c r="D26" s="16" t="s">
        <v>272</v>
      </c>
      <c r="E26" s="16" t="s">
        <v>69</v>
      </c>
      <c r="F26" s="88">
        <v>34144</v>
      </c>
      <c r="G26" s="54">
        <v>15.356999999999999</v>
      </c>
      <c r="H26" s="16">
        <v>0</v>
      </c>
      <c r="I26" s="16">
        <v>2</v>
      </c>
      <c r="J26" s="16">
        <v>0</v>
      </c>
      <c r="K26" s="16">
        <v>6</v>
      </c>
      <c r="L26" s="16">
        <v>4</v>
      </c>
      <c r="M26" s="16">
        <v>15</v>
      </c>
      <c r="N26" s="26"/>
      <c r="O26" s="87"/>
      <c r="P26" s="17"/>
      <c r="Q26" s="17"/>
      <c r="R26" s="23">
        <f>IF(ISBLANK(#REF!),"",IF(E26="ΤΕΕ-ΤΕΛ-ΕΠΛ-ΕΠΑΛ",IF(G26&gt;10,ROUND(0.5*(G26-10),2),0),IF(E26="ΙΕΚ-Τάξη μαθητείας ΕΠΑΛ",IF(G26&gt;10,ROUND(0.85*(G26-10),2),0))))</f>
        <v>2.68</v>
      </c>
      <c r="S26" s="23">
        <f>IF(ISBLANK(#REF!),"",MIN(3,0.5*INT((H26*12+I26+ROUND(J26/30,0))/6)))</f>
        <v>0</v>
      </c>
      <c r="T26" s="23">
        <f>IF(ISBLANK(#REF!),"",0.25*(K26*12+L26+ROUND(M26/30,0)))</f>
        <v>19.25</v>
      </c>
      <c r="U26" s="27">
        <f>IF(ISBLANK(#REF!),"",IF(N26&gt;=67%,7,0))</f>
        <v>0</v>
      </c>
      <c r="V26" s="27">
        <f>IF(ISBLANK(#REF!),"",IF(O26&gt;=1,7,0))</f>
        <v>0</v>
      </c>
      <c r="W26" s="27">
        <f>IF(ISBLANK(#REF!),"",IF(P26="ΠΟΛΥΤΕΚΝΟΣ",7,IF(P26="ΤΡΙΤΕΚΝΟΣ",3,0)))</f>
        <v>0</v>
      </c>
      <c r="X26" s="27">
        <f>IF(ISBLANK(#REF!),"",MAX(U26:W26))</f>
        <v>0</v>
      </c>
      <c r="Y26" s="178">
        <f>IF(ISBLANK(#REF!),"",SUM(R26:T26,X26))</f>
        <v>21.93</v>
      </c>
    </row>
    <row r="27" spans="1:25" s="8" customFormat="1">
      <c r="A27" s="28">
        <f>IF(ISBLANK(#REF!),"",IF(ISNUMBER(A26),A26+1,1))</f>
        <v>17</v>
      </c>
      <c r="B27" s="16" t="s">
        <v>130</v>
      </c>
      <c r="C27" s="16" t="s">
        <v>131</v>
      </c>
      <c r="D27" s="16" t="s">
        <v>106</v>
      </c>
      <c r="E27" s="16" t="s">
        <v>74</v>
      </c>
      <c r="F27" s="88">
        <v>36916</v>
      </c>
      <c r="G27" s="54">
        <v>11</v>
      </c>
      <c r="H27" s="16">
        <v>0</v>
      </c>
      <c r="I27" s="16">
        <v>0</v>
      </c>
      <c r="J27" s="16">
        <v>0</v>
      </c>
      <c r="K27" s="16">
        <v>6</v>
      </c>
      <c r="L27" s="16">
        <v>10</v>
      </c>
      <c r="M27" s="16">
        <v>19</v>
      </c>
      <c r="N27" s="26"/>
      <c r="O27" s="87"/>
      <c r="P27" s="17"/>
      <c r="Q27" s="17"/>
      <c r="R27" s="23">
        <f>IF(ISBLANK(#REF!),"",IF(E27="ΤΕΕ-ΤΕΛ-ΕΠΛ-ΕΠΑΛ",IF(G27&gt;10,ROUND(0.5*(G27-10),2),0),IF(E27="ΙΕΚ-Τάξη μαθητείας ΕΠΑΛ",IF(G27&gt;10,ROUND(0.85*(G27-10),2),0))))</f>
        <v>0.85</v>
      </c>
      <c r="S27" s="23">
        <f>IF(ISBLANK(#REF!),"",MIN(3,0.5*INT((H27*12+I27+ROUND(J27/30,0))/6)))</f>
        <v>0</v>
      </c>
      <c r="T27" s="23">
        <f>IF(ISBLANK(#REF!),"",0.25*(K27*12+L27+ROUND(M27/30,0)))</f>
        <v>20.75</v>
      </c>
      <c r="U27" s="27">
        <f>IF(ISBLANK(#REF!),"",IF(N27&gt;=67%,7,0))</f>
        <v>0</v>
      </c>
      <c r="V27" s="27">
        <f>IF(ISBLANK(#REF!),"",IF(O27&gt;=1,7,0))</f>
        <v>0</v>
      </c>
      <c r="W27" s="27">
        <f>IF(ISBLANK(#REF!),"",IF(P27="ΠΟΛΥΤΕΚΝΟΣ",7,IF(P27="ΤΡΙΤΕΚΝΟΣ",3,0)))</f>
        <v>0</v>
      </c>
      <c r="X27" s="27">
        <f>IF(ISBLANK(#REF!),"",MAX(U27:W27))</f>
        <v>0</v>
      </c>
      <c r="Y27" s="178">
        <f>IF(ISBLANK(#REF!),"",SUM(R27:T27,X27))</f>
        <v>21.6</v>
      </c>
    </row>
    <row r="28" spans="1:25" s="8" customFormat="1">
      <c r="A28" s="28">
        <f>IF(ISBLANK(#REF!),"",IF(ISNUMBER(A27),A27+1,1))</f>
        <v>18</v>
      </c>
      <c r="B28" s="16" t="s">
        <v>199</v>
      </c>
      <c r="C28" s="16" t="s">
        <v>111</v>
      </c>
      <c r="D28" s="16" t="s">
        <v>200</v>
      </c>
      <c r="E28" s="16" t="s">
        <v>74</v>
      </c>
      <c r="F28" s="88">
        <v>40056</v>
      </c>
      <c r="G28" s="54">
        <v>18</v>
      </c>
      <c r="H28" s="16">
        <v>0</v>
      </c>
      <c r="I28" s="16">
        <v>0</v>
      </c>
      <c r="J28" s="16">
        <v>0</v>
      </c>
      <c r="K28" s="16">
        <v>4</v>
      </c>
      <c r="L28" s="16">
        <v>11</v>
      </c>
      <c r="M28" s="16">
        <v>7</v>
      </c>
      <c r="N28" s="26"/>
      <c r="O28" s="87"/>
      <c r="P28" s="17"/>
      <c r="Q28" s="17"/>
      <c r="R28" s="23">
        <f>IF(ISBLANK(#REF!),"",IF(E28="ΤΕΕ-ΤΕΛ-ΕΠΛ-ΕΠΑΛ",IF(G28&gt;10,ROUND(0.5*(G28-10),2),0),IF(E28="ΙΕΚ-Τάξη μαθητείας ΕΠΑΛ",IF(G28&gt;10,ROUND(0.85*(G28-10),2),0))))</f>
        <v>6.8</v>
      </c>
      <c r="S28" s="23">
        <f>IF(ISBLANK(#REF!),"",MIN(3,0.5*INT((H28*12+I28+ROUND(J28/30,0))/6)))</f>
        <v>0</v>
      </c>
      <c r="T28" s="23">
        <f>IF(ISBLANK(#REF!),"",0.25*(K28*12+L28+ROUND(M28/30,0)))</f>
        <v>14.75</v>
      </c>
      <c r="U28" s="27">
        <f>IF(ISBLANK(#REF!),"",IF(N28&gt;=67%,7,0))</f>
        <v>0</v>
      </c>
      <c r="V28" s="27">
        <f>IF(ISBLANK(#REF!),"",IF(O28&gt;=1,7,0))</f>
        <v>0</v>
      </c>
      <c r="W28" s="27">
        <f>IF(ISBLANK(#REF!),"",IF(P28="ΠΟΛΥΤΕΚΝΟΣ",7,IF(P28="ΤΡΙΤΕΚΝΟΣ",3,0)))</f>
        <v>0</v>
      </c>
      <c r="X28" s="27">
        <f>IF(ISBLANK(#REF!),"",MAX(U28:W28))</f>
        <v>0</v>
      </c>
      <c r="Y28" s="178">
        <f>IF(ISBLANK(#REF!),"",SUM(R28:T28,X28))</f>
        <v>21.55</v>
      </c>
    </row>
    <row r="29" spans="1:25" s="8" customFormat="1">
      <c r="A29" s="28">
        <f>IF(ISBLANK(#REF!),"",IF(ISNUMBER(A28),A28+1,1))</f>
        <v>19</v>
      </c>
      <c r="B29" s="16" t="s">
        <v>252</v>
      </c>
      <c r="C29" s="16" t="s">
        <v>253</v>
      </c>
      <c r="D29" s="16" t="s">
        <v>151</v>
      </c>
      <c r="E29" s="16" t="s">
        <v>74</v>
      </c>
      <c r="F29" s="88">
        <v>42062</v>
      </c>
      <c r="G29" s="54">
        <v>18</v>
      </c>
      <c r="H29" s="16">
        <v>0</v>
      </c>
      <c r="I29" s="16">
        <v>0</v>
      </c>
      <c r="J29" s="16">
        <v>0</v>
      </c>
      <c r="K29" s="16">
        <v>4</v>
      </c>
      <c r="L29" s="16">
        <v>10</v>
      </c>
      <c r="M29" s="16">
        <v>1</v>
      </c>
      <c r="N29" s="26"/>
      <c r="O29" s="87"/>
      <c r="P29" s="17"/>
      <c r="Q29" s="17"/>
      <c r="R29" s="23">
        <f>IF(ISBLANK(#REF!),"",IF(E29="ΤΕΕ-ΤΕΛ-ΕΠΛ-ΕΠΑΛ",IF(G29&gt;10,ROUND(0.5*(G29-10),2),0),IF(E29="ΙΕΚ-Τάξη μαθητείας ΕΠΑΛ",IF(G29&gt;10,ROUND(0.85*(G29-10),2),0))))</f>
        <v>6.8</v>
      </c>
      <c r="S29" s="23">
        <f>IF(ISBLANK(#REF!),"",MIN(3,0.5*INT((H29*12+I29+ROUND(J29/30,0))/6)))</f>
        <v>0</v>
      </c>
      <c r="T29" s="23">
        <f>IF(ISBLANK(#REF!),"",0.25*(K29*12+L29+ROUND(M29/30,0)))</f>
        <v>14.5</v>
      </c>
      <c r="U29" s="27">
        <f>IF(ISBLANK(#REF!),"",IF(N29&gt;=67%,7,0))</f>
        <v>0</v>
      </c>
      <c r="V29" s="27">
        <f>IF(ISBLANK(#REF!),"",IF(O29&gt;=1,7,0))</f>
        <v>0</v>
      </c>
      <c r="W29" s="27">
        <f>IF(ISBLANK(#REF!),"",IF(P29="ΠΟΛΥΤΕΚΝΟΣ",7,IF(P29="ΤΡΙΤΕΚΝΟΣ",3,0)))</f>
        <v>0</v>
      </c>
      <c r="X29" s="27">
        <f>IF(ISBLANK(#REF!),"",MAX(U29:W29))</f>
        <v>0</v>
      </c>
      <c r="Y29" s="178">
        <f>IF(ISBLANK(#REF!),"",SUM(R29:T29,X29))</f>
        <v>21.3</v>
      </c>
    </row>
    <row r="30" spans="1:25" s="8" customFormat="1">
      <c r="A30" s="28">
        <f>IF(ISBLANK(#REF!),"",IF(ISNUMBER(A29),A29+1,1))</f>
        <v>20</v>
      </c>
      <c r="B30" s="16" t="s">
        <v>205</v>
      </c>
      <c r="C30" s="16" t="s">
        <v>133</v>
      </c>
      <c r="D30" s="16" t="s">
        <v>210</v>
      </c>
      <c r="E30" s="16" t="s">
        <v>74</v>
      </c>
      <c r="F30" s="88">
        <v>40056</v>
      </c>
      <c r="G30" s="54">
        <v>20</v>
      </c>
      <c r="H30" s="16">
        <v>0</v>
      </c>
      <c r="I30" s="16">
        <v>0</v>
      </c>
      <c r="J30" s="16">
        <v>0</v>
      </c>
      <c r="K30" s="16">
        <v>4</v>
      </c>
      <c r="L30" s="16">
        <v>1</v>
      </c>
      <c r="M30" s="16">
        <v>18</v>
      </c>
      <c r="N30" s="26"/>
      <c r="O30" s="87"/>
      <c r="P30" s="17"/>
      <c r="Q30" s="17"/>
      <c r="R30" s="23">
        <f>IF(ISBLANK(#REF!),"",IF(E30="ΤΕΕ-ΤΕΛ-ΕΠΛ-ΕΠΑΛ",IF(G30&gt;10,ROUND(0.5*(G30-10),2),0),IF(E30="ΙΕΚ-Τάξη μαθητείας ΕΠΑΛ",IF(G30&gt;10,ROUND(0.85*(G30-10),2),0))))</f>
        <v>8.5</v>
      </c>
      <c r="S30" s="23">
        <f>IF(ISBLANK(#REF!),"",MIN(3,0.5*INT((H30*12+I30+ROUND(J30/30,0))/6)))</f>
        <v>0</v>
      </c>
      <c r="T30" s="23">
        <f>IF(ISBLANK(#REF!),"",0.25*(K30*12+L30+ROUND(M30/30,0)))</f>
        <v>12.5</v>
      </c>
      <c r="U30" s="27">
        <f>IF(ISBLANK(#REF!),"",IF(N30&gt;=67%,7,0))</f>
        <v>0</v>
      </c>
      <c r="V30" s="27">
        <f>IF(ISBLANK(#REF!),"",IF(O30&gt;=1,7,0))</f>
        <v>0</v>
      </c>
      <c r="W30" s="27">
        <f>IF(ISBLANK(#REF!),"",IF(P30="ΠΟΛΥΤΕΚΝΟΣ",7,IF(P30="ΤΡΙΤΕΚΝΟΣ",3,0)))</f>
        <v>0</v>
      </c>
      <c r="X30" s="27">
        <f>IF(ISBLANK(#REF!),"",MAX(U30:W30))</f>
        <v>0</v>
      </c>
      <c r="Y30" s="178">
        <f>IF(ISBLANK(#REF!),"",SUM(R30:T30,X30))</f>
        <v>21</v>
      </c>
    </row>
    <row r="31" spans="1:25" s="8" customFormat="1">
      <c r="A31" s="28">
        <f>IF(ISBLANK(#REF!),"",IF(ISNUMBER(A30),A30+1,1))</f>
        <v>21</v>
      </c>
      <c r="B31" s="16" t="s">
        <v>320</v>
      </c>
      <c r="C31" s="16" t="s">
        <v>119</v>
      </c>
      <c r="D31" s="16" t="s">
        <v>143</v>
      </c>
      <c r="E31" s="16" t="s">
        <v>74</v>
      </c>
      <c r="F31" s="88">
        <v>37826</v>
      </c>
      <c r="G31" s="54">
        <v>11</v>
      </c>
      <c r="H31" s="16">
        <v>0</v>
      </c>
      <c r="I31" s="16">
        <v>0</v>
      </c>
      <c r="J31" s="16">
        <v>0</v>
      </c>
      <c r="K31" s="16">
        <v>6</v>
      </c>
      <c r="L31" s="16">
        <v>8</v>
      </c>
      <c r="M31" s="16">
        <v>3</v>
      </c>
      <c r="N31" s="26"/>
      <c r="O31" s="87"/>
      <c r="P31" s="17"/>
      <c r="Q31" s="17"/>
      <c r="R31" s="23">
        <f>IF(ISBLANK(#REF!),"",IF(E31="ΤΕΕ-ΤΕΛ-ΕΠΛ-ΕΠΑΛ",IF(G31&gt;10,ROUND(0.5*(G31-10),2),0),IF(E31="ΙΕΚ-Τάξη μαθητείας ΕΠΑΛ",IF(G31&gt;10,ROUND(0.85*(G31-10),2),0))))</f>
        <v>0.85</v>
      </c>
      <c r="S31" s="23">
        <f>IF(ISBLANK(#REF!),"",MIN(3,0.5*INT((H31*12+I31+ROUND(J31/30,0))/6)))</f>
        <v>0</v>
      </c>
      <c r="T31" s="23">
        <f>IF(ISBLANK(#REF!),"",0.25*(K31*12+L31+ROUND(M31/30,0)))</f>
        <v>20</v>
      </c>
      <c r="U31" s="27">
        <f>IF(ISBLANK(#REF!),"",IF(N31&gt;=67%,7,0))</f>
        <v>0</v>
      </c>
      <c r="V31" s="27">
        <f>IF(ISBLANK(#REF!),"",IF(O31&gt;=1,7,0))</f>
        <v>0</v>
      </c>
      <c r="W31" s="27">
        <f>IF(ISBLANK(#REF!),"",IF(P31="ΠΟΛΥΤΕΚΝΟΣ",7,IF(P31="ΤΡΙΤΕΚΝΟΣ",3,0)))</f>
        <v>0</v>
      </c>
      <c r="X31" s="27">
        <f>IF(ISBLANK(#REF!),"",MAX(U31:W31))</f>
        <v>0</v>
      </c>
      <c r="Y31" s="178">
        <f>IF(ISBLANK(#REF!),"",SUM(R31:T31,X31))</f>
        <v>20.85</v>
      </c>
    </row>
    <row r="32" spans="1:25" s="8" customFormat="1" ht="30">
      <c r="A32" s="28">
        <f>IF(ISBLANK(#REF!),"",IF(ISNUMBER(A31),A31+1,1))</f>
        <v>22</v>
      </c>
      <c r="B32" s="20" t="s">
        <v>96</v>
      </c>
      <c r="C32" s="20" t="s">
        <v>97</v>
      </c>
      <c r="D32" s="20" t="s">
        <v>98</v>
      </c>
      <c r="E32" s="20" t="s">
        <v>74</v>
      </c>
      <c r="F32" s="21">
        <v>37084</v>
      </c>
      <c r="G32" s="52">
        <v>19</v>
      </c>
      <c r="H32" s="20">
        <v>0</v>
      </c>
      <c r="I32" s="20">
        <v>10</v>
      </c>
      <c r="J32" s="20">
        <v>0</v>
      </c>
      <c r="K32" s="20">
        <v>4</v>
      </c>
      <c r="L32" s="20">
        <v>1</v>
      </c>
      <c r="M32" s="20">
        <v>10</v>
      </c>
      <c r="N32" s="22"/>
      <c r="O32" s="84"/>
      <c r="P32" s="20"/>
      <c r="Q32" s="20"/>
      <c r="R32" s="23">
        <f>IF(ISBLANK(#REF!),"",IF(E32="ΤΕΕ-ΤΕΛ-ΕΠΛ-ΕΠΑΛ",IF(G32&gt;10,ROUND(0.5*(G32-10),2),0),IF(E32="ΙΕΚ-Τάξη μαθητείας ΕΠΑΛ",IF(G32&gt;10,ROUND(0.85*(G32-10),2),0))))</f>
        <v>7.65</v>
      </c>
      <c r="S32" s="23">
        <f>IF(ISBLANK(#REF!),"",MIN(3,0.5*INT((H32*12+I32+ROUND(J32/30,0))/6)))</f>
        <v>0.5</v>
      </c>
      <c r="T32" s="23">
        <f>IF(ISBLANK(#REF!),"",0.25*(K32*12+L32+ROUND(M32/30,0)))</f>
        <v>12.25</v>
      </c>
      <c r="U32" s="27">
        <f>IF(ISBLANK(#REF!),"",IF(N32&gt;=67%,7,0))</f>
        <v>0</v>
      </c>
      <c r="V32" s="27">
        <f>IF(ISBLANK(#REF!),"",IF(O32&gt;=1,7,0))</f>
        <v>0</v>
      </c>
      <c r="W32" s="27">
        <f>IF(ISBLANK(#REF!),"",IF(P32="ΠΟΛΥΤΕΚΝΟΣ",7,IF(P32="ΤΡΙΤΕΚΝΟΣ",3,0)))</f>
        <v>0</v>
      </c>
      <c r="X32" s="27">
        <f>IF(ISBLANK(#REF!),"",MAX(U32:W32))</f>
        <v>0</v>
      </c>
      <c r="Y32" s="178">
        <f>IF(ISBLANK(#REF!),"",SUM(R32:T32,X32))</f>
        <v>20.399999999999999</v>
      </c>
    </row>
    <row r="33" spans="1:25" s="8" customFormat="1">
      <c r="A33" s="28">
        <f>IF(ISBLANK(#REF!),"",IF(ISNUMBER(A32),A32+1,1))</f>
        <v>23</v>
      </c>
      <c r="B33" s="16" t="s">
        <v>204</v>
      </c>
      <c r="C33" s="16" t="s">
        <v>133</v>
      </c>
      <c r="D33" s="16" t="s">
        <v>95</v>
      </c>
      <c r="E33" s="16" t="s">
        <v>69</v>
      </c>
      <c r="F33" s="88">
        <v>41451</v>
      </c>
      <c r="G33" s="54">
        <v>19.899999999999999</v>
      </c>
      <c r="H33" s="16">
        <v>0</v>
      </c>
      <c r="I33" s="16">
        <v>0</v>
      </c>
      <c r="J33" s="16">
        <v>0</v>
      </c>
      <c r="K33" s="16">
        <v>2</v>
      </c>
      <c r="L33" s="16">
        <v>8</v>
      </c>
      <c r="M33" s="16">
        <v>15</v>
      </c>
      <c r="N33" s="26"/>
      <c r="O33" s="87">
        <v>1</v>
      </c>
      <c r="P33" s="17"/>
      <c r="Q33" s="17"/>
      <c r="R33" s="23">
        <f>IF(ISBLANK(#REF!),"",IF(E33="ΤΕΕ-ΤΕΛ-ΕΠΛ-ΕΠΑΛ",IF(G33&gt;10,ROUND(0.5*(G33-10),2),0),IF(E33="ΙΕΚ-Τάξη μαθητείας ΕΠΑΛ",IF(G33&gt;10,ROUND(0.85*(G33-10),2),0))))</f>
        <v>4.95</v>
      </c>
      <c r="S33" s="23">
        <f>IF(ISBLANK(#REF!),"",MIN(3,0.5*INT((H33*12+I33+ROUND(J33/30,0))/6)))</f>
        <v>0</v>
      </c>
      <c r="T33" s="23">
        <f>IF(ISBLANK(#REF!),"",0.25*(K33*12+L33+ROUND(M33/30,0)))</f>
        <v>8.25</v>
      </c>
      <c r="U33" s="27">
        <f>IF(ISBLANK(#REF!),"",IF(N33&gt;=67%,7,0))</f>
        <v>0</v>
      </c>
      <c r="V33" s="27">
        <f>IF(ISBLANK(#REF!),"",IF(O33&gt;=1,7,0))</f>
        <v>7</v>
      </c>
      <c r="W33" s="27">
        <f>IF(ISBLANK(#REF!),"",IF(P33="ΠΟΛΥΤΕΚΝΟΣ",7,IF(P33="ΤΡΙΤΕΚΝΟΣ",3,0)))</f>
        <v>0</v>
      </c>
      <c r="X33" s="27">
        <f>IF(ISBLANK(#REF!),"",MAX(U33:W33))</f>
        <v>7</v>
      </c>
      <c r="Y33" s="178">
        <f>IF(ISBLANK(#REF!),"",SUM(R33:T33,X33))</f>
        <v>20.2</v>
      </c>
    </row>
    <row r="34" spans="1:25" s="8" customFormat="1">
      <c r="A34" s="28">
        <f>IF(ISBLANK(#REF!),"",IF(ISNUMBER(A33),A33+1,1))</f>
        <v>24</v>
      </c>
      <c r="B34" s="16" t="s">
        <v>237</v>
      </c>
      <c r="C34" s="16" t="s">
        <v>150</v>
      </c>
      <c r="D34" s="16" t="s">
        <v>126</v>
      </c>
      <c r="E34" s="16" t="s">
        <v>74</v>
      </c>
      <c r="F34" s="88">
        <v>38925</v>
      </c>
      <c r="G34" s="54">
        <v>16</v>
      </c>
      <c r="H34" s="16">
        <v>0</v>
      </c>
      <c r="I34" s="16">
        <v>0</v>
      </c>
      <c r="J34" s="16">
        <v>0</v>
      </c>
      <c r="K34" s="16">
        <v>4</v>
      </c>
      <c r="L34" s="16">
        <v>8</v>
      </c>
      <c r="M34" s="16">
        <v>2</v>
      </c>
      <c r="N34" s="26"/>
      <c r="O34" s="87"/>
      <c r="P34" s="17"/>
      <c r="Q34" s="17"/>
      <c r="R34" s="23">
        <f>IF(ISBLANK(#REF!),"",IF(E34="ΤΕΕ-ΤΕΛ-ΕΠΛ-ΕΠΑΛ",IF(G34&gt;10,ROUND(0.5*(G34-10),2),0),IF(E34="ΙΕΚ-Τάξη μαθητείας ΕΠΑΛ",IF(G34&gt;10,ROUND(0.85*(G34-10),2),0))))</f>
        <v>5.0999999999999996</v>
      </c>
      <c r="S34" s="23">
        <f>IF(ISBLANK(#REF!),"",MIN(3,0.5*INT((H34*12+I34+ROUND(J34/30,0))/6)))</f>
        <v>0</v>
      </c>
      <c r="T34" s="23">
        <f>IF(ISBLANK(#REF!),"",0.25*(K34*12+L34+ROUND(M34/30,0)))</f>
        <v>14</v>
      </c>
      <c r="U34" s="27">
        <f>IF(ISBLANK(#REF!),"",IF(N34&gt;=67%,7,0))</f>
        <v>0</v>
      </c>
      <c r="V34" s="27">
        <f>IF(ISBLANK(#REF!),"",IF(O34&gt;=1,7,0))</f>
        <v>0</v>
      </c>
      <c r="W34" s="27">
        <f>IF(ISBLANK(#REF!),"",IF(P34="ΠΟΛΥΤΕΚΝΟΣ",7,IF(P34="ΤΡΙΤΕΚΝΟΣ",3,0)))</f>
        <v>0</v>
      </c>
      <c r="X34" s="27">
        <f>IF(ISBLANK(#REF!),"",MAX(U34:W34))</f>
        <v>0</v>
      </c>
      <c r="Y34" s="178">
        <f>IF(ISBLANK(#REF!),"",SUM(R34:T34,X34))</f>
        <v>19.100000000000001</v>
      </c>
    </row>
    <row r="35" spans="1:25" s="8" customFormat="1">
      <c r="A35" s="28">
        <f>IF(ISBLANK(#REF!),"",IF(ISNUMBER(A34),A34+1,1))</f>
        <v>25</v>
      </c>
      <c r="B35" s="16" t="s">
        <v>173</v>
      </c>
      <c r="C35" s="16" t="s">
        <v>174</v>
      </c>
      <c r="D35" s="16" t="s">
        <v>126</v>
      </c>
      <c r="E35" s="16" t="s">
        <v>69</v>
      </c>
      <c r="F35" s="88">
        <v>34155</v>
      </c>
      <c r="G35" s="54">
        <v>13.428000000000001</v>
      </c>
      <c r="H35" s="16">
        <v>0</v>
      </c>
      <c r="I35" s="16">
        <v>0</v>
      </c>
      <c r="J35" s="16">
        <v>0</v>
      </c>
      <c r="K35" s="16">
        <v>5</v>
      </c>
      <c r="L35" s="16">
        <v>9</v>
      </c>
      <c r="M35" s="16">
        <v>10</v>
      </c>
      <c r="N35" s="26"/>
      <c r="O35" s="87"/>
      <c r="P35" s="17"/>
      <c r="Q35" s="17"/>
      <c r="R35" s="23">
        <f>IF(ISBLANK(#REF!),"",IF(E35="ΤΕΕ-ΤΕΛ-ΕΠΛ-ΕΠΑΛ",IF(G35&gt;10,ROUND(0.5*(G35-10),2),0),IF(E35="ΙΕΚ-Τάξη μαθητείας ΕΠΑΛ",IF(G35&gt;10,ROUND(0.85*(G35-10),2),0))))</f>
        <v>1.71</v>
      </c>
      <c r="S35" s="23">
        <f>IF(ISBLANK(#REF!),"",MIN(3,0.5*INT((H35*12+I35+ROUND(J35/30,0))/6)))</f>
        <v>0</v>
      </c>
      <c r="T35" s="23">
        <f>IF(ISBLANK(#REF!),"",0.25*(K35*12+L35+ROUND(M35/30,0)))</f>
        <v>17.25</v>
      </c>
      <c r="U35" s="27">
        <f>IF(ISBLANK(#REF!),"",IF(N35&gt;=67%,7,0))</f>
        <v>0</v>
      </c>
      <c r="V35" s="27">
        <f>IF(ISBLANK(#REF!),"",IF(O35&gt;=1,7,0))</f>
        <v>0</v>
      </c>
      <c r="W35" s="27">
        <f>IF(ISBLANK(#REF!),"",IF(P35="ΠΟΛΥΤΕΚΝΟΣ",7,IF(P35="ΤΡΙΤΕΚΝΟΣ",3,0)))</f>
        <v>0</v>
      </c>
      <c r="X35" s="27">
        <f>IF(ISBLANK(#REF!),"",MAX(U35:W35))</f>
        <v>0</v>
      </c>
      <c r="Y35" s="178">
        <f>IF(ISBLANK(#REF!),"",SUM(R35:T35,X35))</f>
        <v>18.96</v>
      </c>
    </row>
    <row r="36" spans="1:25" s="8" customFormat="1">
      <c r="A36" s="28">
        <f>IF(ISBLANK(#REF!),"",IF(ISNUMBER(A35),A35+1,1))</f>
        <v>26</v>
      </c>
      <c r="B36" s="16" t="s">
        <v>273</v>
      </c>
      <c r="C36" s="16" t="s">
        <v>108</v>
      </c>
      <c r="D36" s="16" t="s">
        <v>95</v>
      </c>
      <c r="E36" s="16" t="s">
        <v>69</v>
      </c>
      <c r="F36" s="88">
        <v>34506</v>
      </c>
      <c r="G36" s="54">
        <v>16.614999999999998</v>
      </c>
      <c r="H36" s="16">
        <v>0</v>
      </c>
      <c r="I36" s="16">
        <v>0</v>
      </c>
      <c r="J36" s="16">
        <v>0</v>
      </c>
      <c r="K36" s="16">
        <v>3</v>
      </c>
      <c r="L36" s="16">
        <v>7</v>
      </c>
      <c r="M36" s="16">
        <v>21</v>
      </c>
      <c r="N36" s="26"/>
      <c r="O36" s="87"/>
      <c r="P36" s="17" t="s">
        <v>31</v>
      </c>
      <c r="Q36" s="17"/>
      <c r="R36" s="23">
        <f>IF(ISBLANK(#REF!),"",IF(E36="ΤΕΕ-ΤΕΛ-ΕΠΛ-ΕΠΑΛ",IF(G36&gt;10,ROUND(0.5*(G36-10),2),0),IF(E36="ΙΕΚ-Τάξη μαθητείας ΕΠΑΛ",IF(G36&gt;10,ROUND(0.85*(G36-10),2),0))))</f>
        <v>3.31</v>
      </c>
      <c r="S36" s="23">
        <f>IF(ISBLANK(#REF!),"",MIN(3,0.5*INT((H36*12+I36+ROUND(J36/30,0))/6)))</f>
        <v>0</v>
      </c>
      <c r="T36" s="23">
        <f>IF(ISBLANK(#REF!),"",0.25*(K36*12+L36+ROUND(M36/30,0)))</f>
        <v>11</v>
      </c>
      <c r="U36" s="27">
        <f>IF(ISBLANK(#REF!),"",IF(N36&gt;=67%,7,0))</f>
        <v>0</v>
      </c>
      <c r="V36" s="27">
        <f>IF(ISBLANK(#REF!),"",IF(O36&gt;=1,7,0))</f>
        <v>0</v>
      </c>
      <c r="W36" s="27">
        <f>IF(ISBLANK(#REF!),"",IF(P36="ΠΟΛΥΤΕΚΝΟΣ",7,IF(P36="ΤΡΙΤΕΚΝΟΣ",3,0)))</f>
        <v>3</v>
      </c>
      <c r="X36" s="27">
        <f>IF(ISBLANK(#REF!),"",MAX(U36:W36))</f>
        <v>3</v>
      </c>
      <c r="Y36" s="178">
        <f>IF(ISBLANK(#REF!),"",SUM(R36:T36,X36))</f>
        <v>17.310000000000002</v>
      </c>
    </row>
    <row r="37" spans="1:25" s="8" customFormat="1">
      <c r="A37" s="28">
        <f>IF(ISBLANK(#REF!),"",IF(ISNUMBER(A36),A36+1,1))</f>
        <v>27</v>
      </c>
      <c r="B37" s="16" t="s">
        <v>147</v>
      </c>
      <c r="C37" s="16" t="s">
        <v>150</v>
      </c>
      <c r="D37" s="16" t="s">
        <v>106</v>
      </c>
      <c r="E37" s="16" t="s">
        <v>74</v>
      </c>
      <c r="F37" s="88">
        <v>36498</v>
      </c>
      <c r="G37" s="54">
        <v>12</v>
      </c>
      <c r="H37" s="16">
        <v>1</v>
      </c>
      <c r="I37" s="16">
        <v>4</v>
      </c>
      <c r="J37" s="16">
        <v>8</v>
      </c>
      <c r="K37" s="16">
        <v>4</v>
      </c>
      <c r="L37" s="16">
        <v>10</v>
      </c>
      <c r="M37" s="16">
        <v>7</v>
      </c>
      <c r="N37" s="26"/>
      <c r="O37" s="87"/>
      <c r="P37" s="17"/>
      <c r="Q37" s="17"/>
      <c r="R37" s="23">
        <f>IF(ISBLANK(#REF!),"",IF(E37="ΤΕΕ-ΤΕΛ-ΕΠΛ-ΕΠΑΛ",IF(G37&gt;10,ROUND(0.5*(G37-10),2),0),IF(E37="ΙΕΚ-Τάξη μαθητείας ΕΠΑΛ",IF(G37&gt;10,ROUND(0.85*(G37-10),2),0))))</f>
        <v>1.7</v>
      </c>
      <c r="S37" s="23">
        <f>IF(ISBLANK(#REF!),"",MIN(3,0.5*INT((H37*12+I37+ROUND(J37/30,0))/6)))</f>
        <v>1</v>
      </c>
      <c r="T37" s="23">
        <f>IF(ISBLANK(#REF!),"",0.25*(K37*12+L37+ROUND(M37/30,0)))</f>
        <v>14.5</v>
      </c>
      <c r="U37" s="27">
        <f>IF(ISBLANK(#REF!),"",IF(N37&gt;=67%,7,0))</f>
        <v>0</v>
      </c>
      <c r="V37" s="27">
        <f>IF(ISBLANK(#REF!),"",IF(O37&gt;=1,7,0))</f>
        <v>0</v>
      </c>
      <c r="W37" s="27">
        <f>IF(ISBLANK(#REF!),"",IF(P37="ΠΟΛΥΤΕΚΝΟΣ",7,IF(P37="ΤΡΙΤΕΚΝΟΣ",3,0)))</f>
        <v>0</v>
      </c>
      <c r="X37" s="27">
        <f>IF(ISBLANK(#REF!),"",MAX(U37:W37))</f>
        <v>0</v>
      </c>
      <c r="Y37" s="178">
        <f>IF(ISBLANK(#REF!),"",SUM(R37:T37,X37))</f>
        <v>17.2</v>
      </c>
    </row>
    <row r="38" spans="1:25" s="8" customFormat="1">
      <c r="A38" s="28">
        <f>IF(ISBLANK(#REF!),"",IF(ISNUMBER(A37),A37+1,1))</f>
        <v>28</v>
      </c>
      <c r="B38" s="20" t="s">
        <v>112</v>
      </c>
      <c r="C38" s="16" t="s">
        <v>113</v>
      </c>
      <c r="D38" s="20" t="s">
        <v>111</v>
      </c>
      <c r="E38" s="16" t="s">
        <v>74</v>
      </c>
      <c r="F38" s="21">
        <v>37826</v>
      </c>
      <c r="G38" s="54">
        <v>10</v>
      </c>
      <c r="H38" s="20">
        <v>0</v>
      </c>
      <c r="I38" s="20">
        <v>0</v>
      </c>
      <c r="J38" s="20">
        <v>0</v>
      </c>
      <c r="K38" s="20">
        <v>5</v>
      </c>
      <c r="L38" s="20">
        <v>6</v>
      </c>
      <c r="M38" s="20">
        <v>24</v>
      </c>
      <c r="N38" s="19"/>
      <c r="O38" s="86"/>
      <c r="P38" s="17"/>
      <c r="Q38" s="25"/>
      <c r="R38" s="23">
        <f>IF(ISBLANK(#REF!),"",IF(E38="ΤΕΕ-ΤΕΛ-ΕΠΛ-ΕΠΑΛ",IF(G38&gt;10,ROUND(0.5*(G38-10),2),0),IF(E38="ΙΕΚ-Τάξη μαθητείας ΕΠΑΛ",IF(G38&gt;10,ROUND(0.85*(G38-10),2),0))))</f>
        <v>0</v>
      </c>
      <c r="S38" s="23">
        <f>IF(ISBLANK(#REF!),"",MIN(3,0.5*INT((H38*12+I38+ROUND(J38/30,0))/6)))</f>
        <v>0</v>
      </c>
      <c r="T38" s="23">
        <f>IF(ISBLANK(#REF!),"",0.25*(K38*12+L38+ROUND(M38/30,0)))</f>
        <v>16.75</v>
      </c>
      <c r="U38" s="27">
        <f>IF(ISBLANK(#REF!),"",IF(N38&gt;=67%,7,0))</f>
        <v>0</v>
      </c>
      <c r="V38" s="27">
        <f>IF(ISBLANK(#REF!),"",IF(O38&gt;=1,7,0))</f>
        <v>0</v>
      </c>
      <c r="W38" s="27">
        <f>IF(ISBLANK(#REF!),"",IF(P38="ΠΟΛΥΤΕΚΝΟΣ",7,IF(P38="ΤΡΙΤΕΚΝΟΣ",3,0)))</f>
        <v>0</v>
      </c>
      <c r="X38" s="27">
        <f>IF(ISBLANK(#REF!),"",MAX(U38:W38))</f>
        <v>0</v>
      </c>
      <c r="Y38" s="178">
        <f>IF(ISBLANK(#REF!),"",SUM(R38:T38,X38))</f>
        <v>16.75</v>
      </c>
    </row>
    <row r="39" spans="1:25" s="8" customFormat="1">
      <c r="A39" s="28">
        <f>IF(ISBLANK(#REF!),"",IF(ISNUMBER(A38),A38+1,1))</f>
        <v>29</v>
      </c>
      <c r="B39" s="20" t="s">
        <v>114</v>
      </c>
      <c r="C39" s="16" t="s">
        <v>115</v>
      </c>
      <c r="D39" s="20" t="s">
        <v>106</v>
      </c>
      <c r="E39" s="16" t="s">
        <v>74</v>
      </c>
      <c r="F39" s="21">
        <v>36194</v>
      </c>
      <c r="G39" s="54">
        <v>15</v>
      </c>
      <c r="H39" s="20">
        <v>2</v>
      </c>
      <c r="I39" s="20">
        <v>9</v>
      </c>
      <c r="J39" s="20">
        <v>21</v>
      </c>
      <c r="K39" s="20">
        <v>3</v>
      </c>
      <c r="L39" s="20">
        <v>2</v>
      </c>
      <c r="M39" s="20">
        <v>22</v>
      </c>
      <c r="N39" s="22"/>
      <c r="O39" s="84"/>
      <c r="P39" s="20"/>
      <c r="Q39" s="20"/>
      <c r="R39" s="23">
        <f>IF(ISBLANK(#REF!),"",IF(E39="ΤΕΕ-ΤΕΛ-ΕΠΛ-ΕΠΑΛ",IF(G39&gt;10,ROUND(0.5*(G39-10),2),0),IF(E39="ΙΕΚ-Τάξη μαθητείας ΕΠΑΛ",IF(G39&gt;10,ROUND(0.85*(G39-10),2),0))))</f>
        <v>4.25</v>
      </c>
      <c r="S39" s="23">
        <f>IF(ISBLANK(#REF!),"",MIN(3,0.5*INT((H39*12+I39+ROUND(J39/30,0))/6)))</f>
        <v>2.5</v>
      </c>
      <c r="T39" s="23">
        <f>IF(ISBLANK(#REF!),"",0.25*(K39*12+L39+ROUND(M39/30,0)))</f>
        <v>9.75</v>
      </c>
      <c r="U39" s="27">
        <f>IF(ISBLANK(#REF!),"",IF(N39&gt;=67%,7,0))</f>
        <v>0</v>
      </c>
      <c r="V39" s="27">
        <f>IF(ISBLANK(#REF!),"",IF(O39&gt;=1,7,0))</f>
        <v>0</v>
      </c>
      <c r="W39" s="27">
        <f>IF(ISBLANK(#REF!),"",IF(P39="ΠΟΛΥΤΕΚΝΟΣ",7,IF(P39="ΤΡΙΤΕΚΝΟΣ",3,0)))</f>
        <v>0</v>
      </c>
      <c r="X39" s="27">
        <f>IF(ISBLANK(#REF!),"",MAX(U39:W39))</f>
        <v>0</v>
      </c>
      <c r="Y39" s="178">
        <f>IF(ISBLANK(#REF!),"",SUM(R39:T39,X39))</f>
        <v>16.5</v>
      </c>
    </row>
    <row r="40" spans="1:25" s="8" customFormat="1">
      <c r="A40" s="28">
        <f>IF(ISBLANK(#REF!),"",IF(ISNUMBER(A39),A39+1,1))</f>
        <v>30</v>
      </c>
      <c r="B40" s="16" t="s">
        <v>203</v>
      </c>
      <c r="C40" s="16" t="s">
        <v>94</v>
      </c>
      <c r="D40" s="16" t="s">
        <v>166</v>
      </c>
      <c r="E40" s="16" t="s">
        <v>74</v>
      </c>
      <c r="F40" s="88">
        <v>41263</v>
      </c>
      <c r="G40" s="54">
        <v>20</v>
      </c>
      <c r="H40" s="16">
        <v>0</v>
      </c>
      <c r="I40" s="16">
        <v>0</v>
      </c>
      <c r="J40" s="16">
        <v>0</v>
      </c>
      <c r="K40" s="16">
        <v>2</v>
      </c>
      <c r="L40" s="16">
        <v>7</v>
      </c>
      <c r="M40" s="16">
        <v>17</v>
      </c>
      <c r="N40" s="26"/>
      <c r="O40" s="87"/>
      <c r="P40" s="17"/>
      <c r="Q40" s="17"/>
      <c r="R40" s="23">
        <f>IF(ISBLANK(#REF!),"",IF(E40="ΤΕΕ-ΤΕΛ-ΕΠΛ-ΕΠΑΛ",IF(G40&gt;10,ROUND(0.5*(G40-10),2),0),IF(E40="ΙΕΚ-Τάξη μαθητείας ΕΠΑΛ",IF(G40&gt;10,ROUND(0.85*(G40-10),2),0))))</f>
        <v>8.5</v>
      </c>
      <c r="S40" s="23">
        <f>IF(ISBLANK(#REF!),"",MIN(3,0.5*INT((H40*12+I40+ROUND(J40/30,0))/6)))</f>
        <v>0</v>
      </c>
      <c r="T40" s="23">
        <f>IF(ISBLANK(#REF!),"",0.25*(K40*12+L40+ROUND(M40/30,0)))</f>
        <v>8</v>
      </c>
      <c r="U40" s="27">
        <f>IF(ISBLANK(#REF!),"",IF(N40&gt;=67%,7,0))</f>
        <v>0</v>
      </c>
      <c r="V40" s="27">
        <f>IF(ISBLANK(#REF!),"",IF(O40&gt;=1,7,0))</f>
        <v>0</v>
      </c>
      <c r="W40" s="27">
        <f>IF(ISBLANK(#REF!),"",IF(P40="ΠΟΛΥΤΕΚΝΟΣ",7,IF(P40="ΤΡΙΤΕΚΝΟΣ",3,0)))</f>
        <v>0</v>
      </c>
      <c r="X40" s="27">
        <f>IF(ISBLANK(#REF!),"",MAX(U40:W40))</f>
        <v>0</v>
      </c>
      <c r="Y40" s="178">
        <f>IF(ISBLANK(#REF!),"",SUM(R40:T40,X40))</f>
        <v>16.5</v>
      </c>
    </row>
    <row r="41" spans="1:25" s="8" customFormat="1">
      <c r="A41" s="28">
        <f>IF(ISBLANK(#REF!),"",IF(ISNUMBER(A40),A40+1,1))</f>
        <v>31</v>
      </c>
      <c r="B41" s="16" t="s">
        <v>268</v>
      </c>
      <c r="C41" s="16" t="s">
        <v>157</v>
      </c>
      <c r="D41" s="16" t="s">
        <v>183</v>
      </c>
      <c r="E41" s="16" t="s">
        <v>74</v>
      </c>
      <c r="F41" s="88">
        <v>37294</v>
      </c>
      <c r="G41" s="54">
        <v>14</v>
      </c>
      <c r="H41" s="16">
        <v>0</v>
      </c>
      <c r="I41" s="16">
        <v>0</v>
      </c>
      <c r="J41" s="16">
        <v>0</v>
      </c>
      <c r="K41" s="16">
        <v>3</v>
      </c>
      <c r="L41" s="16">
        <v>10</v>
      </c>
      <c r="M41" s="16">
        <v>25</v>
      </c>
      <c r="N41" s="26"/>
      <c r="O41" s="87"/>
      <c r="P41" s="17"/>
      <c r="Q41" s="17"/>
      <c r="R41" s="23">
        <f>IF(ISBLANK(#REF!),"",IF(E41="ΤΕΕ-ΤΕΛ-ΕΠΛ-ΕΠΑΛ",IF(G41&gt;10,ROUND(0.5*(G41-10),2),0),IF(E41="ΙΕΚ-Τάξη μαθητείας ΕΠΑΛ",IF(G41&gt;10,ROUND(0.85*(G41-10),2),0))))</f>
        <v>3.4</v>
      </c>
      <c r="S41" s="23">
        <f>IF(ISBLANK(#REF!),"",MIN(3,0.5*INT((H41*12+I41+ROUND(J41/30,0))/6)))</f>
        <v>0</v>
      </c>
      <c r="T41" s="23">
        <f>IF(ISBLANK(#REF!),"",0.25*(K41*12+L41+ROUND(M41/30,0)))</f>
        <v>11.75</v>
      </c>
      <c r="U41" s="27">
        <f>IF(ISBLANK(#REF!),"",IF(N41&gt;=67%,7,0))</f>
        <v>0</v>
      </c>
      <c r="V41" s="27">
        <f>IF(ISBLANK(#REF!),"",IF(O41&gt;=1,7,0))</f>
        <v>0</v>
      </c>
      <c r="W41" s="27">
        <f>IF(ISBLANK(#REF!),"",IF(P41="ΠΟΛΥΤΕΚΝΟΣ",7,IF(P41="ΤΡΙΤΕΚΝΟΣ",3,0)))</f>
        <v>0</v>
      </c>
      <c r="X41" s="27">
        <f>IF(ISBLANK(#REF!),"",MAX(U41:W41))</f>
        <v>0</v>
      </c>
      <c r="Y41" s="178">
        <f>IF(ISBLANK(#REF!),"",SUM(R41:T41,X41))</f>
        <v>15.15</v>
      </c>
    </row>
    <row r="42" spans="1:25" s="8" customFormat="1">
      <c r="A42" s="28">
        <f>IF(ISBLANK(#REF!),"",IF(ISNUMBER(A41),A41+1,1))</f>
        <v>32</v>
      </c>
      <c r="B42" s="16" t="s">
        <v>134</v>
      </c>
      <c r="C42" s="16" t="s">
        <v>137</v>
      </c>
      <c r="D42" s="16" t="s">
        <v>106</v>
      </c>
      <c r="E42" s="16" t="s">
        <v>69</v>
      </c>
      <c r="F42" s="88">
        <v>37776</v>
      </c>
      <c r="G42" s="54">
        <v>13</v>
      </c>
      <c r="H42" s="16">
        <v>0</v>
      </c>
      <c r="I42" s="16">
        <v>6</v>
      </c>
      <c r="J42" s="16">
        <v>0</v>
      </c>
      <c r="K42" s="16">
        <v>4</v>
      </c>
      <c r="L42" s="16">
        <v>3</v>
      </c>
      <c r="M42" s="16">
        <v>8</v>
      </c>
      <c r="N42" s="26"/>
      <c r="O42" s="87"/>
      <c r="P42" s="17"/>
      <c r="Q42" s="17"/>
      <c r="R42" s="23">
        <f>IF(ISBLANK(#REF!),"",IF(E42="ΤΕΕ-ΤΕΛ-ΕΠΛ-ΕΠΑΛ",IF(G42&gt;10,ROUND(0.5*(G42-10),2),0),IF(E42="ΙΕΚ-Τάξη μαθητείας ΕΠΑΛ",IF(G42&gt;10,ROUND(0.85*(G42-10),2),0))))</f>
        <v>1.5</v>
      </c>
      <c r="S42" s="23">
        <f>IF(ISBLANK(#REF!),"",MIN(3,0.5*INT((H42*12+I42+ROUND(J42/30,0))/6)))</f>
        <v>0.5</v>
      </c>
      <c r="T42" s="23">
        <f>IF(ISBLANK(#REF!),"",0.25*(K42*12+L42+ROUND(M42/30,0)))</f>
        <v>12.75</v>
      </c>
      <c r="U42" s="27">
        <f>IF(ISBLANK(#REF!),"",IF(N42&gt;=67%,7,0))</f>
        <v>0</v>
      </c>
      <c r="V42" s="27">
        <f>IF(ISBLANK(#REF!),"",IF(O42&gt;=1,7,0))</f>
        <v>0</v>
      </c>
      <c r="W42" s="27">
        <f>IF(ISBLANK(#REF!),"",IF(P42="ΠΟΛΥΤΕΚΝΟΣ",7,IF(P42="ΤΡΙΤΕΚΝΟΣ",3,0)))</f>
        <v>0</v>
      </c>
      <c r="X42" s="27">
        <f>IF(ISBLANK(#REF!),"",MAX(U42:W42))</f>
        <v>0</v>
      </c>
      <c r="Y42" s="178">
        <f>IF(ISBLANK(#REF!),"",SUM(R42:T42,X42))</f>
        <v>14.75</v>
      </c>
    </row>
    <row r="43" spans="1:25" s="8" customFormat="1">
      <c r="A43" s="28">
        <f>IF(ISBLANK(#REF!),"",IF(ISNUMBER(A42),A42+1,1))</f>
        <v>33</v>
      </c>
      <c r="B43" s="16" t="s">
        <v>124</v>
      </c>
      <c r="C43" s="16" t="s">
        <v>125</v>
      </c>
      <c r="D43" s="16" t="s">
        <v>126</v>
      </c>
      <c r="E43" s="16" t="s">
        <v>74</v>
      </c>
      <c r="F43" s="88">
        <v>41263</v>
      </c>
      <c r="G43" s="54">
        <v>18</v>
      </c>
      <c r="H43" s="16">
        <v>0</v>
      </c>
      <c r="I43" s="16">
        <v>0</v>
      </c>
      <c r="J43" s="16">
        <v>0</v>
      </c>
      <c r="K43" s="16">
        <v>2</v>
      </c>
      <c r="L43" s="16">
        <v>6</v>
      </c>
      <c r="M43" s="16">
        <v>21</v>
      </c>
      <c r="N43" s="26"/>
      <c r="O43" s="87"/>
      <c r="P43" s="17"/>
      <c r="Q43" s="17"/>
      <c r="R43" s="23">
        <f>IF(ISBLANK(#REF!),"",IF(E43="ΤΕΕ-ΤΕΛ-ΕΠΛ-ΕΠΑΛ",IF(G43&gt;10,ROUND(0.5*(G43-10),2),0),IF(E43="ΙΕΚ-Τάξη μαθητείας ΕΠΑΛ",IF(G43&gt;10,ROUND(0.85*(G43-10),2),0))))</f>
        <v>6.8</v>
      </c>
      <c r="S43" s="23">
        <f>IF(ISBLANK(#REF!),"",MIN(3,0.5*INT((H43*12+I43+ROUND(J43/30,0))/6)))</f>
        <v>0</v>
      </c>
      <c r="T43" s="23">
        <f>IF(ISBLANK(#REF!),"",0.25*(K43*12+L43+ROUND(M43/30,0)))</f>
        <v>7.75</v>
      </c>
      <c r="U43" s="27">
        <f>IF(ISBLANK(#REF!),"",IF(N43&gt;=67%,7,0))</f>
        <v>0</v>
      </c>
      <c r="V43" s="27">
        <f>IF(ISBLANK(#REF!),"",IF(O43&gt;=1,7,0))</f>
        <v>0</v>
      </c>
      <c r="W43" s="27">
        <f>IF(ISBLANK(#REF!),"",IF(P43="ΠΟΛΥΤΕΚΝΟΣ",7,IF(P43="ΤΡΙΤΕΚΝΟΣ",3,0)))</f>
        <v>0</v>
      </c>
      <c r="X43" s="27">
        <f>IF(ISBLANK(#REF!),"",MAX(U43:W43))</f>
        <v>0</v>
      </c>
      <c r="Y43" s="178">
        <f>IF(ISBLANK(#REF!),"",SUM(R43:T43,X43))</f>
        <v>14.55</v>
      </c>
    </row>
    <row r="44" spans="1:25" s="8" customFormat="1">
      <c r="A44" s="28">
        <f>IF(ISBLANK(#REF!),"",IF(ISNUMBER(A43),A43+1,1))</f>
        <v>34</v>
      </c>
      <c r="B44" s="20" t="s">
        <v>107</v>
      </c>
      <c r="C44" s="16" t="s">
        <v>108</v>
      </c>
      <c r="D44" s="20" t="s">
        <v>106</v>
      </c>
      <c r="E44" s="16" t="s">
        <v>69</v>
      </c>
      <c r="F44" s="21">
        <v>36207</v>
      </c>
      <c r="G44" s="54">
        <v>13.8</v>
      </c>
      <c r="H44" s="20">
        <v>0</v>
      </c>
      <c r="I44" s="20">
        <v>0</v>
      </c>
      <c r="J44" s="20">
        <v>0</v>
      </c>
      <c r="K44" s="20">
        <v>1</v>
      </c>
      <c r="L44" s="20">
        <v>9</v>
      </c>
      <c r="M44" s="20">
        <v>28</v>
      </c>
      <c r="N44" s="19"/>
      <c r="O44" s="86">
        <v>1</v>
      </c>
      <c r="P44" s="17" t="s">
        <v>31</v>
      </c>
      <c r="Q44" s="25"/>
      <c r="R44" s="23">
        <f>IF(ISBLANK(#REF!),"",IF(E44="ΤΕΕ-ΤΕΛ-ΕΠΛ-ΕΠΑΛ",IF(G44&gt;10,ROUND(0.5*(G44-10),2),0),IF(E44="ΙΕΚ-Τάξη μαθητείας ΕΠΑΛ",IF(G44&gt;10,ROUND(0.85*(G44-10),2),0))))</f>
        <v>1.9</v>
      </c>
      <c r="S44" s="23">
        <f>IF(ISBLANK(#REF!),"",MIN(3,0.5*INT((H44*12+I44+ROUND(J44/30,0))/6)))</f>
        <v>0</v>
      </c>
      <c r="T44" s="23">
        <f>IF(ISBLANK(#REF!),"",0.25*(K44*12+L44+ROUND(M44/30,0)))</f>
        <v>5.5</v>
      </c>
      <c r="U44" s="27">
        <f>IF(ISBLANK(#REF!),"",IF(N44&gt;=67%,7,0))</f>
        <v>0</v>
      </c>
      <c r="V44" s="27">
        <f>IF(ISBLANK(#REF!),"",IF(O44&gt;=1,7,0))</f>
        <v>7</v>
      </c>
      <c r="W44" s="27">
        <f>IF(ISBLANK(#REF!),"",IF(P44="ΠΟΛΥΤΕΚΝΟΣ",7,IF(P44="ΤΡΙΤΕΚΝΟΣ",3,0)))</f>
        <v>3</v>
      </c>
      <c r="X44" s="27">
        <f>IF(ISBLANK(#REF!),"",MAX(U44:W44))</f>
        <v>7</v>
      </c>
      <c r="Y44" s="178">
        <f>IF(ISBLANK(#REF!),"",SUM(R44:T44,X44))</f>
        <v>14.4</v>
      </c>
    </row>
    <row r="45" spans="1:25" s="8" customFormat="1">
      <c r="A45" s="28">
        <f>IF(ISBLANK(#REF!),"",IF(ISNUMBER(A44),A44+1,1))</f>
        <v>35</v>
      </c>
      <c r="B45" s="16" t="s">
        <v>283</v>
      </c>
      <c r="C45" s="16" t="s">
        <v>150</v>
      </c>
      <c r="D45" s="16" t="s">
        <v>143</v>
      </c>
      <c r="E45" s="16" t="s">
        <v>74</v>
      </c>
      <c r="F45" s="88">
        <v>36560</v>
      </c>
      <c r="G45" s="54">
        <v>11</v>
      </c>
      <c r="H45" s="16">
        <v>1</v>
      </c>
      <c r="I45" s="16">
        <v>1</v>
      </c>
      <c r="J45" s="16">
        <v>4</v>
      </c>
      <c r="K45" s="16">
        <v>4</v>
      </c>
      <c r="L45" s="16">
        <v>0</v>
      </c>
      <c r="M45" s="16">
        <v>24</v>
      </c>
      <c r="N45" s="26"/>
      <c r="O45" s="87"/>
      <c r="P45" s="17"/>
      <c r="Q45" s="17"/>
      <c r="R45" s="23">
        <f>IF(ISBLANK(#REF!),"",IF(E45="ΤΕΕ-ΤΕΛ-ΕΠΛ-ΕΠΑΛ",IF(G45&gt;10,ROUND(0.5*(G45-10),2),0),IF(E45="ΙΕΚ-Τάξη μαθητείας ΕΠΑΛ",IF(G45&gt;10,ROUND(0.85*(G45-10),2),0))))</f>
        <v>0.85</v>
      </c>
      <c r="S45" s="23">
        <f>IF(ISBLANK(#REF!),"",MIN(3,0.5*INT((H45*12+I45+ROUND(J45/30,0))/6)))</f>
        <v>1</v>
      </c>
      <c r="T45" s="23">
        <f>IF(ISBLANK(#REF!),"",0.25*(K45*12+L45+ROUND(M45/30,0)))</f>
        <v>12.25</v>
      </c>
      <c r="U45" s="27">
        <f>IF(ISBLANK(#REF!),"",IF(N45&gt;=67%,7,0))</f>
        <v>0</v>
      </c>
      <c r="V45" s="27">
        <f>IF(ISBLANK(#REF!),"",IF(O45&gt;=1,7,0))</f>
        <v>0</v>
      </c>
      <c r="W45" s="27">
        <f>IF(ISBLANK(#REF!),"",IF(P45="ΠΟΛΥΤΕΚΝΟΣ",7,IF(P45="ΤΡΙΤΕΚΝΟΣ",3,0)))</f>
        <v>0</v>
      </c>
      <c r="X45" s="27">
        <f>IF(ISBLANK(#REF!),"",MAX(U45:W45))</f>
        <v>0</v>
      </c>
      <c r="Y45" s="178">
        <f>IF(ISBLANK(#REF!),"",SUM(R45:T45,X45))</f>
        <v>14.1</v>
      </c>
    </row>
    <row r="46" spans="1:25" s="8" customFormat="1">
      <c r="A46" s="28">
        <f>IF(ISBLANK(#REF!),"",IF(ISNUMBER(A45),A45+1,1))</f>
        <v>36</v>
      </c>
      <c r="B46" s="16" t="s">
        <v>222</v>
      </c>
      <c r="C46" s="16" t="s">
        <v>223</v>
      </c>
      <c r="D46" s="16" t="s">
        <v>210</v>
      </c>
      <c r="E46" s="16" t="s">
        <v>69</v>
      </c>
      <c r="F46" s="88">
        <v>34873</v>
      </c>
      <c r="G46" s="54">
        <v>19.928000000000001</v>
      </c>
      <c r="H46" s="16">
        <v>0</v>
      </c>
      <c r="I46" s="16">
        <v>0</v>
      </c>
      <c r="J46" s="16">
        <v>0</v>
      </c>
      <c r="K46" s="16">
        <v>0</v>
      </c>
      <c r="L46" s="16">
        <v>6</v>
      </c>
      <c r="M46" s="16">
        <v>26</v>
      </c>
      <c r="N46" s="26"/>
      <c r="O46" s="87"/>
      <c r="P46" s="17" t="s">
        <v>30</v>
      </c>
      <c r="Q46" s="17"/>
      <c r="R46" s="23">
        <f>IF(ISBLANK(#REF!),"",IF(E46="ΤΕΕ-ΤΕΛ-ΕΠΛ-ΕΠΑΛ",IF(G46&gt;10,ROUND(0.5*(G46-10),2),0),IF(E46="ΙΕΚ-Τάξη μαθητείας ΕΠΑΛ",IF(G46&gt;10,ROUND(0.85*(G46-10),2),0))))</f>
        <v>4.96</v>
      </c>
      <c r="S46" s="23">
        <f>IF(ISBLANK(#REF!),"",MIN(3,0.5*INT((H46*12+I46+ROUND(J46/30,0))/6)))</f>
        <v>0</v>
      </c>
      <c r="T46" s="23">
        <f>IF(ISBLANK(#REF!),"",0.25*(K46*12+L46+ROUND(M46/30,0)))</f>
        <v>1.75</v>
      </c>
      <c r="U46" s="27">
        <f>IF(ISBLANK(#REF!),"",IF(N46&gt;=67%,7,0))</f>
        <v>0</v>
      </c>
      <c r="V46" s="27">
        <f>IF(ISBLANK(#REF!),"",IF(O46&gt;=1,7,0))</f>
        <v>0</v>
      </c>
      <c r="W46" s="27">
        <f>IF(ISBLANK(#REF!),"",IF(P46="ΠΟΛΥΤΕΚΝΟΣ",7,IF(P46="ΤΡΙΤΕΚΝΟΣ",3,0)))</f>
        <v>7</v>
      </c>
      <c r="X46" s="27">
        <f>IF(ISBLANK(#REF!),"",MAX(U46:W46))</f>
        <v>7</v>
      </c>
      <c r="Y46" s="178">
        <f>IF(ISBLANK(#REF!),"",SUM(R46:T46,X46))</f>
        <v>13.71</v>
      </c>
    </row>
    <row r="47" spans="1:25" s="8" customFormat="1">
      <c r="A47" s="28">
        <f>IF(ISBLANK(#REF!),"",IF(ISNUMBER(A46),A46+1,1))</f>
        <v>37</v>
      </c>
      <c r="B47" s="16" t="s">
        <v>211</v>
      </c>
      <c r="C47" s="16" t="s">
        <v>108</v>
      </c>
      <c r="D47" s="16" t="s">
        <v>129</v>
      </c>
      <c r="E47" s="16" t="s">
        <v>74</v>
      </c>
      <c r="F47" s="88">
        <v>41263</v>
      </c>
      <c r="G47" s="54">
        <v>17</v>
      </c>
      <c r="H47" s="16">
        <v>0</v>
      </c>
      <c r="I47" s="16">
        <v>0</v>
      </c>
      <c r="J47" s="16">
        <v>0</v>
      </c>
      <c r="K47" s="16">
        <v>2</v>
      </c>
      <c r="L47" s="16">
        <v>6</v>
      </c>
      <c r="M47" s="16">
        <v>20</v>
      </c>
      <c r="N47" s="26"/>
      <c r="O47" s="87"/>
      <c r="P47" s="17"/>
      <c r="Q47" s="17"/>
      <c r="R47" s="23">
        <f>IF(ISBLANK(#REF!),"",IF(E47="ΤΕΕ-ΤΕΛ-ΕΠΛ-ΕΠΑΛ",IF(G47&gt;10,ROUND(0.5*(G47-10),2),0),IF(E47="ΙΕΚ-Τάξη μαθητείας ΕΠΑΛ",IF(G47&gt;10,ROUND(0.85*(G47-10),2),0))))</f>
        <v>5.95</v>
      </c>
      <c r="S47" s="23">
        <f>IF(ISBLANK(#REF!),"",MIN(3,0.5*INT((H47*12+I47+ROUND(J47/30,0))/6)))</f>
        <v>0</v>
      </c>
      <c r="T47" s="23">
        <f>IF(ISBLANK(#REF!),"",0.25*(K47*12+L47+ROUND(M47/30,0)))</f>
        <v>7.75</v>
      </c>
      <c r="U47" s="27">
        <f>IF(ISBLANK(#REF!),"",IF(N47&gt;=67%,7,0))</f>
        <v>0</v>
      </c>
      <c r="V47" s="27">
        <f>IF(ISBLANK(#REF!),"",IF(O47&gt;=1,7,0))</f>
        <v>0</v>
      </c>
      <c r="W47" s="27">
        <f>IF(ISBLANK(#REF!),"",IF(P47="ΠΟΛΥΤΕΚΝΟΣ",7,IF(P47="ΤΡΙΤΕΚΝΟΣ",3,0)))</f>
        <v>0</v>
      </c>
      <c r="X47" s="27">
        <f>IF(ISBLANK(#REF!),"",MAX(U47:W47))</f>
        <v>0</v>
      </c>
      <c r="Y47" s="178">
        <f>IF(ISBLANK(#REF!),"",SUM(R47:T47,X47))</f>
        <v>13.7</v>
      </c>
    </row>
    <row r="48" spans="1:25" s="8" customFormat="1">
      <c r="A48" s="28">
        <f>IF(ISBLANK(#REF!),"",IF(ISNUMBER(A47),A47+1,1))</f>
        <v>38</v>
      </c>
      <c r="B48" s="16" t="s">
        <v>138</v>
      </c>
      <c r="C48" s="16" t="s">
        <v>139</v>
      </c>
      <c r="D48" s="16" t="s">
        <v>140</v>
      </c>
      <c r="E48" s="16" t="s">
        <v>74</v>
      </c>
      <c r="F48" s="88">
        <v>39890</v>
      </c>
      <c r="G48" s="54">
        <v>13</v>
      </c>
      <c r="H48" s="16">
        <v>1</v>
      </c>
      <c r="I48" s="16">
        <v>4</v>
      </c>
      <c r="J48" s="16">
        <v>10</v>
      </c>
      <c r="K48" s="16">
        <v>3</v>
      </c>
      <c r="L48" s="16">
        <v>2</v>
      </c>
      <c r="M48" s="16">
        <v>28</v>
      </c>
      <c r="N48" s="26"/>
      <c r="O48" s="87"/>
      <c r="P48" s="17"/>
      <c r="Q48" s="17"/>
      <c r="R48" s="23">
        <f>IF(ISBLANK(#REF!),"",IF(E48="ΤΕΕ-ΤΕΛ-ΕΠΛ-ΕΠΑΛ",IF(G48&gt;10,ROUND(0.5*(G48-10),2),0),IF(E48="ΙΕΚ-Τάξη μαθητείας ΕΠΑΛ",IF(G48&gt;10,ROUND(0.85*(G48-10),2),0))))</f>
        <v>2.5499999999999998</v>
      </c>
      <c r="S48" s="23">
        <f>IF(ISBLANK(#REF!),"",MIN(3,0.5*INT((H48*12+I48+ROUND(J48/30,0))/6)))</f>
        <v>1</v>
      </c>
      <c r="T48" s="23">
        <f>IF(ISBLANK(#REF!),"",0.25*(K48*12+L48+ROUND(M48/30,0)))</f>
        <v>9.75</v>
      </c>
      <c r="U48" s="27">
        <f>IF(ISBLANK(#REF!),"",IF(N48&gt;=67%,7,0))</f>
        <v>0</v>
      </c>
      <c r="V48" s="27">
        <f>IF(ISBLANK(#REF!),"",IF(O48&gt;=1,7,0))</f>
        <v>0</v>
      </c>
      <c r="W48" s="27">
        <f>IF(ISBLANK(#REF!),"",IF(P48="ΠΟΛΥΤΕΚΝΟΣ",7,IF(P48="ΤΡΙΤΕΚΝΟΣ",3,0)))</f>
        <v>0</v>
      </c>
      <c r="X48" s="27">
        <f>IF(ISBLANK(#REF!),"",MAX(U48:W48))</f>
        <v>0</v>
      </c>
      <c r="Y48" s="178">
        <f>IF(ISBLANK(#REF!),"",SUM(R48:T48,X48))</f>
        <v>13.3</v>
      </c>
    </row>
    <row r="49" spans="1:25" s="8" customFormat="1">
      <c r="A49" s="28">
        <f>IF(ISBLANK(#REF!),"",IF(ISNUMBER(A48),A48+1,1))</f>
        <v>39</v>
      </c>
      <c r="B49" s="16" t="s">
        <v>328</v>
      </c>
      <c r="C49" s="16" t="s">
        <v>329</v>
      </c>
      <c r="D49" s="16" t="s">
        <v>179</v>
      </c>
      <c r="E49" s="16" t="s">
        <v>69</v>
      </c>
      <c r="F49" s="88">
        <v>36327</v>
      </c>
      <c r="G49" s="54">
        <v>14.132999999999999</v>
      </c>
      <c r="H49" s="16">
        <v>0</v>
      </c>
      <c r="I49" s="16">
        <v>0</v>
      </c>
      <c r="J49" s="16">
        <v>0</v>
      </c>
      <c r="K49" s="16">
        <v>3</v>
      </c>
      <c r="L49" s="16">
        <v>8</v>
      </c>
      <c r="M49" s="16">
        <v>8</v>
      </c>
      <c r="N49" s="26"/>
      <c r="O49" s="87"/>
      <c r="P49" s="17"/>
      <c r="Q49" s="17"/>
      <c r="R49" s="23">
        <f>IF(ISBLANK(#REF!),"",IF(E49="ΤΕΕ-ΤΕΛ-ΕΠΛ-ΕΠΑΛ",IF(G49&gt;10,ROUND(0.5*(G49-10),2),0),IF(E49="ΙΕΚ-Τάξη μαθητείας ΕΠΑΛ",IF(G49&gt;10,ROUND(0.85*(G49-10),2),0))))</f>
        <v>2.0699999999999998</v>
      </c>
      <c r="S49" s="23">
        <f>IF(ISBLANK(#REF!),"",MIN(3,0.5*INT((H49*12+I49+ROUND(J49/30,0))/6)))</f>
        <v>0</v>
      </c>
      <c r="T49" s="23">
        <f>IF(ISBLANK(#REF!),"",0.25*(K49*12+L49+ROUND(M49/30,0)))</f>
        <v>11</v>
      </c>
      <c r="U49" s="27">
        <f>IF(ISBLANK(#REF!),"",IF(N49&gt;=67%,7,0))</f>
        <v>0</v>
      </c>
      <c r="V49" s="27">
        <f>IF(ISBLANK(#REF!),"",IF(O49&gt;=1,7,0))</f>
        <v>0</v>
      </c>
      <c r="W49" s="27">
        <f>IF(ISBLANK(#REF!),"",IF(P49="ΠΟΛΥΤΕΚΝΟΣ",7,IF(P49="ΤΡΙΤΕΚΝΟΣ",3,0)))</f>
        <v>0</v>
      </c>
      <c r="X49" s="27">
        <f>IF(ISBLANK(#REF!),"",MAX(U49:W49))</f>
        <v>0</v>
      </c>
      <c r="Y49" s="178">
        <f>IF(ISBLANK(#REF!),"",SUM(R49:T49,X49))</f>
        <v>13.07</v>
      </c>
    </row>
    <row r="50" spans="1:25" s="8" customFormat="1">
      <c r="A50" s="28">
        <f>IF(ISBLANK(#REF!),"",IF(ISNUMBER(A49),A49+1,1))</f>
        <v>40</v>
      </c>
      <c r="B50" s="20" t="s">
        <v>104</v>
      </c>
      <c r="C50" s="16" t="s">
        <v>105</v>
      </c>
      <c r="D50" s="20" t="s">
        <v>106</v>
      </c>
      <c r="E50" s="16" t="s">
        <v>69</v>
      </c>
      <c r="F50" s="21">
        <v>37776</v>
      </c>
      <c r="G50" s="54">
        <v>17.635999999999999</v>
      </c>
      <c r="H50" s="20">
        <v>0</v>
      </c>
      <c r="I50" s="20">
        <v>5</v>
      </c>
      <c r="J50" s="20">
        <v>18</v>
      </c>
      <c r="K50" s="20">
        <v>1</v>
      </c>
      <c r="L50" s="20">
        <v>9</v>
      </c>
      <c r="M50" s="20">
        <v>28</v>
      </c>
      <c r="N50" s="19"/>
      <c r="O50" s="86"/>
      <c r="P50" s="17" t="s">
        <v>31</v>
      </c>
      <c r="Q50" s="25"/>
      <c r="R50" s="23">
        <f>IF(ISBLANK(#REF!),"",IF(E50="ΤΕΕ-ΤΕΛ-ΕΠΛ-ΕΠΑΛ",IF(G50&gt;10,ROUND(0.5*(G50-10),2),0),IF(E50="ΙΕΚ-Τάξη μαθητείας ΕΠΑΛ",IF(G50&gt;10,ROUND(0.85*(G50-10),2),0))))</f>
        <v>3.82</v>
      </c>
      <c r="S50" s="23">
        <f>IF(ISBLANK(#REF!),"",MIN(3,0.5*INT((H50*12+I50+ROUND(J50/30,0))/6)))</f>
        <v>0.5</v>
      </c>
      <c r="T50" s="23">
        <f>IF(ISBLANK(#REF!),"",0.25*(K50*12+L50+ROUND(M50/30,0)))</f>
        <v>5.5</v>
      </c>
      <c r="U50" s="27">
        <f>IF(ISBLANK(#REF!),"",IF(N50&gt;=67%,7,0))</f>
        <v>0</v>
      </c>
      <c r="V50" s="27">
        <f>IF(ISBLANK(#REF!),"",IF(O50&gt;=1,7,0))</f>
        <v>0</v>
      </c>
      <c r="W50" s="27">
        <f>IF(ISBLANK(#REF!),"",IF(P50="ΠΟΛΥΤΕΚΝΟΣ",7,IF(P50="ΤΡΙΤΕΚΝΟΣ",3,0)))</f>
        <v>3</v>
      </c>
      <c r="X50" s="27">
        <f>IF(ISBLANK(#REF!),"",MAX(U50:W50))</f>
        <v>3</v>
      </c>
      <c r="Y50" s="178">
        <f>IF(ISBLANK(#REF!),"",SUM(R50:T50,X50))</f>
        <v>12.82</v>
      </c>
    </row>
    <row r="51" spans="1:25" s="8" customFormat="1">
      <c r="A51" s="28">
        <f>IF(ISBLANK(#REF!),"",IF(ISNUMBER(A50),A50+1,1))</f>
        <v>41</v>
      </c>
      <c r="B51" s="16" t="s">
        <v>164</v>
      </c>
      <c r="C51" s="16" t="s">
        <v>165</v>
      </c>
      <c r="D51" s="16" t="s">
        <v>166</v>
      </c>
      <c r="E51" s="16" t="s">
        <v>74</v>
      </c>
      <c r="F51" s="88">
        <v>37651</v>
      </c>
      <c r="G51" s="54">
        <v>12</v>
      </c>
      <c r="H51" s="16">
        <v>0</v>
      </c>
      <c r="I51" s="16">
        <v>9</v>
      </c>
      <c r="J51" s="16">
        <v>11</v>
      </c>
      <c r="K51" s="16">
        <v>3</v>
      </c>
      <c r="L51" s="16">
        <v>5</v>
      </c>
      <c r="M51" s="16">
        <v>0</v>
      </c>
      <c r="N51" s="26"/>
      <c r="O51" s="87"/>
      <c r="P51" s="17"/>
      <c r="Q51" s="17"/>
      <c r="R51" s="23">
        <f>IF(ISBLANK(#REF!),"",IF(E51="ΤΕΕ-ΤΕΛ-ΕΠΛ-ΕΠΑΛ",IF(G51&gt;10,ROUND(0.5*(G51-10),2),0),IF(E51="ΙΕΚ-Τάξη μαθητείας ΕΠΑΛ",IF(G51&gt;10,ROUND(0.85*(G51-10),2),0))))</f>
        <v>1.7</v>
      </c>
      <c r="S51" s="23">
        <f>IF(ISBLANK(#REF!),"",MIN(3,0.5*INT((H51*12+I51+ROUND(J51/30,0))/6)))</f>
        <v>0.5</v>
      </c>
      <c r="T51" s="23">
        <f>IF(ISBLANK(#REF!),"",0.25*(K51*12+L51+ROUND(M51/30,0)))</f>
        <v>10.25</v>
      </c>
      <c r="U51" s="27">
        <f>IF(ISBLANK(#REF!),"",IF(N51&gt;=67%,7,0))</f>
        <v>0</v>
      </c>
      <c r="V51" s="27">
        <f>IF(ISBLANK(#REF!),"",IF(O51&gt;=1,7,0))</f>
        <v>0</v>
      </c>
      <c r="W51" s="27">
        <f>IF(ISBLANK(#REF!),"",IF(P51="ΠΟΛΥΤΕΚΝΟΣ",7,IF(P51="ΤΡΙΤΕΚΝΟΣ",3,0)))</f>
        <v>0</v>
      </c>
      <c r="X51" s="27">
        <f>IF(ISBLANK(#REF!),"",MAX(U51:W51))</f>
        <v>0</v>
      </c>
      <c r="Y51" s="178">
        <f>IF(ISBLANK(#REF!),"",SUM(R51:T51,X51))</f>
        <v>12.45</v>
      </c>
    </row>
    <row r="52" spans="1:25" s="8" customFormat="1">
      <c r="A52" s="28">
        <f>IF(ISBLANK(#REF!),"",IF(ISNUMBER(A51),A51+1,1))</f>
        <v>42</v>
      </c>
      <c r="B52" s="20" t="s">
        <v>109</v>
      </c>
      <c r="C52" s="16" t="s">
        <v>110</v>
      </c>
      <c r="D52" s="20" t="s">
        <v>111</v>
      </c>
      <c r="E52" s="16" t="s">
        <v>74</v>
      </c>
      <c r="F52" s="21">
        <v>41263</v>
      </c>
      <c r="G52" s="54">
        <v>18</v>
      </c>
      <c r="H52" s="20">
        <v>0</v>
      </c>
      <c r="I52" s="20">
        <v>5</v>
      </c>
      <c r="J52" s="20">
        <v>0</v>
      </c>
      <c r="K52" s="20">
        <v>1</v>
      </c>
      <c r="L52" s="20">
        <v>9</v>
      </c>
      <c r="M52" s="20">
        <v>19</v>
      </c>
      <c r="N52" s="19"/>
      <c r="O52" s="86"/>
      <c r="P52" s="17"/>
      <c r="Q52" s="25"/>
      <c r="R52" s="23">
        <f>IF(ISBLANK(#REF!),"",IF(E52="ΤΕΕ-ΤΕΛ-ΕΠΛ-ΕΠΑΛ",IF(G52&gt;10,ROUND(0.5*(G52-10),2),0),IF(E52="ΙΕΚ-Τάξη μαθητείας ΕΠΑΛ",IF(G52&gt;10,ROUND(0.85*(G52-10),2),0))))</f>
        <v>6.8</v>
      </c>
      <c r="S52" s="23">
        <f>IF(ISBLANK(#REF!),"",MIN(3,0.5*INT((H52*12+I52+ROUND(J52/30,0))/6)))</f>
        <v>0</v>
      </c>
      <c r="T52" s="23">
        <f>IF(ISBLANK(#REF!),"",0.25*(K52*12+L52+ROUND(M52/30,0)))</f>
        <v>5.5</v>
      </c>
      <c r="U52" s="27">
        <f>IF(ISBLANK(#REF!),"",IF(N52&gt;=67%,7,0))</f>
        <v>0</v>
      </c>
      <c r="V52" s="27">
        <f>IF(ISBLANK(#REF!),"",IF(O52&gt;=1,7,0))</f>
        <v>0</v>
      </c>
      <c r="W52" s="27">
        <f>IF(ISBLANK(#REF!),"",IF(P52="ΠΟΛΥΤΕΚΝΟΣ",7,IF(P52="ΤΡΙΤΕΚΝΟΣ",3,0)))</f>
        <v>0</v>
      </c>
      <c r="X52" s="27">
        <f>IF(ISBLANK(#REF!),"",MAX(U52:W52))</f>
        <v>0</v>
      </c>
      <c r="Y52" s="178">
        <f>IF(ISBLANK(#REF!),"",SUM(R52:T52,X52))</f>
        <v>12.3</v>
      </c>
    </row>
    <row r="53" spans="1:25" s="8" customFormat="1">
      <c r="A53" s="28">
        <f>IF(ISBLANK(#REF!),"",IF(ISNUMBER(A52),A52+1,1))</f>
        <v>43</v>
      </c>
      <c r="B53" s="16" t="s">
        <v>265</v>
      </c>
      <c r="C53" s="16" t="s">
        <v>153</v>
      </c>
      <c r="D53" s="16" t="s">
        <v>200</v>
      </c>
      <c r="E53" s="16" t="s">
        <v>74</v>
      </c>
      <c r="F53" s="88">
        <v>40865</v>
      </c>
      <c r="G53" s="54">
        <v>15</v>
      </c>
      <c r="H53" s="16">
        <v>0</v>
      </c>
      <c r="I53" s="16">
        <v>0</v>
      </c>
      <c r="J53" s="16">
        <v>0</v>
      </c>
      <c r="K53" s="16">
        <v>2</v>
      </c>
      <c r="L53" s="16">
        <v>8</v>
      </c>
      <c r="M53" s="16">
        <v>9</v>
      </c>
      <c r="N53" s="26"/>
      <c r="O53" s="87"/>
      <c r="P53" s="17"/>
      <c r="Q53" s="17"/>
      <c r="R53" s="23">
        <f>IF(ISBLANK(#REF!),"",IF(E53="ΤΕΕ-ΤΕΛ-ΕΠΛ-ΕΠΑΛ",IF(G53&gt;10,ROUND(0.5*(G53-10),2),0),IF(E53="ΙΕΚ-Τάξη μαθητείας ΕΠΑΛ",IF(G53&gt;10,ROUND(0.85*(G53-10),2),0))))</f>
        <v>4.25</v>
      </c>
      <c r="S53" s="23">
        <f>IF(ISBLANK(#REF!),"",MIN(3,0.5*INT((H53*12+I53+ROUND(J53/30,0))/6)))</f>
        <v>0</v>
      </c>
      <c r="T53" s="23">
        <f>IF(ISBLANK(#REF!),"",0.25*(K53*12+L53+ROUND(M53/30,0)))</f>
        <v>8</v>
      </c>
      <c r="U53" s="27">
        <f>IF(ISBLANK(#REF!),"",IF(N53&gt;=67%,7,0))</f>
        <v>0</v>
      </c>
      <c r="V53" s="27">
        <f>IF(ISBLANK(#REF!),"",IF(O53&gt;=1,7,0))</f>
        <v>0</v>
      </c>
      <c r="W53" s="27">
        <f>IF(ISBLANK(#REF!),"",IF(P53="ΠΟΛΥΤΕΚΝΟΣ",7,IF(P53="ΤΡΙΤΕΚΝΟΣ",3,0)))</f>
        <v>0</v>
      </c>
      <c r="X53" s="27">
        <f>IF(ISBLANK(#REF!),"",MAX(U53:W53))</f>
        <v>0</v>
      </c>
      <c r="Y53" s="178">
        <f>IF(ISBLANK(#REF!),"",SUM(R53:T53,X53))</f>
        <v>12.25</v>
      </c>
    </row>
    <row r="54" spans="1:25" s="8" customFormat="1">
      <c r="A54" s="28">
        <f>IF(ISBLANK(#REF!),"",IF(ISNUMBER(A53),A53+1,1))</f>
        <v>44</v>
      </c>
      <c r="B54" s="16" t="s">
        <v>198</v>
      </c>
      <c r="C54" s="16" t="s">
        <v>115</v>
      </c>
      <c r="D54" s="16" t="s">
        <v>111</v>
      </c>
      <c r="E54" s="16" t="s">
        <v>69</v>
      </c>
      <c r="F54" s="88">
        <v>37049</v>
      </c>
      <c r="G54" s="54">
        <v>13.307</v>
      </c>
      <c r="H54" s="16">
        <v>4</v>
      </c>
      <c r="I54" s="16">
        <v>9</v>
      </c>
      <c r="J54" s="16">
        <v>24</v>
      </c>
      <c r="K54" s="16">
        <v>2</v>
      </c>
      <c r="L54" s="16">
        <v>5</v>
      </c>
      <c r="M54" s="16">
        <v>25</v>
      </c>
      <c r="N54" s="26"/>
      <c r="O54" s="87"/>
      <c r="P54" s="17"/>
      <c r="Q54" s="17"/>
      <c r="R54" s="23">
        <f>IF(ISBLANK(#REF!),"",IF(E54="ΤΕΕ-ΤΕΛ-ΕΠΛ-ΕΠΑΛ",IF(G54&gt;10,ROUND(0.5*(G54-10),2),0),IF(E54="ΙΕΚ-Τάξη μαθητείας ΕΠΑΛ",IF(G54&gt;10,ROUND(0.85*(G54-10),2),0))))</f>
        <v>1.65</v>
      </c>
      <c r="S54" s="23">
        <f>IF(ISBLANK(#REF!),"",MIN(3,0.5*INT((H54*12+I54+ROUND(J54/30,0))/6)))</f>
        <v>3</v>
      </c>
      <c r="T54" s="23">
        <f>IF(ISBLANK(#REF!),"",0.25*(K54*12+L54+ROUND(M54/30,0)))</f>
        <v>7.5</v>
      </c>
      <c r="U54" s="27">
        <f>IF(ISBLANK(#REF!),"",IF(N54&gt;=67%,7,0))</f>
        <v>0</v>
      </c>
      <c r="V54" s="27">
        <f>IF(ISBLANK(#REF!),"",IF(O54&gt;=1,7,0))</f>
        <v>0</v>
      </c>
      <c r="W54" s="27">
        <f>IF(ISBLANK(#REF!),"",IF(P54="ΠΟΛΥΤΕΚΝΟΣ",7,IF(P54="ΤΡΙΤΕΚΝΟΣ",3,0)))</f>
        <v>0</v>
      </c>
      <c r="X54" s="27">
        <f>IF(ISBLANK(#REF!),"",MAX(U54:W54))</f>
        <v>0</v>
      </c>
      <c r="Y54" s="178">
        <f>IF(ISBLANK(#REF!),"",SUM(R54:T54,X54))</f>
        <v>12.15</v>
      </c>
    </row>
    <row r="55" spans="1:25" s="8" customFormat="1">
      <c r="A55" s="28">
        <f>IF(ISBLANK(#REF!),"",IF(ISNUMBER(A54),A54+1,1))</f>
        <v>45</v>
      </c>
      <c r="B55" s="16" t="s">
        <v>332</v>
      </c>
      <c r="C55" s="16" t="s">
        <v>812</v>
      </c>
      <c r="D55" s="16" t="s">
        <v>111</v>
      </c>
      <c r="E55" s="16" t="s">
        <v>69</v>
      </c>
      <c r="F55" s="88">
        <v>33773</v>
      </c>
      <c r="G55" s="54">
        <v>18</v>
      </c>
      <c r="H55" s="16">
        <v>0</v>
      </c>
      <c r="I55" s="16">
        <v>6</v>
      </c>
      <c r="J55" s="16">
        <v>0</v>
      </c>
      <c r="K55" s="16">
        <v>2</v>
      </c>
      <c r="L55" s="16">
        <v>5</v>
      </c>
      <c r="M55" s="16">
        <v>24</v>
      </c>
      <c r="N55" s="26"/>
      <c r="O55" s="87"/>
      <c r="P55" s="17"/>
      <c r="Q55" s="17"/>
      <c r="R55" s="23">
        <f>IF(ISBLANK(#REF!),"",IF(E55="ΤΕΕ-ΤΕΛ-ΕΠΛ-ΕΠΑΛ",IF(G55&gt;10,ROUND(0.5*(G55-10),2),0),IF(E55="ΙΕΚ-Τάξη μαθητείας ΕΠΑΛ",IF(G55&gt;10,ROUND(0.85*(G55-10),2),0))))</f>
        <v>4</v>
      </c>
      <c r="S55" s="23">
        <f>IF(ISBLANK(#REF!),"",MIN(3,0.5*INT((H55*12+I55+ROUND(J55/30,0))/6)))</f>
        <v>0.5</v>
      </c>
      <c r="T55" s="23">
        <f>IF(ISBLANK(#REF!),"",0.25*(K55*12+L55+ROUND(M55/30,0)))</f>
        <v>7.5</v>
      </c>
      <c r="U55" s="27">
        <f>IF(ISBLANK(#REF!),"",IF(N55&gt;=67%,7,0))</f>
        <v>0</v>
      </c>
      <c r="V55" s="27">
        <f>IF(ISBLANK(#REF!),"",IF(O55&gt;=1,7,0))</f>
        <v>0</v>
      </c>
      <c r="W55" s="27">
        <f>IF(ISBLANK(#REF!),"",IF(P55="ΠΟΛΥΤΕΚΝΟΣ",7,IF(P55="ΤΡΙΤΕΚΝΟΣ",3,0)))</f>
        <v>0</v>
      </c>
      <c r="X55" s="27">
        <f>IF(ISBLANK(#REF!),"",MAX(U55:W55))</f>
        <v>0</v>
      </c>
      <c r="Y55" s="178">
        <f>IF(ISBLANK(#REF!),"",SUM(R55:T55,X55))</f>
        <v>12</v>
      </c>
    </row>
    <row r="56" spans="1:25" s="8" customFormat="1">
      <c r="A56" s="28">
        <f>IF(ISBLANK(#REF!),"",IF(ISNUMBER(A55),A55+1,1))</f>
        <v>46</v>
      </c>
      <c r="B56" s="16" t="s">
        <v>301</v>
      </c>
      <c r="C56" s="16" t="s">
        <v>97</v>
      </c>
      <c r="D56" s="16" t="s">
        <v>166</v>
      </c>
      <c r="E56" s="16" t="s">
        <v>74</v>
      </c>
      <c r="F56" s="88">
        <v>41263</v>
      </c>
      <c r="G56" s="54">
        <v>15</v>
      </c>
      <c r="H56" s="16">
        <v>0</v>
      </c>
      <c r="I56" s="16">
        <v>4</v>
      </c>
      <c r="J56" s="16">
        <v>19</v>
      </c>
      <c r="K56" s="16">
        <v>2</v>
      </c>
      <c r="L56" s="16">
        <v>5</v>
      </c>
      <c r="M56" s="16">
        <v>27</v>
      </c>
      <c r="N56" s="26"/>
      <c r="O56" s="87"/>
      <c r="P56" s="17"/>
      <c r="Q56" s="17"/>
      <c r="R56" s="23">
        <f>IF(ISBLANK(#REF!),"",IF(E56="ΤΕΕ-ΤΕΛ-ΕΠΛ-ΕΠΑΛ",IF(G56&gt;10,ROUND(0.5*(G56-10),2),0),IF(E56="ΙΕΚ-Τάξη μαθητείας ΕΠΑΛ",IF(G56&gt;10,ROUND(0.85*(G56-10),2),0))))</f>
        <v>4.25</v>
      </c>
      <c r="S56" s="23">
        <f>IF(ISBLANK(#REF!),"",MIN(3,0.5*INT((H56*12+I56+ROUND(J56/30,0))/6)))</f>
        <v>0</v>
      </c>
      <c r="T56" s="23">
        <f>IF(ISBLANK(#REF!),"",0.25*(K56*12+L56+ROUND(M56/30,0)))</f>
        <v>7.5</v>
      </c>
      <c r="U56" s="27">
        <f>IF(ISBLANK(#REF!),"",IF(N56&gt;=67%,7,0))</f>
        <v>0</v>
      </c>
      <c r="V56" s="27">
        <f>IF(ISBLANK(#REF!),"",IF(O56&gt;=1,7,0))</f>
        <v>0</v>
      </c>
      <c r="W56" s="27">
        <f>IF(ISBLANK(#REF!),"",IF(P56="ΠΟΛΥΤΕΚΝΟΣ",7,IF(P56="ΤΡΙΤΕΚΝΟΣ",3,0)))</f>
        <v>0</v>
      </c>
      <c r="X56" s="27">
        <f>IF(ISBLANK(#REF!),"",MAX(U56:W56))</f>
        <v>0</v>
      </c>
      <c r="Y56" s="178">
        <f>IF(ISBLANK(#REF!),"",SUM(R56:T56,X56))</f>
        <v>11.75</v>
      </c>
    </row>
    <row r="57" spans="1:25" s="8" customFormat="1">
      <c r="A57" s="28">
        <f>IF(ISBLANK(#REF!),"",IF(ISNUMBER(A56),A56+1,1))</f>
        <v>47</v>
      </c>
      <c r="B57" s="16" t="s">
        <v>191</v>
      </c>
      <c r="C57" s="16" t="s">
        <v>192</v>
      </c>
      <c r="D57" s="16" t="s">
        <v>183</v>
      </c>
      <c r="E57" s="16" t="s">
        <v>69</v>
      </c>
      <c r="F57" s="88">
        <v>41086</v>
      </c>
      <c r="G57" s="54">
        <v>19.5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6"/>
      <c r="O57" s="87"/>
      <c r="P57" s="17" t="s">
        <v>30</v>
      </c>
      <c r="Q57" s="17"/>
      <c r="R57" s="23">
        <f>IF(ISBLANK(#REF!),"",IF(E57="ΤΕΕ-ΤΕΛ-ΕΠΛ-ΕΠΑΛ",IF(G57&gt;10,ROUND(0.5*(G57-10),2),0),IF(E57="ΙΕΚ-Τάξη μαθητείας ΕΠΑΛ",IF(G57&gt;10,ROUND(0.85*(G57-10),2),0))))</f>
        <v>4.75</v>
      </c>
      <c r="S57" s="23">
        <f>IF(ISBLANK(#REF!),"",MIN(3,0.5*INT((H57*12+I57+ROUND(J57/30,0))/6)))</f>
        <v>0</v>
      </c>
      <c r="T57" s="23">
        <f>IF(ISBLANK(#REF!),"",0.25*(K57*12+L57+ROUND(M57/30,0)))</f>
        <v>0</v>
      </c>
      <c r="U57" s="27">
        <f>IF(ISBLANK(#REF!),"",IF(N57&gt;=67%,7,0))</f>
        <v>0</v>
      </c>
      <c r="V57" s="27">
        <f>IF(ISBLANK(#REF!),"",IF(O57&gt;=1,7,0))</f>
        <v>0</v>
      </c>
      <c r="W57" s="27">
        <f>IF(ISBLANK(#REF!),"",IF(P57="ΠΟΛΥΤΕΚΝΟΣ",7,IF(P57="ΤΡΙΤΕΚΝΟΣ",3,0)))</f>
        <v>7</v>
      </c>
      <c r="X57" s="27">
        <f>IF(ISBLANK(#REF!),"",MAX(U57:W57))</f>
        <v>7</v>
      </c>
      <c r="Y57" s="178">
        <f>IF(ISBLANK(#REF!),"",SUM(R57:T57,X57))</f>
        <v>11.75</v>
      </c>
    </row>
    <row r="58" spans="1:25" s="8" customFormat="1">
      <c r="A58" s="28">
        <f>IF(ISBLANK(#REF!),"",IF(ISNUMBER(A57),A57+1,1))</f>
        <v>48</v>
      </c>
      <c r="B58" s="16" t="s">
        <v>278</v>
      </c>
      <c r="C58" s="16" t="s">
        <v>113</v>
      </c>
      <c r="D58" s="16" t="s">
        <v>279</v>
      </c>
      <c r="E58" s="16" t="s">
        <v>69</v>
      </c>
      <c r="F58" s="88">
        <v>36698</v>
      </c>
      <c r="G58" s="54">
        <v>19.443999999999999</v>
      </c>
      <c r="H58" s="16">
        <v>0</v>
      </c>
      <c r="I58" s="16">
        <v>0</v>
      </c>
      <c r="J58" s="16">
        <v>0</v>
      </c>
      <c r="K58" s="16">
        <v>2</v>
      </c>
      <c r="L58" s="16">
        <v>4</v>
      </c>
      <c r="M58" s="16">
        <v>8</v>
      </c>
      <c r="N58" s="26"/>
      <c r="O58" s="87"/>
      <c r="P58" s="17"/>
      <c r="Q58" s="17"/>
      <c r="R58" s="23">
        <f>IF(ISBLANK(#REF!),"",IF(E58="ΤΕΕ-ΤΕΛ-ΕΠΛ-ΕΠΑΛ",IF(G58&gt;10,ROUND(0.5*(G58-10),2),0),IF(E58="ΙΕΚ-Τάξη μαθητείας ΕΠΑΛ",IF(G58&gt;10,ROUND(0.85*(G58-10),2),0))))</f>
        <v>4.72</v>
      </c>
      <c r="S58" s="23">
        <f>IF(ISBLANK(#REF!),"",MIN(3,0.5*INT((H58*12+I58+ROUND(J58/30,0))/6)))</f>
        <v>0</v>
      </c>
      <c r="T58" s="23">
        <f>IF(ISBLANK(#REF!),"",0.25*(K58*12+L58+ROUND(M58/30,0)))</f>
        <v>7</v>
      </c>
      <c r="U58" s="27">
        <f>IF(ISBLANK(#REF!),"",IF(N58&gt;=67%,7,0))</f>
        <v>0</v>
      </c>
      <c r="V58" s="27">
        <f>IF(ISBLANK(#REF!),"",IF(O58&gt;=1,7,0))</f>
        <v>0</v>
      </c>
      <c r="W58" s="27">
        <f>IF(ISBLANK(#REF!),"",IF(P58="ΠΟΛΥΤΕΚΝΟΣ",7,IF(P58="ΤΡΙΤΕΚΝΟΣ",3,0)))</f>
        <v>0</v>
      </c>
      <c r="X58" s="27">
        <f>IF(ISBLANK(#REF!),"",MAX(U58:W58))</f>
        <v>0</v>
      </c>
      <c r="Y58" s="178">
        <f>IF(ISBLANK(#REF!),"",SUM(R58:T58,X58))</f>
        <v>11.719999999999999</v>
      </c>
    </row>
    <row r="59" spans="1:25" s="8" customFormat="1">
      <c r="A59" s="28">
        <f>IF(ISBLANK(#REF!),"",IF(ISNUMBER(A58),A58+1,1))</f>
        <v>49</v>
      </c>
      <c r="B59" s="16" t="s">
        <v>215</v>
      </c>
      <c r="C59" s="16" t="s">
        <v>108</v>
      </c>
      <c r="D59" s="16" t="s">
        <v>166</v>
      </c>
      <c r="E59" s="16" t="s">
        <v>69</v>
      </c>
      <c r="F59" s="88">
        <v>35234</v>
      </c>
      <c r="G59" s="54">
        <v>16.213999999999999</v>
      </c>
      <c r="H59" s="16">
        <v>7</v>
      </c>
      <c r="I59" s="16">
        <v>10</v>
      </c>
      <c r="J59" s="16">
        <v>15</v>
      </c>
      <c r="K59" s="16">
        <v>1</v>
      </c>
      <c r="L59" s="16">
        <v>8</v>
      </c>
      <c r="M59" s="16">
        <v>2</v>
      </c>
      <c r="N59" s="26"/>
      <c r="O59" s="87"/>
      <c r="P59" s="17"/>
      <c r="Q59" s="17"/>
      <c r="R59" s="23">
        <f>IF(ISBLANK(#REF!),"",IF(E59="ΤΕΕ-ΤΕΛ-ΕΠΛ-ΕΠΑΛ",IF(G59&gt;10,ROUND(0.5*(G59-10),2),0),IF(E59="ΙΕΚ-Τάξη μαθητείας ΕΠΑΛ",IF(G59&gt;10,ROUND(0.85*(G59-10),2),0))))</f>
        <v>3.11</v>
      </c>
      <c r="S59" s="23">
        <f>IF(ISBLANK(#REF!),"",MIN(3,0.5*INT((H59*12+I59+ROUND(J59/30,0))/6)))</f>
        <v>3</v>
      </c>
      <c r="T59" s="23">
        <f>IF(ISBLANK(#REF!),"",0.25*(K59*12+L59+ROUND(M59/30,0)))</f>
        <v>5</v>
      </c>
      <c r="U59" s="27">
        <f>IF(ISBLANK(#REF!),"",IF(N59&gt;=67%,7,0))</f>
        <v>0</v>
      </c>
      <c r="V59" s="27">
        <f>IF(ISBLANK(#REF!),"",IF(O59&gt;=1,7,0))</f>
        <v>0</v>
      </c>
      <c r="W59" s="27">
        <f>IF(ISBLANK(#REF!),"",IF(P59="ΠΟΛΥΤΕΚΝΟΣ",7,IF(P59="ΤΡΙΤΕΚΝΟΣ",3,0)))</f>
        <v>0</v>
      </c>
      <c r="X59" s="27">
        <f>IF(ISBLANK(#REF!),"",MAX(U59:W59))</f>
        <v>0</v>
      </c>
      <c r="Y59" s="178">
        <f>IF(ISBLANK(#REF!),"",SUM(R59:T59,X59))</f>
        <v>11.11</v>
      </c>
    </row>
    <row r="60" spans="1:25" s="8" customFormat="1">
      <c r="A60" s="28">
        <f>IF(ISBLANK(#REF!),"",IF(ISNUMBER(A59),A59+1,1))</f>
        <v>50</v>
      </c>
      <c r="B60" s="16" t="s">
        <v>127</v>
      </c>
      <c r="C60" s="16" t="s">
        <v>133</v>
      </c>
      <c r="D60" s="16" t="s">
        <v>281</v>
      </c>
      <c r="E60" s="16" t="s">
        <v>74</v>
      </c>
      <c r="F60" s="88">
        <v>42062</v>
      </c>
      <c r="G60" s="54">
        <v>19</v>
      </c>
      <c r="H60" s="16">
        <v>0</v>
      </c>
      <c r="I60" s="16">
        <v>4</v>
      </c>
      <c r="J60" s="16">
        <v>19</v>
      </c>
      <c r="K60" s="16">
        <v>1</v>
      </c>
      <c r="L60" s="16">
        <v>1</v>
      </c>
      <c r="M60" s="16">
        <v>13</v>
      </c>
      <c r="N60" s="26"/>
      <c r="O60" s="87"/>
      <c r="P60" s="17"/>
      <c r="Q60" s="17"/>
      <c r="R60" s="23">
        <f>IF(ISBLANK(#REF!),"",IF(E60="ΤΕΕ-ΤΕΛ-ΕΠΛ-ΕΠΑΛ",IF(G60&gt;10,ROUND(0.5*(G60-10),2),0),IF(E60="ΙΕΚ-Τάξη μαθητείας ΕΠΑΛ",IF(G60&gt;10,ROUND(0.85*(G60-10),2),0))))</f>
        <v>7.65</v>
      </c>
      <c r="S60" s="23">
        <f>IF(ISBLANK(#REF!),"",MIN(3,0.5*INT((H60*12+I60+ROUND(J60/30,0))/6)))</f>
        <v>0</v>
      </c>
      <c r="T60" s="23">
        <f>IF(ISBLANK(#REF!),"",0.25*(K60*12+L60+ROUND(M60/30,0)))</f>
        <v>3.25</v>
      </c>
      <c r="U60" s="27">
        <f>IF(ISBLANK(#REF!),"",IF(N60&gt;=67%,7,0))</f>
        <v>0</v>
      </c>
      <c r="V60" s="27">
        <f>IF(ISBLANK(#REF!),"",IF(O60&gt;=1,7,0))</f>
        <v>0</v>
      </c>
      <c r="W60" s="27">
        <f>IF(ISBLANK(#REF!),"",IF(P60="ΠΟΛΥΤΕΚΝΟΣ",7,IF(P60="ΤΡΙΤΕΚΝΟΣ",3,0)))</f>
        <v>0</v>
      </c>
      <c r="X60" s="27">
        <f>IF(ISBLANK(#REF!),"",MAX(U60:W60))</f>
        <v>0</v>
      </c>
      <c r="Y60" s="178">
        <f>IF(ISBLANK(#REF!),"",SUM(R60:T60,X60))</f>
        <v>10.9</v>
      </c>
    </row>
    <row r="61" spans="1:25" s="8" customFormat="1">
      <c r="A61" s="28">
        <f>IF(ISBLANK(#REF!),"",IF(ISNUMBER(A60),A60+1,1))</f>
        <v>51</v>
      </c>
      <c r="B61" s="16" t="s">
        <v>235</v>
      </c>
      <c r="C61" s="16" t="s">
        <v>236</v>
      </c>
      <c r="D61" s="16" t="s">
        <v>166</v>
      </c>
      <c r="E61" s="16" t="s">
        <v>74</v>
      </c>
      <c r="F61" s="88">
        <v>40431</v>
      </c>
      <c r="G61" s="54">
        <v>11</v>
      </c>
      <c r="H61" s="16">
        <v>2</v>
      </c>
      <c r="I61" s="16">
        <v>8</v>
      </c>
      <c r="J61" s="16">
        <v>28</v>
      </c>
      <c r="K61" s="16">
        <v>2</v>
      </c>
      <c r="L61" s="16">
        <v>6</v>
      </c>
      <c r="M61" s="16">
        <v>10</v>
      </c>
      <c r="N61" s="26"/>
      <c r="O61" s="87"/>
      <c r="P61" s="17"/>
      <c r="Q61" s="17"/>
      <c r="R61" s="23">
        <f>IF(ISBLANK(#REF!),"",IF(E61="ΤΕΕ-ΤΕΛ-ΕΠΛ-ΕΠΑΛ",IF(G61&gt;10,ROUND(0.5*(G61-10),2),0),IF(E61="ΙΕΚ-Τάξη μαθητείας ΕΠΑΛ",IF(G61&gt;10,ROUND(0.85*(G61-10),2),0))))</f>
        <v>0.85</v>
      </c>
      <c r="S61" s="23">
        <f>IF(ISBLANK(#REF!),"",MIN(3,0.5*INT((H61*12+I61+ROUND(J61/30,0))/6)))</f>
        <v>2.5</v>
      </c>
      <c r="T61" s="23">
        <f>IF(ISBLANK(#REF!),"",0.25*(K61*12+L61+ROUND(M61/30,0)))</f>
        <v>7.5</v>
      </c>
      <c r="U61" s="27">
        <f>IF(ISBLANK(#REF!),"",IF(N61&gt;=67%,7,0))</f>
        <v>0</v>
      </c>
      <c r="V61" s="27">
        <f>IF(ISBLANK(#REF!),"",IF(O61&gt;=1,7,0))</f>
        <v>0</v>
      </c>
      <c r="W61" s="27">
        <f>IF(ISBLANK(#REF!),"",IF(P61="ΠΟΛΥΤΕΚΝΟΣ",7,IF(P61="ΤΡΙΤΕΚΝΟΣ",3,0)))</f>
        <v>0</v>
      </c>
      <c r="X61" s="27">
        <f>IF(ISBLANK(#REF!),"",MAX(U61:W61))</f>
        <v>0</v>
      </c>
      <c r="Y61" s="178">
        <f>IF(ISBLANK(#REF!),"",SUM(R61:T61,X61))</f>
        <v>10.85</v>
      </c>
    </row>
    <row r="62" spans="1:25" s="8" customFormat="1">
      <c r="A62" s="28">
        <f>IF(ISBLANK(#REF!),"",IF(ISNUMBER(A61),A61+1,1))</f>
        <v>52</v>
      </c>
      <c r="B62" s="16" t="s">
        <v>220</v>
      </c>
      <c r="C62" s="16" t="s">
        <v>221</v>
      </c>
      <c r="D62" s="16" t="s">
        <v>183</v>
      </c>
      <c r="E62" s="16" t="s">
        <v>69</v>
      </c>
      <c r="F62" s="88">
        <v>38506</v>
      </c>
      <c r="G62" s="54">
        <v>13.363</v>
      </c>
      <c r="H62" s="16">
        <v>0</v>
      </c>
      <c r="I62" s="16">
        <v>0</v>
      </c>
      <c r="J62" s="16">
        <v>0</v>
      </c>
      <c r="K62" s="16">
        <v>3</v>
      </c>
      <c r="L62" s="16">
        <v>0</v>
      </c>
      <c r="M62" s="16">
        <v>14</v>
      </c>
      <c r="N62" s="26"/>
      <c r="O62" s="87"/>
      <c r="P62" s="17"/>
      <c r="Q62" s="17"/>
      <c r="R62" s="23">
        <f>IF(ISBLANK(#REF!),"",IF(E62="ΤΕΕ-ΤΕΛ-ΕΠΛ-ΕΠΑΛ",IF(G62&gt;10,ROUND(0.5*(G62-10),2),0),IF(E62="ΙΕΚ-Τάξη μαθητείας ΕΠΑΛ",IF(G62&gt;10,ROUND(0.85*(G62-10),2),0))))</f>
        <v>1.68</v>
      </c>
      <c r="S62" s="23">
        <f>IF(ISBLANK(#REF!),"",MIN(3,0.5*INT((H62*12+I62+ROUND(J62/30,0))/6)))</f>
        <v>0</v>
      </c>
      <c r="T62" s="23">
        <f>IF(ISBLANK(#REF!),"",0.25*(K62*12+L62+ROUND(M62/30,0)))</f>
        <v>9</v>
      </c>
      <c r="U62" s="27">
        <f>IF(ISBLANK(#REF!),"",IF(N62&gt;=67%,7,0))</f>
        <v>0</v>
      </c>
      <c r="V62" s="27">
        <f>IF(ISBLANK(#REF!),"",IF(O62&gt;=1,7,0))</f>
        <v>0</v>
      </c>
      <c r="W62" s="27">
        <f>IF(ISBLANK(#REF!),"",IF(P62="ΠΟΛΥΤΕΚΝΟΣ",7,IF(P62="ΤΡΙΤΕΚΝΟΣ",3,0)))</f>
        <v>0</v>
      </c>
      <c r="X62" s="27">
        <f>IF(ISBLANK(#REF!),"",MAX(U62:W62))</f>
        <v>0</v>
      </c>
      <c r="Y62" s="178">
        <f>IF(ISBLANK(#REF!),"",SUM(R62:T62,X62))</f>
        <v>10.68</v>
      </c>
    </row>
    <row r="63" spans="1:25" s="8" customFormat="1">
      <c r="A63" s="28">
        <f>IF(ISBLANK(#REF!),"",IF(ISNUMBER(A62),A62+1,1))</f>
        <v>53</v>
      </c>
      <c r="B63" s="16" t="s">
        <v>335</v>
      </c>
      <c r="C63" s="16" t="s">
        <v>108</v>
      </c>
      <c r="D63" s="16" t="s">
        <v>143</v>
      </c>
      <c r="E63" s="16" t="s">
        <v>74</v>
      </c>
      <c r="F63" s="88">
        <v>42062</v>
      </c>
      <c r="G63" s="54">
        <v>20</v>
      </c>
      <c r="H63" s="16">
        <v>0</v>
      </c>
      <c r="I63" s="16">
        <v>0</v>
      </c>
      <c r="J63" s="16">
        <v>0</v>
      </c>
      <c r="K63" s="16"/>
      <c r="L63" s="16">
        <v>6</v>
      </c>
      <c r="M63" s="16">
        <v>26</v>
      </c>
      <c r="N63" s="26"/>
      <c r="O63" s="87"/>
      <c r="P63" s="17"/>
      <c r="Q63" s="17"/>
      <c r="R63" s="23">
        <f>IF(ISBLANK(#REF!),"",IF(E63="ΤΕΕ-ΤΕΛ-ΕΠΛ-ΕΠΑΛ",IF(G63&gt;10,ROUND(0.5*(G63-10),2),0),IF(E63="ΙΕΚ-Τάξη μαθητείας ΕΠΑΛ",IF(G63&gt;10,ROUND(0.85*(G63-10),2),0))))</f>
        <v>8.5</v>
      </c>
      <c r="S63" s="23">
        <f>IF(ISBLANK(#REF!),"",MIN(3,0.5*INT((H63*12+I63+ROUND(J63/30,0))/6)))</f>
        <v>0</v>
      </c>
      <c r="T63" s="23">
        <f>IF(ISBLANK(#REF!),"",0.25*(K63*12+L63+ROUND(M63/30,0)))</f>
        <v>1.75</v>
      </c>
      <c r="U63" s="27">
        <f>IF(ISBLANK(#REF!),"",IF(N63&gt;=67%,7,0))</f>
        <v>0</v>
      </c>
      <c r="V63" s="27">
        <f>IF(ISBLANK(#REF!),"",IF(O63&gt;=1,7,0))</f>
        <v>0</v>
      </c>
      <c r="W63" s="27">
        <f>IF(ISBLANK(#REF!),"",IF(P63="ΠΟΛΥΤΕΚΝΟΣ",7,IF(P63="ΤΡΙΤΕΚΝΟΣ",3,0)))</f>
        <v>0</v>
      </c>
      <c r="X63" s="27">
        <f>IF(ISBLANK(#REF!),"",MAX(U63:W63))</f>
        <v>0</v>
      </c>
      <c r="Y63" s="178">
        <f>IF(ISBLANK(#REF!),"",SUM(R63:T63,X63))</f>
        <v>10.25</v>
      </c>
    </row>
    <row r="64" spans="1:25" s="8" customFormat="1">
      <c r="A64" s="28">
        <f>IF(ISBLANK(#REF!),"",IF(ISNUMBER(A63),A63+1,1))</f>
        <v>54</v>
      </c>
      <c r="B64" s="20" t="s">
        <v>116</v>
      </c>
      <c r="C64" s="16" t="s">
        <v>117</v>
      </c>
      <c r="D64" s="20" t="s">
        <v>106</v>
      </c>
      <c r="E64" s="16" t="s">
        <v>69</v>
      </c>
      <c r="F64" s="21">
        <v>34142</v>
      </c>
      <c r="G64" s="54">
        <v>17.666</v>
      </c>
      <c r="H64" s="20">
        <v>0</v>
      </c>
      <c r="I64" s="20">
        <v>0</v>
      </c>
      <c r="J64" s="20">
        <v>0</v>
      </c>
      <c r="K64" s="20">
        <v>1</v>
      </c>
      <c r="L64" s="20">
        <v>1</v>
      </c>
      <c r="M64" s="20">
        <v>14</v>
      </c>
      <c r="N64" s="22"/>
      <c r="O64" s="84"/>
      <c r="P64" s="25" t="s">
        <v>31</v>
      </c>
      <c r="Q64" s="25"/>
      <c r="R64" s="23">
        <f>IF(ISBLANK(#REF!),"",IF(E64="ΤΕΕ-ΤΕΛ-ΕΠΛ-ΕΠΑΛ",IF(G64&gt;10,ROUND(0.5*(G64-10),2),0),IF(E64="ΙΕΚ-Τάξη μαθητείας ΕΠΑΛ",IF(G64&gt;10,ROUND(0.85*(G64-10),2),0))))</f>
        <v>3.83</v>
      </c>
      <c r="S64" s="23">
        <f>IF(ISBLANK(#REF!),"",MIN(3,0.5*INT((H64*12+I64+ROUND(J64/30,0))/6)))</f>
        <v>0</v>
      </c>
      <c r="T64" s="23">
        <f>IF(ISBLANK(#REF!),"",0.25*(K64*12+L64+ROUND(M64/30,0)))</f>
        <v>3.25</v>
      </c>
      <c r="U64" s="27">
        <f>IF(ISBLANK(#REF!),"",IF(N64&gt;=67%,7,0))</f>
        <v>0</v>
      </c>
      <c r="V64" s="27">
        <f>IF(ISBLANK(#REF!),"",IF(O64&gt;=1,7,0))</f>
        <v>0</v>
      </c>
      <c r="W64" s="27">
        <f>IF(ISBLANK(#REF!),"",IF(P64="ΠΟΛΥΤΕΚΝΟΣ",7,IF(P64="ΤΡΙΤΕΚΝΟΣ",3,0)))</f>
        <v>3</v>
      </c>
      <c r="X64" s="27">
        <f>IF(ISBLANK(#REF!),"",MAX(U64:W64))</f>
        <v>3</v>
      </c>
      <c r="Y64" s="178">
        <f>IF(ISBLANK(#REF!),"",SUM(R64:T64,X64))</f>
        <v>10.08</v>
      </c>
    </row>
    <row r="65" spans="1:25" s="8" customFormat="1">
      <c r="A65" s="28">
        <f>IF(ISBLANK(#REF!),"",IF(ISNUMBER(A64),A64+1,1))</f>
        <v>55</v>
      </c>
      <c r="B65" s="16" t="s">
        <v>144</v>
      </c>
      <c r="C65" s="16" t="s">
        <v>145</v>
      </c>
      <c r="D65" s="16" t="s">
        <v>146</v>
      </c>
      <c r="E65" s="16" t="s">
        <v>74</v>
      </c>
      <c r="F65" s="88">
        <v>42062</v>
      </c>
      <c r="G65" s="54">
        <v>18</v>
      </c>
      <c r="H65" s="16">
        <v>0</v>
      </c>
      <c r="I65" s="16">
        <v>0</v>
      </c>
      <c r="J65" s="16">
        <v>0</v>
      </c>
      <c r="K65" s="16">
        <v>1</v>
      </c>
      <c r="L65" s="16">
        <v>1</v>
      </c>
      <c r="M65" s="16">
        <v>11</v>
      </c>
      <c r="N65" s="26"/>
      <c r="O65" s="87"/>
      <c r="P65" s="17"/>
      <c r="Q65" s="17"/>
      <c r="R65" s="23">
        <f>IF(ISBLANK(#REF!),"",IF(E65="ΤΕΕ-ΤΕΛ-ΕΠΛ-ΕΠΑΛ",IF(G65&gt;10,ROUND(0.5*(G65-10),2),0),IF(E65="ΙΕΚ-Τάξη μαθητείας ΕΠΑΛ",IF(G65&gt;10,ROUND(0.85*(G65-10),2),0))))</f>
        <v>6.8</v>
      </c>
      <c r="S65" s="23">
        <f>IF(ISBLANK(#REF!),"",MIN(3,0.5*INT((H65*12+I65+ROUND(J65/30,0))/6)))</f>
        <v>0</v>
      </c>
      <c r="T65" s="23">
        <f>IF(ISBLANK(#REF!),"",0.25*(K65*12+L65+ROUND(M65/30,0)))</f>
        <v>3.25</v>
      </c>
      <c r="U65" s="27">
        <f>IF(ISBLANK(#REF!),"",IF(N65&gt;=67%,7,0))</f>
        <v>0</v>
      </c>
      <c r="V65" s="27">
        <f>IF(ISBLANK(#REF!),"",IF(O65&gt;=1,7,0))</f>
        <v>0</v>
      </c>
      <c r="W65" s="27">
        <f>IF(ISBLANK(#REF!),"",IF(P65="ΠΟΛΥΤΕΚΝΟΣ",7,IF(P65="ΤΡΙΤΕΚΝΟΣ",3,0)))</f>
        <v>0</v>
      </c>
      <c r="X65" s="27">
        <f>IF(ISBLANK(#REF!),"",MAX(U65:W65))</f>
        <v>0</v>
      </c>
      <c r="Y65" s="178">
        <f>IF(ISBLANK(#REF!),"",SUM(R65:T65,X65))</f>
        <v>10.050000000000001</v>
      </c>
    </row>
    <row r="66" spans="1:25" s="8" customFormat="1">
      <c r="A66" s="28">
        <f>IF(ISBLANK(#REF!),"",IF(ISNUMBER(A65),A65+1,1))</f>
        <v>56</v>
      </c>
      <c r="B66" s="16" t="s">
        <v>205</v>
      </c>
      <c r="C66" s="16" t="s">
        <v>206</v>
      </c>
      <c r="D66" s="16" t="s">
        <v>111</v>
      </c>
      <c r="E66" s="16" t="s">
        <v>69</v>
      </c>
      <c r="F66" s="88">
        <v>41087</v>
      </c>
      <c r="G66" s="54">
        <v>15.8</v>
      </c>
      <c r="H66" s="16">
        <v>0</v>
      </c>
      <c r="I66" s="16">
        <v>0</v>
      </c>
      <c r="J66" s="16">
        <v>0</v>
      </c>
      <c r="K66" s="16">
        <v>2</v>
      </c>
      <c r="L66" s="16">
        <v>4</v>
      </c>
      <c r="M66" s="16">
        <v>10</v>
      </c>
      <c r="N66" s="26"/>
      <c r="O66" s="87"/>
      <c r="P66" s="17"/>
      <c r="Q66" s="17"/>
      <c r="R66" s="23">
        <f>IF(ISBLANK(#REF!),"",IF(E66="ΤΕΕ-ΤΕΛ-ΕΠΛ-ΕΠΑΛ",IF(G66&gt;10,ROUND(0.5*(G66-10),2),0),IF(E66="ΙΕΚ-Τάξη μαθητείας ΕΠΑΛ",IF(G66&gt;10,ROUND(0.85*(G66-10),2),0))))</f>
        <v>2.9</v>
      </c>
      <c r="S66" s="23">
        <f>IF(ISBLANK(#REF!),"",MIN(3,0.5*INT((H66*12+I66+ROUND(J66/30,0))/6)))</f>
        <v>0</v>
      </c>
      <c r="T66" s="23">
        <f>IF(ISBLANK(#REF!),"",0.25*(K66*12+L66+ROUND(M66/30,0)))</f>
        <v>7</v>
      </c>
      <c r="U66" s="27">
        <f>IF(ISBLANK(#REF!),"",IF(N66&gt;=67%,7,0))</f>
        <v>0</v>
      </c>
      <c r="V66" s="27">
        <f>IF(ISBLANK(#REF!),"",IF(O66&gt;=1,7,0))</f>
        <v>0</v>
      </c>
      <c r="W66" s="27">
        <f>IF(ISBLANK(#REF!),"",IF(P66="ΠΟΛΥΤΕΚΝΟΣ",7,IF(P66="ΤΡΙΤΕΚΝΟΣ",3,0)))</f>
        <v>0</v>
      </c>
      <c r="X66" s="27">
        <f>IF(ISBLANK(#REF!),"",MAX(U66:W66))</f>
        <v>0</v>
      </c>
      <c r="Y66" s="178">
        <f>IF(ISBLANK(#REF!),"",SUM(R66:T66,X66))</f>
        <v>9.9</v>
      </c>
    </row>
    <row r="67" spans="1:25" s="8" customFormat="1">
      <c r="A67" s="28">
        <f>IF(ISBLANK(#REF!),"",IF(ISNUMBER(A66),A66+1,1))</f>
        <v>57</v>
      </c>
      <c r="B67" s="16" t="s">
        <v>282</v>
      </c>
      <c r="C67" s="16" t="s">
        <v>94</v>
      </c>
      <c r="D67" s="16" t="s">
        <v>166</v>
      </c>
      <c r="E67" s="16" t="s">
        <v>69</v>
      </c>
      <c r="F67" s="88">
        <v>41075</v>
      </c>
      <c r="G67" s="54">
        <v>18.454000000000001</v>
      </c>
      <c r="H67" s="16">
        <v>0</v>
      </c>
      <c r="I67" s="16">
        <v>0</v>
      </c>
      <c r="J67" s="16">
        <v>0</v>
      </c>
      <c r="K67" s="16">
        <v>1</v>
      </c>
      <c r="L67" s="16">
        <v>10</v>
      </c>
      <c r="M67" s="16">
        <v>6</v>
      </c>
      <c r="N67" s="26"/>
      <c r="O67" s="87"/>
      <c r="P67" s="17"/>
      <c r="Q67" s="17"/>
      <c r="R67" s="23">
        <f>IF(ISBLANK(#REF!),"",IF(E67="ΤΕΕ-ΤΕΛ-ΕΠΛ-ΕΠΑΛ",IF(G67&gt;10,ROUND(0.5*(G67-10),2),0),IF(E67="ΙΕΚ-Τάξη μαθητείας ΕΠΑΛ",IF(G67&gt;10,ROUND(0.85*(G67-10),2),0))))</f>
        <v>4.2300000000000004</v>
      </c>
      <c r="S67" s="23">
        <f>IF(ISBLANK(#REF!),"",MIN(3,0.5*INT((H67*12+I67+ROUND(J67/30,0))/6)))</f>
        <v>0</v>
      </c>
      <c r="T67" s="23">
        <f>IF(ISBLANK(#REF!),"",0.25*(K67*12+L67+ROUND(M67/30,0)))</f>
        <v>5.5</v>
      </c>
      <c r="U67" s="27">
        <f>IF(ISBLANK(#REF!),"",IF(N67&gt;=67%,7,0))</f>
        <v>0</v>
      </c>
      <c r="V67" s="27">
        <f>IF(ISBLANK(#REF!),"",IF(O67&gt;=1,7,0))</f>
        <v>0</v>
      </c>
      <c r="W67" s="27">
        <f>IF(ISBLANK(#REF!),"",IF(P67="ΠΟΛΥΤΕΚΝΟΣ",7,IF(P67="ΤΡΙΤΕΚΝΟΣ",3,0)))</f>
        <v>0</v>
      </c>
      <c r="X67" s="27">
        <f>IF(ISBLANK(#REF!),"",MAX(U67:W67))</f>
        <v>0</v>
      </c>
      <c r="Y67" s="178">
        <f>IF(ISBLANK(#REF!),"",SUM(R67:T67,X67))</f>
        <v>9.73</v>
      </c>
    </row>
    <row r="68" spans="1:25" s="8" customFormat="1">
      <c r="A68" s="28">
        <f>IF(ISBLANK(#REF!),"",IF(ISNUMBER(A67),A67+1,1))</f>
        <v>58</v>
      </c>
      <c r="B68" s="16" t="s">
        <v>208</v>
      </c>
      <c r="C68" s="16" t="s">
        <v>209</v>
      </c>
      <c r="D68" s="16" t="s">
        <v>106</v>
      </c>
      <c r="E68" s="16" t="s">
        <v>69</v>
      </c>
      <c r="F68" s="88">
        <v>36049</v>
      </c>
      <c r="G68" s="54">
        <v>13.866</v>
      </c>
      <c r="H68" s="16">
        <v>0</v>
      </c>
      <c r="I68" s="16">
        <v>0</v>
      </c>
      <c r="J68" s="16">
        <v>0</v>
      </c>
      <c r="K68" s="16">
        <v>1</v>
      </c>
      <c r="L68" s="16">
        <v>7</v>
      </c>
      <c r="M68" s="16">
        <v>13</v>
      </c>
      <c r="N68" s="26"/>
      <c r="O68" s="87"/>
      <c r="P68" s="17" t="s">
        <v>31</v>
      </c>
      <c r="Q68" s="17"/>
      <c r="R68" s="23">
        <f>IF(ISBLANK(#REF!),"",IF(E68="ΤΕΕ-ΤΕΛ-ΕΠΛ-ΕΠΑΛ",IF(G68&gt;10,ROUND(0.5*(G68-10),2),0),IF(E68="ΙΕΚ-Τάξη μαθητείας ΕΠΑΛ",IF(G68&gt;10,ROUND(0.85*(G68-10),2),0))))</f>
        <v>1.93</v>
      </c>
      <c r="S68" s="23">
        <f>IF(ISBLANK(#REF!),"",MIN(3,0.5*INT((H68*12+I68+ROUND(J68/30,0))/6)))</f>
        <v>0</v>
      </c>
      <c r="T68" s="23">
        <f>IF(ISBLANK(#REF!),"",0.25*(K68*12+L68+ROUND(M68/30,0)))</f>
        <v>4.75</v>
      </c>
      <c r="U68" s="27">
        <f>IF(ISBLANK(#REF!),"",IF(N68&gt;=67%,7,0))</f>
        <v>0</v>
      </c>
      <c r="V68" s="27">
        <f>IF(ISBLANK(#REF!),"",IF(O68&gt;=1,7,0))</f>
        <v>0</v>
      </c>
      <c r="W68" s="27">
        <f>IF(ISBLANK(#REF!),"",IF(P68="ΠΟΛΥΤΕΚΝΟΣ",7,IF(P68="ΤΡΙΤΕΚΝΟΣ",3,0)))</f>
        <v>3</v>
      </c>
      <c r="X68" s="27">
        <f>IF(ISBLANK(#REF!),"",MAX(U68:W68))</f>
        <v>3</v>
      </c>
      <c r="Y68" s="178">
        <f>IF(ISBLANK(#REF!),"",SUM(R68:T68,X68))</f>
        <v>9.68</v>
      </c>
    </row>
    <row r="69" spans="1:25" s="8" customFormat="1">
      <c r="A69" s="28">
        <f>IF(ISBLANK(#REF!),"",IF(ISNUMBER(A68),A68+1,1))</f>
        <v>59</v>
      </c>
      <c r="B69" s="16" t="s">
        <v>175</v>
      </c>
      <c r="C69" s="16" t="s">
        <v>137</v>
      </c>
      <c r="D69" s="16" t="s">
        <v>176</v>
      </c>
      <c r="E69" s="16" t="s">
        <v>74</v>
      </c>
      <c r="F69" s="88">
        <v>40056</v>
      </c>
      <c r="G69" s="54">
        <v>11</v>
      </c>
      <c r="H69" s="16">
        <v>1</v>
      </c>
      <c r="I69" s="16">
        <v>9</v>
      </c>
      <c r="J69" s="16">
        <v>13</v>
      </c>
      <c r="K69" s="16">
        <v>2</v>
      </c>
      <c r="L69" s="16">
        <v>4</v>
      </c>
      <c r="M69" s="16">
        <v>0</v>
      </c>
      <c r="N69" s="26"/>
      <c r="O69" s="87"/>
      <c r="P69" s="17"/>
      <c r="Q69" s="17"/>
      <c r="R69" s="23">
        <f>IF(ISBLANK(#REF!),"",IF(E69="ΤΕΕ-ΤΕΛ-ΕΠΛ-ΕΠΑΛ",IF(G69&gt;10,ROUND(0.5*(G69-10),2),0),IF(E69="ΙΕΚ-Τάξη μαθητείας ΕΠΑΛ",IF(G69&gt;10,ROUND(0.85*(G69-10),2),0))))</f>
        <v>0.85</v>
      </c>
      <c r="S69" s="23">
        <f>IF(ISBLANK(#REF!),"",MIN(3,0.5*INT((H69*12+I69+ROUND(J69/30,0))/6)))</f>
        <v>1.5</v>
      </c>
      <c r="T69" s="23">
        <f>IF(ISBLANK(#REF!),"",0.25*(K69*12+L69+ROUND(M69/30,0)))</f>
        <v>7</v>
      </c>
      <c r="U69" s="27">
        <f>IF(ISBLANK(#REF!),"",IF(N69&gt;=67%,7,0))</f>
        <v>0</v>
      </c>
      <c r="V69" s="27">
        <f>IF(ISBLANK(#REF!),"",IF(O69&gt;=1,7,0))</f>
        <v>0</v>
      </c>
      <c r="W69" s="27">
        <f>IF(ISBLANK(#REF!),"",IF(P69="ΠΟΛΥΤΕΚΝΟΣ",7,IF(P69="ΤΡΙΤΕΚΝΟΣ",3,0)))</f>
        <v>0</v>
      </c>
      <c r="X69" s="27">
        <f>IF(ISBLANK(#REF!),"",MAX(U69:W69))</f>
        <v>0</v>
      </c>
      <c r="Y69" s="178">
        <f>IF(ISBLANK(#REF!),"",SUM(R69:T69,X69))</f>
        <v>9.35</v>
      </c>
    </row>
    <row r="70" spans="1:25" s="8" customFormat="1">
      <c r="A70" s="28">
        <f>IF(ISBLANK(#REF!),"",IF(ISNUMBER(A69),A69+1,1))</f>
        <v>60</v>
      </c>
      <c r="B70" s="16" t="s">
        <v>152</v>
      </c>
      <c r="C70" s="16" t="s">
        <v>153</v>
      </c>
      <c r="D70" s="16" t="s">
        <v>154</v>
      </c>
      <c r="E70" s="16" t="s">
        <v>69</v>
      </c>
      <c r="F70" s="88">
        <v>37777</v>
      </c>
      <c r="G70" s="54">
        <v>15.363</v>
      </c>
      <c r="H70" s="16">
        <v>0</v>
      </c>
      <c r="I70" s="16">
        <v>0</v>
      </c>
      <c r="J70" s="16">
        <v>0</v>
      </c>
      <c r="K70" s="16">
        <v>2</v>
      </c>
      <c r="L70" s="16">
        <v>1</v>
      </c>
      <c r="M70" s="16">
        <v>28</v>
      </c>
      <c r="N70" s="26"/>
      <c r="O70" s="87"/>
      <c r="P70" s="17"/>
      <c r="Q70" s="17"/>
      <c r="R70" s="23">
        <f>IF(ISBLANK(#REF!),"",IF(E70="ΤΕΕ-ΤΕΛ-ΕΠΛ-ΕΠΑΛ",IF(G70&gt;10,ROUND(0.5*(G70-10),2),0),IF(E70="ΙΕΚ-Τάξη μαθητείας ΕΠΑΛ",IF(G70&gt;10,ROUND(0.85*(G70-10),2),0))))</f>
        <v>2.68</v>
      </c>
      <c r="S70" s="23">
        <f>IF(ISBLANK(#REF!),"",MIN(3,0.5*INT((H70*12+I70+ROUND(J70/30,0))/6)))</f>
        <v>0</v>
      </c>
      <c r="T70" s="23">
        <f>IF(ISBLANK(#REF!),"",0.25*(K70*12+L70+ROUND(M70/30,0)))</f>
        <v>6.5</v>
      </c>
      <c r="U70" s="27">
        <f>IF(ISBLANK(#REF!),"",IF(N70&gt;=67%,7,0))</f>
        <v>0</v>
      </c>
      <c r="V70" s="27">
        <f>IF(ISBLANK(#REF!),"",IF(O70&gt;=1,7,0))</f>
        <v>0</v>
      </c>
      <c r="W70" s="27">
        <f>IF(ISBLANK(#REF!),"",IF(P70="ΠΟΛΥΤΕΚΝΟΣ",7,IF(P70="ΤΡΙΤΕΚΝΟΣ",3,0)))</f>
        <v>0</v>
      </c>
      <c r="X70" s="27">
        <f>IF(ISBLANK(#REF!),"",MAX(U70:W70))</f>
        <v>0</v>
      </c>
      <c r="Y70" s="178">
        <f>IF(ISBLANK(#REF!),"",SUM(R70:T70,X70))</f>
        <v>9.18</v>
      </c>
    </row>
    <row r="71" spans="1:25" s="8" customFormat="1">
      <c r="A71" s="28">
        <f>IF(ISBLANK(#REF!),"",IF(ISNUMBER(A70),A70+1,1))</f>
        <v>61</v>
      </c>
      <c r="B71" s="16" t="s">
        <v>285</v>
      </c>
      <c r="C71" s="16" t="s">
        <v>128</v>
      </c>
      <c r="D71" s="16" t="s">
        <v>106</v>
      </c>
      <c r="E71" s="16" t="s">
        <v>69</v>
      </c>
      <c r="F71" s="88">
        <v>37776</v>
      </c>
      <c r="G71" s="54">
        <v>17.09</v>
      </c>
      <c r="H71" s="16">
        <v>0</v>
      </c>
      <c r="I71" s="16">
        <v>4</v>
      </c>
      <c r="J71" s="16">
        <v>3</v>
      </c>
      <c r="K71" s="16">
        <v>1</v>
      </c>
      <c r="L71" s="16">
        <v>9</v>
      </c>
      <c r="M71" s="16">
        <v>19</v>
      </c>
      <c r="N71" s="26"/>
      <c r="O71" s="87"/>
      <c r="P71" s="17"/>
      <c r="Q71" s="17"/>
      <c r="R71" s="23">
        <f>IF(ISBLANK(#REF!),"",IF(E71="ΤΕΕ-ΤΕΛ-ΕΠΛ-ΕΠΑΛ",IF(G71&gt;10,ROUND(0.5*(G71-10),2),0),IF(E71="ΙΕΚ-Τάξη μαθητείας ΕΠΑΛ",IF(G71&gt;10,ROUND(0.85*(G71-10),2),0))))</f>
        <v>3.55</v>
      </c>
      <c r="S71" s="23">
        <f>IF(ISBLANK(#REF!),"",MIN(3,0.5*INT((H71*12+I71+ROUND(J71/30,0))/6)))</f>
        <v>0</v>
      </c>
      <c r="T71" s="23">
        <f>IF(ISBLANK(#REF!),"",0.25*(K71*12+L71+ROUND(M71/30,0)))</f>
        <v>5.5</v>
      </c>
      <c r="U71" s="27">
        <f>IF(ISBLANK(#REF!),"",IF(N71&gt;=67%,7,0))</f>
        <v>0</v>
      </c>
      <c r="V71" s="27">
        <f>IF(ISBLANK(#REF!),"",IF(O71&gt;=1,7,0))</f>
        <v>0</v>
      </c>
      <c r="W71" s="27">
        <f>IF(ISBLANK(#REF!),"",IF(P71="ΠΟΛΥΤΕΚΝΟΣ",7,IF(P71="ΤΡΙΤΕΚΝΟΣ",3,0)))</f>
        <v>0</v>
      </c>
      <c r="X71" s="27">
        <f>IF(ISBLANK(#REF!),"",MAX(U71:W71))</f>
        <v>0</v>
      </c>
      <c r="Y71" s="178">
        <f>IF(ISBLANK(#REF!),"",SUM(R71:T71,X71))</f>
        <v>9.0500000000000007</v>
      </c>
    </row>
    <row r="72" spans="1:25" s="16" customFormat="1">
      <c r="A72" s="28">
        <f>IF(ISBLANK(#REF!),"",IF(ISNUMBER(A71),A71+1,1))</f>
        <v>62</v>
      </c>
      <c r="B72" s="16" t="s">
        <v>338</v>
      </c>
      <c r="C72" s="16" t="s">
        <v>131</v>
      </c>
      <c r="D72" s="16" t="s">
        <v>129</v>
      </c>
      <c r="E72" s="16" t="s">
        <v>74</v>
      </c>
      <c r="F72" s="88">
        <v>36916</v>
      </c>
      <c r="G72" s="54">
        <v>11</v>
      </c>
      <c r="H72" s="16">
        <v>3</v>
      </c>
      <c r="I72" s="16">
        <v>6</v>
      </c>
      <c r="J72" s="16">
        <v>23</v>
      </c>
      <c r="K72" s="16">
        <v>1</v>
      </c>
      <c r="L72" s="16">
        <v>8</v>
      </c>
      <c r="M72" s="16">
        <v>4</v>
      </c>
      <c r="N72" s="26"/>
      <c r="O72" s="87"/>
      <c r="P72" s="17"/>
      <c r="Q72" s="17"/>
      <c r="R72" s="23">
        <f>IF(ISBLANK(#REF!),"",IF(E72="ΤΕΕ-ΤΕΛ-ΕΠΛ-ΕΠΑΛ",IF(G72&gt;10,ROUND(0.5*(G72-10),2),0),IF(E72="ΙΕΚ-Τάξη μαθητείας ΕΠΑΛ",IF(G72&gt;10,ROUND(0.85*(G72-10),2),0))))</f>
        <v>0.85</v>
      </c>
      <c r="S72" s="23">
        <f>IF(ISBLANK(#REF!),"",MIN(3,0.5*INT((H72*12+I72+ROUND(J72/30,0))/6)))</f>
        <v>3</v>
      </c>
      <c r="T72" s="23">
        <f>IF(ISBLANK(#REF!),"",0.25*(K72*12+L72+ROUND(M72/30,0)))</f>
        <v>5</v>
      </c>
      <c r="U72" s="27">
        <f>IF(ISBLANK(#REF!),"",IF(N72&gt;=67%,7,0))</f>
        <v>0</v>
      </c>
      <c r="V72" s="27">
        <f>IF(ISBLANK(#REF!),"",IF(O72&gt;=1,7,0))</f>
        <v>0</v>
      </c>
      <c r="W72" s="27">
        <f>IF(ISBLANK(#REF!),"",IF(P72="ΠΟΛΥΤΕΚΝΟΣ",7,IF(P72="ΤΡΙΤΕΚΝΟΣ",3,0)))</f>
        <v>0</v>
      </c>
      <c r="X72" s="27">
        <f>IF(ISBLANK(#REF!),"",MAX(U72:W72))</f>
        <v>0</v>
      </c>
      <c r="Y72" s="178">
        <f>IF(ISBLANK(#REF!),"",SUM(R72:T72,X72))</f>
        <v>8.85</v>
      </c>
    </row>
    <row r="73" spans="1:25" s="8" customFormat="1">
      <c r="A73" s="28">
        <f>IF(ISBLANK(#REF!),"",IF(ISNUMBER(A72),A72+1,1))</f>
        <v>63</v>
      </c>
      <c r="B73" s="16" t="s">
        <v>118</v>
      </c>
      <c r="C73" s="16" t="s">
        <v>119</v>
      </c>
      <c r="D73" s="16" t="s">
        <v>106</v>
      </c>
      <c r="E73" s="16" t="s">
        <v>69</v>
      </c>
      <c r="F73" s="88">
        <v>37411</v>
      </c>
      <c r="G73" s="54">
        <v>19.271999999999998</v>
      </c>
      <c r="H73" s="18">
        <v>6</v>
      </c>
      <c r="I73" s="18">
        <v>6</v>
      </c>
      <c r="J73" s="18">
        <v>7</v>
      </c>
      <c r="K73" s="18">
        <v>0</v>
      </c>
      <c r="L73" s="18">
        <v>4</v>
      </c>
      <c r="M73" s="18">
        <v>14</v>
      </c>
      <c r="N73" s="19"/>
      <c r="O73" s="86"/>
      <c r="P73" s="17"/>
      <c r="Q73" s="17"/>
      <c r="R73" s="23">
        <f>IF(ISBLANK(#REF!),"",IF(E73="ΤΕΕ-ΤΕΛ-ΕΠΛ-ΕΠΑΛ",IF(G73&gt;10,ROUND(0.5*(G73-10),2),0),IF(E73="ΙΕΚ-Τάξη μαθητείας ΕΠΑΛ",IF(G73&gt;10,ROUND(0.85*(G73-10),2),0))))</f>
        <v>4.6399999999999997</v>
      </c>
      <c r="S73" s="23">
        <f>IF(ISBLANK(#REF!),"",MIN(3,0.5*INT((H73*12+I73+ROUND(J73/30,0))/6)))</f>
        <v>3</v>
      </c>
      <c r="T73" s="23">
        <f>IF(ISBLANK(#REF!),"",0.25*(K73*12+L73+ROUND(M73/30,0)))</f>
        <v>1</v>
      </c>
      <c r="U73" s="27">
        <f>IF(ISBLANK(#REF!),"",IF(N73&gt;=67%,7,0))</f>
        <v>0</v>
      </c>
      <c r="V73" s="27">
        <f>IF(ISBLANK(#REF!),"",IF(O73&gt;=1,7,0))</f>
        <v>0</v>
      </c>
      <c r="W73" s="27">
        <f>IF(ISBLANK(#REF!),"",IF(P73="ΠΟΛΥΤΕΚΝΟΣ",7,IF(P73="ΤΡΙΤΕΚΝΟΣ",3,0)))</f>
        <v>0</v>
      </c>
      <c r="X73" s="27">
        <f>IF(ISBLANK(#REF!),"",MAX(U73:W73))</f>
        <v>0</v>
      </c>
      <c r="Y73" s="178">
        <f>IF(ISBLANK(#REF!),"",SUM(R73:T73,X73))</f>
        <v>8.64</v>
      </c>
    </row>
    <row r="74" spans="1:25" s="8" customFormat="1">
      <c r="A74" s="28">
        <f>IF(ISBLANK(#REF!),"",IF(ISNUMBER(A73),A73+1,1))</f>
        <v>64</v>
      </c>
      <c r="B74" s="16" t="s">
        <v>162</v>
      </c>
      <c r="C74" s="16" t="s">
        <v>163</v>
      </c>
      <c r="D74" s="16" t="s">
        <v>95</v>
      </c>
      <c r="E74" s="16" t="s">
        <v>74</v>
      </c>
      <c r="F74" s="88">
        <v>41263</v>
      </c>
      <c r="G74" s="54">
        <v>16</v>
      </c>
      <c r="H74" s="16">
        <v>0</v>
      </c>
      <c r="I74" s="16">
        <v>0</v>
      </c>
      <c r="J74" s="16">
        <v>0</v>
      </c>
      <c r="K74" s="16">
        <v>1</v>
      </c>
      <c r="L74" s="16">
        <v>2</v>
      </c>
      <c r="M74" s="16">
        <v>3</v>
      </c>
      <c r="N74" s="26"/>
      <c r="O74" s="87"/>
      <c r="P74" s="17"/>
      <c r="Q74" s="17"/>
      <c r="R74" s="23">
        <f>IF(ISBLANK(#REF!),"",IF(E74="ΤΕΕ-ΤΕΛ-ΕΠΛ-ΕΠΑΛ",IF(G74&gt;10,ROUND(0.5*(G74-10),2),0),IF(E74="ΙΕΚ-Τάξη μαθητείας ΕΠΑΛ",IF(G74&gt;10,ROUND(0.85*(G74-10),2),0))))</f>
        <v>5.0999999999999996</v>
      </c>
      <c r="S74" s="23">
        <f>IF(ISBLANK(#REF!),"",MIN(3,0.5*INT((H74*12+I74+ROUND(J74/30,0))/6)))</f>
        <v>0</v>
      </c>
      <c r="T74" s="23">
        <f>IF(ISBLANK(#REF!),"",0.25*(K74*12+L74+ROUND(M74/30,0)))</f>
        <v>3.5</v>
      </c>
      <c r="U74" s="27">
        <f>IF(ISBLANK(#REF!),"",IF(N74&gt;=67%,7,0))</f>
        <v>0</v>
      </c>
      <c r="V74" s="27">
        <f>IF(ISBLANK(#REF!),"",IF(O74&gt;=1,7,0))</f>
        <v>0</v>
      </c>
      <c r="W74" s="27">
        <f>IF(ISBLANK(#REF!),"",IF(P74="ΠΟΛΥΤΕΚΝΟΣ",7,IF(P74="ΤΡΙΤΕΚΝΟΣ",3,0)))</f>
        <v>0</v>
      </c>
      <c r="X74" s="27">
        <f>IF(ISBLANK(#REF!),"",MAX(U74:W74))</f>
        <v>0</v>
      </c>
      <c r="Y74" s="178">
        <f>IF(ISBLANK(#REF!),"",SUM(R74:T74,X74))</f>
        <v>8.6</v>
      </c>
    </row>
    <row r="75" spans="1:25" s="8" customFormat="1">
      <c r="A75" s="28">
        <f>IF(ISBLANK(#REF!),"",IF(ISNUMBER(A74),A74+1,1))</f>
        <v>65</v>
      </c>
      <c r="B75" s="16" t="s">
        <v>249</v>
      </c>
      <c r="C75" s="16" t="s">
        <v>250</v>
      </c>
      <c r="D75" s="16" t="s">
        <v>251</v>
      </c>
      <c r="E75" s="16" t="s">
        <v>74</v>
      </c>
      <c r="F75" s="88">
        <v>40865</v>
      </c>
      <c r="G75" s="54">
        <v>18</v>
      </c>
      <c r="H75" s="16">
        <v>0</v>
      </c>
      <c r="I75" s="16">
        <v>0</v>
      </c>
      <c r="J75" s="16">
        <v>0</v>
      </c>
      <c r="K75" s="16">
        <v>0</v>
      </c>
      <c r="L75" s="16">
        <v>6</v>
      </c>
      <c r="M75" s="16">
        <v>22</v>
      </c>
      <c r="N75" s="26"/>
      <c r="O75" s="87"/>
      <c r="P75" s="17"/>
      <c r="Q75" s="17"/>
      <c r="R75" s="23">
        <f>IF(ISBLANK(#REF!),"",IF(E75="ΤΕΕ-ΤΕΛ-ΕΠΛ-ΕΠΑΛ",IF(G75&gt;10,ROUND(0.5*(G75-10),2),0),IF(E75="ΙΕΚ-Τάξη μαθητείας ΕΠΑΛ",IF(G75&gt;10,ROUND(0.85*(G75-10),2),0))))</f>
        <v>6.8</v>
      </c>
      <c r="S75" s="23">
        <f>IF(ISBLANK(#REF!),"",MIN(3,0.5*INT((H75*12+I75+ROUND(J75/30,0))/6)))</f>
        <v>0</v>
      </c>
      <c r="T75" s="23">
        <f>IF(ISBLANK(#REF!),"",0.25*(K75*12+L75+ROUND(M75/30,0)))</f>
        <v>1.75</v>
      </c>
      <c r="U75" s="27">
        <f>IF(ISBLANK(#REF!),"",IF(N75&gt;=67%,7,0))</f>
        <v>0</v>
      </c>
      <c r="V75" s="27">
        <f>IF(ISBLANK(#REF!),"",IF(O75&gt;=1,7,0))</f>
        <v>0</v>
      </c>
      <c r="W75" s="27">
        <f>IF(ISBLANK(#REF!),"",IF(P75="ΠΟΛΥΤΕΚΝΟΣ",7,IF(P75="ΤΡΙΤΕΚΝΟΣ",3,0)))</f>
        <v>0</v>
      </c>
      <c r="X75" s="27">
        <f>IF(ISBLANK(#REF!),"",MAX(U75:W75))</f>
        <v>0</v>
      </c>
      <c r="Y75" s="178">
        <f>IF(ISBLANK(#REF!),"",SUM(R75:T75,X75))</f>
        <v>8.5500000000000007</v>
      </c>
    </row>
    <row r="76" spans="1:25" s="8" customFormat="1">
      <c r="A76" s="28">
        <f>IF(ISBLANK(#REF!),"",IF(ISNUMBER(A75),A75+1,1))</f>
        <v>66</v>
      </c>
      <c r="B76" s="16" t="s">
        <v>116</v>
      </c>
      <c r="C76" s="16" t="s">
        <v>117</v>
      </c>
      <c r="D76" s="16" t="s">
        <v>111</v>
      </c>
      <c r="E76" s="16" t="s">
        <v>69</v>
      </c>
      <c r="F76" s="88">
        <v>42180</v>
      </c>
      <c r="G76" s="54">
        <v>19.727</v>
      </c>
      <c r="H76" s="16">
        <v>0</v>
      </c>
      <c r="I76" s="16">
        <v>0</v>
      </c>
      <c r="J76" s="16">
        <v>0</v>
      </c>
      <c r="K76" s="16">
        <v>1</v>
      </c>
      <c r="L76" s="16">
        <v>1</v>
      </c>
      <c r="M76" s="16">
        <v>23</v>
      </c>
      <c r="N76" s="26"/>
      <c r="O76" s="87"/>
      <c r="P76" s="17"/>
      <c r="Q76" s="17"/>
      <c r="R76" s="23">
        <f>IF(ISBLANK(#REF!),"",IF(E76="ΤΕΕ-ΤΕΛ-ΕΠΛ-ΕΠΑΛ",IF(G76&gt;10,ROUND(0.5*(G76-10),2),0),IF(E76="ΙΕΚ-Τάξη μαθητείας ΕΠΑΛ",IF(G76&gt;10,ROUND(0.85*(G76-10),2),0))))</f>
        <v>4.8600000000000003</v>
      </c>
      <c r="S76" s="23">
        <f>IF(ISBLANK(#REF!),"",MIN(3,0.5*INT((H76*12+I76+ROUND(J76/30,0))/6)))</f>
        <v>0</v>
      </c>
      <c r="T76" s="23">
        <f>IF(ISBLANK(#REF!),"",0.25*(K76*12+L76+ROUND(M76/30,0)))</f>
        <v>3.5</v>
      </c>
      <c r="U76" s="27">
        <f>IF(ISBLANK(#REF!),"",IF(N76&gt;=67%,7,0))</f>
        <v>0</v>
      </c>
      <c r="V76" s="27">
        <f>IF(ISBLANK(#REF!),"",IF(O76&gt;=1,7,0))</f>
        <v>0</v>
      </c>
      <c r="W76" s="27">
        <f>IF(ISBLANK(#REF!),"",IF(P76="ΠΟΛΥΤΕΚΝΟΣ",7,IF(P76="ΤΡΙΤΕΚΝΟΣ",3,0)))</f>
        <v>0</v>
      </c>
      <c r="X76" s="27">
        <f>IF(ISBLANK(#REF!),"",MAX(U76:W76))</f>
        <v>0</v>
      </c>
      <c r="Y76" s="178">
        <f>IF(ISBLANK(#REF!),"",SUM(R76:T76,X76))</f>
        <v>8.36</v>
      </c>
    </row>
    <row r="77" spans="1:25" s="16" customFormat="1">
      <c r="A77" s="28">
        <f>IF(ISBLANK(#REF!),"",IF(ISNUMBER(A76),A76+1,1))</f>
        <v>67</v>
      </c>
      <c r="B77" s="16" t="s">
        <v>216</v>
      </c>
      <c r="C77" s="16" t="s">
        <v>217</v>
      </c>
      <c r="D77" s="16" t="s">
        <v>129</v>
      </c>
      <c r="E77" s="16" t="s">
        <v>69</v>
      </c>
      <c r="F77" s="88">
        <v>42180</v>
      </c>
      <c r="G77" s="54">
        <v>19.727</v>
      </c>
      <c r="H77" s="16">
        <v>0</v>
      </c>
      <c r="I77" s="16">
        <v>0</v>
      </c>
      <c r="J77" s="16">
        <v>0</v>
      </c>
      <c r="K77" s="16">
        <v>1</v>
      </c>
      <c r="L77" s="16">
        <v>1</v>
      </c>
      <c r="M77" s="16">
        <v>23</v>
      </c>
      <c r="N77" s="26"/>
      <c r="O77" s="87"/>
      <c r="P77" s="17"/>
      <c r="Q77" s="17"/>
      <c r="R77" s="23">
        <f>IF(ISBLANK(#REF!),"",IF(E77="ΤΕΕ-ΤΕΛ-ΕΠΛ-ΕΠΑΛ",IF(G77&gt;10,ROUND(0.5*(G77-10),2),0),IF(E77="ΙΕΚ-Τάξη μαθητείας ΕΠΑΛ",IF(G77&gt;10,ROUND(0.85*(G77-10),2),0))))</f>
        <v>4.8600000000000003</v>
      </c>
      <c r="S77" s="23">
        <f>IF(ISBLANK(#REF!),"",MIN(3,0.5*INT((H77*12+I77+ROUND(J77/30,0))/6)))</f>
        <v>0</v>
      </c>
      <c r="T77" s="23">
        <f>IF(ISBLANK(#REF!),"",0.25*(K77*12+L77+ROUND(M77/30,0)))</f>
        <v>3.5</v>
      </c>
      <c r="U77" s="27">
        <f>IF(ISBLANK(#REF!),"",IF(N77&gt;=67%,7,0))</f>
        <v>0</v>
      </c>
      <c r="V77" s="27">
        <f>IF(ISBLANK(#REF!),"",IF(O77&gt;=1,7,0))</f>
        <v>0</v>
      </c>
      <c r="W77" s="27">
        <f>IF(ISBLANK(#REF!),"",IF(P77="ΠΟΛΥΤΕΚΝΟΣ",7,IF(P77="ΤΡΙΤΕΚΝΟΣ",3,0)))</f>
        <v>0</v>
      </c>
      <c r="X77" s="27">
        <f>IF(ISBLANK(#REF!),"",MAX(U77:W77))</f>
        <v>0</v>
      </c>
      <c r="Y77" s="178">
        <f>IF(ISBLANK(#REF!),"",SUM(R77:T77,X77))</f>
        <v>8.36</v>
      </c>
    </row>
    <row r="78" spans="1:25" s="8" customFormat="1">
      <c r="A78" s="28">
        <f>IF(ISBLANK(#REF!),"",IF(ISNUMBER(A77),A77+1,1))</f>
        <v>68</v>
      </c>
      <c r="B78" s="16" t="s">
        <v>159</v>
      </c>
      <c r="C78" s="16" t="s">
        <v>160</v>
      </c>
      <c r="D78" s="16" t="s">
        <v>106</v>
      </c>
      <c r="E78" s="16" t="s">
        <v>74</v>
      </c>
      <c r="F78" s="88">
        <v>36560</v>
      </c>
      <c r="G78" s="54">
        <v>18</v>
      </c>
      <c r="H78" s="16">
        <v>1</v>
      </c>
      <c r="I78" s="16">
        <v>5</v>
      </c>
      <c r="J78" s="16">
        <v>21</v>
      </c>
      <c r="K78" s="16">
        <v>0</v>
      </c>
      <c r="L78" s="16">
        <v>0</v>
      </c>
      <c r="M78" s="16">
        <v>0</v>
      </c>
      <c r="N78" s="26"/>
      <c r="O78" s="87"/>
      <c r="P78" s="17"/>
      <c r="Q78" s="17"/>
      <c r="R78" s="23">
        <f>IF(ISBLANK(#REF!),"",IF(E78="ΤΕΕ-ΤΕΛ-ΕΠΛ-ΕΠΑΛ",IF(G78&gt;10,ROUND(0.5*(G78-10),2),0),IF(E78="ΙΕΚ-Τάξη μαθητείας ΕΠΑΛ",IF(G78&gt;10,ROUND(0.85*(G78-10),2),0))))</f>
        <v>6.8</v>
      </c>
      <c r="S78" s="23">
        <f>IF(ISBLANK(#REF!),"",MIN(3,0.5*INT((H78*12+I78+ROUND(J78/30,0))/6)))</f>
        <v>1.5</v>
      </c>
      <c r="T78" s="23">
        <f>IF(ISBLANK(#REF!),"",0.25*(K78*12+L78+ROUND(M78/30,0)))</f>
        <v>0</v>
      </c>
      <c r="U78" s="27">
        <f>IF(ISBLANK(#REF!),"",IF(N78&gt;=67%,7,0))</f>
        <v>0</v>
      </c>
      <c r="V78" s="27">
        <f>IF(ISBLANK(#REF!),"",IF(O78&gt;=1,7,0))</f>
        <v>0</v>
      </c>
      <c r="W78" s="27">
        <f>IF(ISBLANK(#REF!),"",IF(P78="ΠΟΛΥΤΕΚΝΟΣ",7,IF(P78="ΤΡΙΤΕΚΝΟΣ",3,0)))</f>
        <v>0</v>
      </c>
      <c r="X78" s="27">
        <f>IF(ISBLANK(#REF!),"",MAX(U78:W78))</f>
        <v>0</v>
      </c>
      <c r="Y78" s="178">
        <f>IF(ISBLANK(#REF!),"",SUM(R78:T78,X78))</f>
        <v>8.3000000000000007</v>
      </c>
    </row>
    <row r="79" spans="1:25" s="8" customFormat="1">
      <c r="A79" s="28">
        <f>IF(ISBLANK(#REF!),"",IF(ISNUMBER(A78),A78+1,1))</f>
        <v>69</v>
      </c>
      <c r="B79" s="16" t="s">
        <v>246</v>
      </c>
      <c r="C79" s="16" t="s">
        <v>115</v>
      </c>
      <c r="D79" s="16" t="s">
        <v>176</v>
      </c>
      <c r="E79" s="16" t="s">
        <v>69</v>
      </c>
      <c r="F79" s="88">
        <v>35957</v>
      </c>
      <c r="G79" s="54">
        <v>14.8</v>
      </c>
      <c r="H79" s="16">
        <v>1</v>
      </c>
      <c r="I79" s="16">
        <v>6</v>
      </c>
      <c r="J79" s="16">
        <v>20</v>
      </c>
      <c r="K79" s="16">
        <v>1</v>
      </c>
      <c r="L79" s="16">
        <v>5</v>
      </c>
      <c r="M79" s="16">
        <v>13</v>
      </c>
      <c r="N79" s="26"/>
      <c r="O79" s="87"/>
      <c r="P79" s="17"/>
      <c r="Q79" s="17"/>
      <c r="R79" s="23">
        <f>IF(ISBLANK(#REF!),"",IF(E79="ΤΕΕ-ΤΕΛ-ΕΠΛ-ΕΠΑΛ",IF(G79&gt;10,ROUND(0.5*(G79-10),2),0),IF(E79="ΙΕΚ-Τάξη μαθητείας ΕΠΑΛ",IF(G79&gt;10,ROUND(0.85*(G79-10),2),0))))</f>
        <v>2.4</v>
      </c>
      <c r="S79" s="23">
        <f>IF(ISBLANK(#REF!),"",MIN(3,0.5*INT((H79*12+I79+ROUND(J79/30,0))/6)))</f>
        <v>1.5</v>
      </c>
      <c r="T79" s="23">
        <f>IF(ISBLANK(#REF!),"",0.25*(K79*12+L79+ROUND(M79/30,0)))</f>
        <v>4.25</v>
      </c>
      <c r="U79" s="27">
        <f>IF(ISBLANK(#REF!),"",IF(N79&gt;=67%,7,0))</f>
        <v>0</v>
      </c>
      <c r="V79" s="27">
        <f>IF(ISBLANK(#REF!),"",IF(O79&gt;=1,7,0))</f>
        <v>0</v>
      </c>
      <c r="W79" s="27">
        <f>IF(ISBLANK(#REF!),"",IF(P79="ΠΟΛΥΤΕΚΝΟΣ",7,IF(P79="ΤΡΙΤΕΚΝΟΣ",3,0)))</f>
        <v>0</v>
      </c>
      <c r="X79" s="27">
        <f>IF(ISBLANK(#REF!),"",MAX(U79:W79))</f>
        <v>0</v>
      </c>
      <c r="Y79" s="178">
        <f>IF(ISBLANK(#REF!),"",SUM(R79:T79,X79))</f>
        <v>8.15</v>
      </c>
    </row>
    <row r="80" spans="1:25" s="16" customFormat="1">
      <c r="A80" s="28">
        <f>IF(ISBLANK(#REF!),"",IF(ISNUMBER(A79),A79+1,1))</f>
        <v>70</v>
      </c>
      <c r="B80" s="16" t="s">
        <v>218</v>
      </c>
      <c r="C80" s="16" t="s">
        <v>219</v>
      </c>
      <c r="D80" s="16" t="s">
        <v>183</v>
      </c>
      <c r="E80" s="16" t="s">
        <v>69</v>
      </c>
      <c r="F80" s="88">
        <v>41810</v>
      </c>
      <c r="G80" s="54">
        <v>19.727</v>
      </c>
      <c r="H80" s="16">
        <v>0</v>
      </c>
      <c r="I80" s="16">
        <v>0</v>
      </c>
      <c r="J80" s="16">
        <v>0</v>
      </c>
      <c r="K80" s="16">
        <v>1</v>
      </c>
      <c r="L80" s="16">
        <v>1</v>
      </c>
      <c r="M80" s="16">
        <v>12</v>
      </c>
      <c r="N80" s="26"/>
      <c r="O80" s="87"/>
      <c r="P80" s="17"/>
      <c r="Q80" s="17"/>
      <c r="R80" s="23">
        <f>IF(ISBLANK(#REF!),"",IF(E80="ΤΕΕ-ΤΕΛ-ΕΠΛ-ΕΠΑΛ",IF(G80&gt;10,ROUND(0.5*(G80-10),2),0),IF(E80="ΙΕΚ-Τάξη μαθητείας ΕΠΑΛ",IF(G80&gt;10,ROUND(0.85*(G80-10),2),0))))</f>
        <v>4.8600000000000003</v>
      </c>
      <c r="S80" s="23">
        <f>IF(ISBLANK(#REF!),"",MIN(3,0.5*INT((H80*12+I80+ROUND(J80/30,0))/6)))</f>
        <v>0</v>
      </c>
      <c r="T80" s="23">
        <f>IF(ISBLANK(#REF!),"",0.25*(K80*12+L80+ROUND(M80/30,0)))</f>
        <v>3.25</v>
      </c>
      <c r="U80" s="27">
        <f>IF(ISBLANK(#REF!),"",IF(N80&gt;=67%,7,0))</f>
        <v>0</v>
      </c>
      <c r="V80" s="27">
        <f>IF(ISBLANK(#REF!),"",IF(O80&gt;=1,7,0))</f>
        <v>0</v>
      </c>
      <c r="W80" s="27">
        <f>IF(ISBLANK(#REF!),"",IF(P80="ΠΟΛΥΤΕΚΝΟΣ",7,IF(P80="ΤΡΙΤΕΚΝΟΣ",3,0)))</f>
        <v>0</v>
      </c>
      <c r="X80" s="27">
        <f>IF(ISBLANK(#REF!),"",MAX(U80:W80))</f>
        <v>0</v>
      </c>
      <c r="Y80" s="178">
        <f>IF(ISBLANK(#REF!),"",SUM(R80:T80,X80))</f>
        <v>8.11</v>
      </c>
    </row>
    <row r="81" spans="1:25" s="8" customFormat="1">
      <c r="A81" s="28">
        <f>IF(ISBLANK(#REF!),"",IF(ISNUMBER(A80),A80+1,1))</f>
        <v>71</v>
      </c>
      <c r="B81" s="16" t="s">
        <v>141</v>
      </c>
      <c r="C81" s="16" t="s">
        <v>142</v>
      </c>
      <c r="D81" s="16" t="s">
        <v>143</v>
      </c>
      <c r="E81" s="16" t="s">
        <v>69</v>
      </c>
      <c r="F81" s="88">
        <v>39603</v>
      </c>
      <c r="G81" s="54">
        <v>15.635999999999999</v>
      </c>
      <c r="H81" s="16">
        <v>1</v>
      </c>
      <c r="I81" s="16">
        <v>2</v>
      </c>
      <c r="J81" s="16">
        <v>18</v>
      </c>
      <c r="K81" s="16">
        <v>1</v>
      </c>
      <c r="L81" s="16">
        <v>4</v>
      </c>
      <c r="M81" s="16">
        <v>23</v>
      </c>
      <c r="N81" s="26"/>
      <c r="O81" s="87"/>
      <c r="P81" s="17"/>
      <c r="Q81" s="17"/>
      <c r="R81" s="23">
        <f>IF(ISBLANK(#REF!),"",IF(E81="ΤΕΕ-ΤΕΛ-ΕΠΛ-ΕΠΑΛ",IF(G81&gt;10,ROUND(0.5*(G81-10),2),0),IF(E81="ΙΕΚ-Τάξη μαθητείας ΕΠΑΛ",IF(G81&gt;10,ROUND(0.85*(G81-10),2),0))))</f>
        <v>2.82</v>
      </c>
      <c r="S81" s="23">
        <f>IF(ISBLANK(#REF!),"",MIN(3,0.5*INT((H81*12+I81+ROUND(J81/30,0))/6)))</f>
        <v>1</v>
      </c>
      <c r="T81" s="23">
        <f>IF(ISBLANK(#REF!),"",0.25*(K81*12+L81+ROUND(M81/30,0)))</f>
        <v>4.25</v>
      </c>
      <c r="U81" s="27">
        <f>IF(ISBLANK(#REF!),"",IF(N81&gt;=67%,7,0))</f>
        <v>0</v>
      </c>
      <c r="V81" s="27">
        <f>IF(ISBLANK(#REF!),"",IF(O81&gt;=1,7,0))</f>
        <v>0</v>
      </c>
      <c r="W81" s="27">
        <f>IF(ISBLANK(#REF!),"",IF(P81="ΠΟΛΥΤΕΚΝΟΣ",7,IF(P81="ΤΡΙΤΕΚΝΟΣ",3,0)))</f>
        <v>0</v>
      </c>
      <c r="X81" s="27">
        <f>IF(ISBLANK(#REF!),"",MAX(U81:W81))</f>
        <v>0</v>
      </c>
      <c r="Y81" s="178">
        <f>IF(ISBLANK(#REF!),"",SUM(R81:T81,X81))</f>
        <v>8.07</v>
      </c>
    </row>
    <row r="82" spans="1:25" s="8" customFormat="1">
      <c r="A82" s="28">
        <f>IF(ISBLANK(#REF!),"",IF(ISNUMBER(A81),A81+1,1))</f>
        <v>72</v>
      </c>
      <c r="B82" s="16" t="s">
        <v>212</v>
      </c>
      <c r="C82" s="16" t="s">
        <v>137</v>
      </c>
      <c r="D82" s="16" t="s">
        <v>106</v>
      </c>
      <c r="E82" s="16" t="s">
        <v>69</v>
      </c>
      <c r="F82" s="88">
        <v>42180</v>
      </c>
      <c r="G82" s="54">
        <v>19.545000000000002</v>
      </c>
      <c r="H82" s="16">
        <v>0</v>
      </c>
      <c r="I82" s="16">
        <v>0</v>
      </c>
      <c r="J82" s="16">
        <v>0</v>
      </c>
      <c r="K82" s="16">
        <v>1</v>
      </c>
      <c r="L82" s="16">
        <v>1</v>
      </c>
      <c r="M82" s="16">
        <v>13</v>
      </c>
      <c r="N82" s="26"/>
      <c r="O82" s="87"/>
      <c r="P82" s="17"/>
      <c r="Q82" s="17"/>
      <c r="R82" s="23">
        <f>IF(ISBLANK(#REF!),"",IF(E82="ΤΕΕ-ΤΕΛ-ΕΠΛ-ΕΠΑΛ",IF(G82&gt;10,ROUND(0.5*(G82-10),2),0),IF(E82="ΙΕΚ-Τάξη μαθητείας ΕΠΑΛ",IF(G82&gt;10,ROUND(0.85*(G82-10),2),0))))</f>
        <v>4.7699999999999996</v>
      </c>
      <c r="S82" s="23">
        <f>IF(ISBLANK(#REF!),"",MIN(3,0.5*INT((H82*12+I82+ROUND(J82/30,0))/6)))</f>
        <v>0</v>
      </c>
      <c r="T82" s="23">
        <f>IF(ISBLANK(#REF!),"",0.25*(K82*12+L82+ROUND(M82/30,0)))</f>
        <v>3.25</v>
      </c>
      <c r="U82" s="27">
        <f>IF(ISBLANK(#REF!),"",IF(N82&gt;=67%,7,0))</f>
        <v>0</v>
      </c>
      <c r="V82" s="27">
        <f>IF(ISBLANK(#REF!),"",IF(O82&gt;=1,7,0))</f>
        <v>0</v>
      </c>
      <c r="W82" s="27">
        <f>IF(ISBLANK(#REF!),"",IF(P82="ΠΟΛΥΤΕΚΝΟΣ",7,IF(P82="ΤΡΙΤΕΚΝΟΣ",3,0)))</f>
        <v>0</v>
      </c>
      <c r="X82" s="27">
        <f>IF(ISBLANK(#REF!),"",MAX(U82:W82))</f>
        <v>0</v>
      </c>
      <c r="Y82" s="178">
        <f>IF(ISBLANK(#REF!),"",SUM(R82:T82,X82))</f>
        <v>8.02</v>
      </c>
    </row>
    <row r="83" spans="1:25" s="8" customFormat="1">
      <c r="A83" s="28">
        <f>IF(ISBLANK(#REF!),"",IF(ISNUMBER(A82),A82+1,1))</f>
        <v>73</v>
      </c>
      <c r="B83" s="16" t="s">
        <v>275</v>
      </c>
      <c r="C83" s="16" t="s">
        <v>97</v>
      </c>
      <c r="D83" s="16" t="s">
        <v>232</v>
      </c>
      <c r="E83" s="16" t="s">
        <v>74</v>
      </c>
      <c r="F83" s="88">
        <v>37651</v>
      </c>
      <c r="G83" s="54">
        <v>11</v>
      </c>
      <c r="H83" s="16">
        <v>0</v>
      </c>
      <c r="I83" s="16">
        <v>0</v>
      </c>
      <c r="J83" s="16">
        <v>0</v>
      </c>
      <c r="K83" s="16">
        <v>2</v>
      </c>
      <c r="L83" s="16">
        <v>4</v>
      </c>
      <c r="M83" s="16">
        <v>11</v>
      </c>
      <c r="N83" s="26"/>
      <c r="O83" s="87"/>
      <c r="P83" s="17"/>
      <c r="Q83" s="17"/>
      <c r="R83" s="23">
        <f>IF(ISBLANK(#REF!),"",IF(E83="ΤΕΕ-ΤΕΛ-ΕΠΛ-ΕΠΑΛ",IF(G83&gt;10,ROUND(0.5*(G83-10),2),0),IF(E83="ΙΕΚ-Τάξη μαθητείας ΕΠΑΛ",IF(G83&gt;10,ROUND(0.85*(G83-10),2),0))))</f>
        <v>0.85</v>
      </c>
      <c r="S83" s="23">
        <f>IF(ISBLANK(#REF!),"",MIN(3,0.5*INT((H83*12+I83+ROUND(J83/30,0))/6)))</f>
        <v>0</v>
      </c>
      <c r="T83" s="23">
        <f>IF(ISBLANK(#REF!),"",0.25*(K83*12+L83+ROUND(M83/30,0)))</f>
        <v>7</v>
      </c>
      <c r="U83" s="27">
        <f>IF(ISBLANK(#REF!),"",IF(N83&gt;=67%,7,0))</f>
        <v>0</v>
      </c>
      <c r="V83" s="27">
        <f>IF(ISBLANK(#REF!),"",IF(O83&gt;=1,7,0))</f>
        <v>0</v>
      </c>
      <c r="W83" s="27">
        <f>IF(ISBLANK(#REF!),"",IF(P83="ΠΟΛΥΤΕΚΝΟΣ",7,IF(P83="ΤΡΙΤΕΚΝΟΣ",3,0)))</f>
        <v>0</v>
      </c>
      <c r="X83" s="27">
        <f>IF(ISBLANK(#REF!),"",MAX(U83:W83))</f>
        <v>0</v>
      </c>
      <c r="Y83" s="178">
        <f>IF(ISBLANK(#REF!),"",SUM(R83:T83,X83))</f>
        <v>7.85</v>
      </c>
    </row>
    <row r="84" spans="1:25" s="8" customFormat="1">
      <c r="A84" s="28">
        <f>IF(ISBLANK(#REF!),"",IF(ISNUMBER(A83),A83+1,1))</f>
        <v>74</v>
      </c>
      <c r="B84" s="16" t="s">
        <v>127</v>
      </c>
      <c r="C84" s="16" t="s">
        <v>128</v>
      </c>
      <c r="D84" s="16" t="s">
        <v>129</v>
      </c>
      <c r="E84" s="16" t="s">
        <v>69</v>
      </c>
      <c r="F84" s="88">
        <v>36327</v>
      </c>
      <c r="G84" s="54">
        <v>13.666</v>
      </c>
      <c r="H84" s="16">
        <v>2</v>
      </c>
      <c r="I84" s="16">
        <v>1</v>
      </c>
      <c r="J84" s="16">
        <v>4</v>
      </c>
      <c r="K84" s="16">
        <v>1</v>
      </c>
      <c r="L84" s="16">
        <v>3</v>
      </c>
      <c r="M84" s="16">
        <v>19</v>
      </c>
      <c r="N84" s="26"/>
      <c r="O84" s="87"/>
      <c r="P84" s="17"/>
      <c r="Q84" s="17"/>
      <c r="R84" s="23">
        <f>IF(ISBLANK(#REF!),"",IF(E84="ΤΕΕ-ΤΕΛ-ΕΠΛ-ΕΠΑΛ",IF(G84&gt;10,ROUND(0.5*(G84-10),2),0),IF(E84="ΙΕΚ-Τάξη μαθητείας ΕΠΑΛ",IF(G84&gt;10,ROUND(0.85*(G84-10),2),0))))</f>
        <v>1.83</v>
      </c>
      <c r="S84" s="23">
        <f>IF(ISBLANK(#REF!),"",MIN(3,0.5*INT((H84*12+I84+ROUND(J84/30,0))/6)))</f>
        <v>2</v>
      </c>
      <c r="T84" s="23">
        <f>IF(ISBLANK(#REF!),"",0.25*(K84*12+L84+ROUND(M84/30,0)))</f>
        <v>4</v>
      </c>
      <c r="U84" s="27">
        <f>IF(ISBLANK(#REF!),"",IF(N84&gt;=67%,7,0))</f>
        <v>0</v>
      </c>
      <c r="V84" s="27">
        <f>IF(ISBLANK(#REF!),"",IF(O84&gt;=1,7,0))</f>
        <v>0</v>
      </c>
      <c r="W84" s="27">
        <f>IF(ISBLANK(#REF!),"",IF(P84="ΠΟΛΥΤΕΚΝΟΣ",7,IF(P84="ΤΡΙΤΕΚΝΟΣ",3,0)))</f>
        <v>0</v>
      </c>
      <c r="X84" s="27">
        <f>IF(ISBLANK(#REF!),"",MAX(U84:W84))</f>
        <v>0</v>
      </c>
      <c r="Y84" s="178">
        <f>IF(ISBLANK(#REF!),"",SUM(R84:T84,X84))</f>
        <v>7.83</v>
      </c>
    </row>
    <row r="85" spans="1:25" s="8" customFormat="1">
      <c r="A85" s="28">
        <f>IF(ISBLANK(#REF!),"",IF(ISNUMBER(A84),A84+1,1))</f>
        <v>75</v>
      </c>
      <c r="B85" s="16" t="s">
        <v>317</v>
      </c>
      <c r="C85" s="16" t="s">
        <v>318</v>
      </c>
      <c r="D85" s="16" t="s">
        <v>158</v>
      </c>
      <c r="E85" s="16" t="s">
        <v>69</v>
      </c>
      <c r="F85" s="88">
        <v>41075</v>
      </c>
      <c r="G85" s="54">
        <v>19</v>
      </c>
      <c r="H85" s="16">
        <v>0</v>
      </c>
      <c r="I85" s="16">
        <v>0</v>
      </c>
      <c r="J85" s="16">
        <v>0</v>
      </c>
      <c r="K85" s="16">
        <v>1</v>
      </c>
      <c r="L85" s="16">
        <v>1</v>
      </c>
      <c r="M85" s="16">
        <v>14</v>
      </c>
      <c r="N85" s="26"/>
      <c r="O85" s="87"/>
      <c r="P85" s="17"/>
      <c r="Q85" s="17"/>
      <c r="R85" s="23">
        <f>IF(ISBLANK(#REF!),"",IF(E85="ΤΕΕ-ΤΕΛ-ΕΠΛ-ΕΠΑΛ",IF(G85&gt;10,ROUND(0.5*(G85-10),2),0),IF(E85="ΙΕΚ-Τάξη μαθητείας ΕΠΑΛ",IF(G85&gt;10,ROUND(0.85*(G85-10),2),0))))</f>
        <v>4.5</v>
      </c>
      <c r="S85" s="23">
        <f>IF(ISBLANK(#REF!),"",MIN(3,0.5*INT((H85*12+I85+ROUND(J85/30,0))/6)))</f>
        <v>0</v>
      </c>
      <c r="T85" s="23">
        <f>IF(ISBLANK(#REF!),"",0.25*(K85*12+L85+ROUND(M85/30,0)))</f>
        <v>3.25</v>
      </c>
      <c r="U85" s="27">
        <f>IF(ISBLANK(#REF!),"",IF(N85&gt;=67%,7,0))</f>
        <v>0</v>
      </c>
      <c r="V85" s="27">
        <f>IF(ISBLANK(#REF!),"",IF(O85&gt;=1,7,0))</f>
        <v>0</v>
      </c>
      <c r="W85" s="27">
        <f>IF(ISBLANK(#REF!),"",IF(P85="ΠΟΛΥΤΕΚΝΟΣ",7,IF(P85="ΤΡΙΤΕΚΝΟΣ",3,0)))</f>
        <v>0</v>
      </c>
      <c r="X85" s="27">
        <f>IF(ISBLANK(#REF!),"",MAX(U85:W85))</f>
        <v>0</v>
      </c>
      <c r="Y85" s="178">
        <f>IF(ISBLANK(#REF!),"",SUM(R85:T85,X85))</f>
        <v>7.75</v>
      </c>
    </row>
    <row r="86" spans="1:25" s="8" customFormat="1">
      <c r="A86" s="28">
        <f>IF(ISBLANK(#REF!),"",IF(ISNUMBER(A85),A85+1,1))</f>
        <v>76</v>
      </c>
      <c r="B86" s="16" t="s">
        <v>286</v>
      </c>
      <c r="C86" s="16" t="s">
        <v>287</v>
      </c>
      <c r="D86" s="16" t="s">
        <v>195</v>
      </c>
      <c r="E86" s="16" t="s">
        <v>69</v>
      </c>
      <c r="F86" s="88">
        <v>35236</v>
      </c>
      <c r="G86" s="54">
        <v>18.713999999999999</v>
      </c>
      <c r="H86" s="16">
        <v>0</v>
      </c>
      <c r="I86" s="16">
        <v>0</v>
      </c>
      <c r="J86" s="16">
        <v>0</v>
      </c>
      <c r="K86" s="16">
        <v>1</v>
      </c>
      <c r="L86" s="16">
        <v>0</v>
      </c>
      <c r="M86" s="16">
        <v>29</v>
      </c>
      <c r="N86" s="26"/>
      <c r="O86" s="87"/>
      <c r="P86" s="17"/>
      <c r="Q86" s="17"/>
      <c r="R86" s="23">
        <f>IF(ISBLANK(#REF!),"",IF(E86="ΤΕΕ-ΤΕΛ-ΕΠΛ-ΕΠΑΛ",IF(G86&gt;10,ROUND(0.5*(G86-10),2),0),IF(E86="ΙΕΚ-Τάξη μαθητείας ΕΠΑΛ",IF(G86&gt;10,ROUND(0.85*(G86-10),2),0))))</f>
        <v>4.3600000000000003</v>
      </c>
      <c r="S86" s="23">
        <f>IF(ISBLANK(#REF!),"",MIN(3,0.5*INT((H86*12+I86+ROUND(J86/30,0))/6)))</f>
        <v>0</v>
      </c>
      <c r="T86" s="23">
        <f>IF(ISBLANK(#REF!),"",0.25*(K86*12+L86+ROUND(M86/30,0)))</f>
        <v>3.25</v>
      </c>
      <c r="U86" s="27">
        <f>IF(ISBLANK(#REF!),"",IF(N86&gt;=67%,7,0))</f>
        <v>0</v>
      </c>
      <c r="V86" s="27">
        <f>IF(ISBLANK(#REF!),"",IF(O86&gt;=1,7,0))</f>
        <v>0</v>
      </c>
      <c r="W86" s="27">
        <f>IF(ISBLANK(#REF!),"",IF(P86="ΠΟΛΥΤΕΚΝΟΣ",7,IF(P86="ΤΡΙΤΕΚΝΟΣ",3,0)))</f>
        <v>0</v>
      </c>
      <c r="X86" s="27">
        <f>IF(ISBLANK(#REF!),"",MAX(U86:W86))</f>
        <v>0</v>
      </c>
      <c r="Y86" s="178">
        <f>IF(ISBLANK(#REF!),"",SUM(R86:T86,X86))</f>
        <v>7.61</v>
      </c>
    </row>
    <row r="87" spans="1:25" s="8" customFormat="1">
      <c r="A87" s="28">
        <f>IF(ISBLANK(#REF!),"",IF(ISNUMBER(A86),A86+1,1))</f>
        <v>77</v>
      </c>
      <c r="B87" s="16" t="s">
        <v>136</v>
      </c>
      <c r="C87" s="16" t="s">
        <v>137</v>
      </c>
      <c r="D87" s="16" t="s">
        <v>95</v>
      </c>
      <c r="E87" s="16" t="s">
        <v>74</v>
      </c>
      <c r="F87" s="88">
        <v>39576</v>
      </c>
      <c r="G87" s="54">
        <v>10</v>
      </c>
      <c r="H87" s="16">
        <v>0</v>
      </c>
      <c r="I87" s="16">
        <v>0</v>
      </c>
      <c r="J87" s="16">
        <v>0</v>
      </c>
      <c r="K87" s="16">
        <v>2</v>
      </c>
      <c r="L87" s="16">
        <v>5</v>
      </c>
      <c r="M87" s="16">
        <v>21</v>
      </c>
      <c r="N87" s="26"/>
      <c r="O87" s="87"/>
      <c r="P87" s="17"/>
      <c r="Q87" s="17"/>
      <c r="R87" s="23">
        <f>IF(ISBLANK(#REF!),"",IF(E87="ΤΕΕ-ΤΕΛ-ΕΠΛ-ΕΠΑΛ",IF(G87&gt;10,ROUND(0.5*(G87-10),2),0),IF(E87="ΙΕΚ-Τάξη μαθητείας ΕΠΑΛ",IF(G87&gt;10,ROUND(0.85*(G87-10),2),0))))</f>
        <v>0</v>
      </c>
      <c r="S87" s="23">
        <f>IF(ISBLANK(#REF!),"",MIN(3,0.5*INT((H87*12+I87+ROUND(J87/30,0))/6)))</f>
        <v>0</v>
      </c>
      <c r="T87" s="23">
        <f>IF(ISBLANK(#REF!),"",0.25*(K87*12+L87+ROUND(M87/30,0)))</f>
        <v>7.5</v>
      </c>
      <c r="U87" s="27">
        <f>IF(ISBLANK(#REF!),"",IF(N87&gt;=67%,7,0))</f>
        <v>0</v>
      </c>
      <c r="V87" s="27">
        <f>IF(ISBLANK(#REF!),"",IF(O87&gt;=1,7,0))</f>
        <v>0</v>
      </c>
      <c r="W87" s="27">
        <f>IF(ISBLANK(#REF!),"",IF(P87="ΠΟΛΥΤΕΚΝΟΣ",7,IF(P87="ΤΡΙΤΕΚΝΟΣ",3,0)))</f>
        <v>0</v>
      </c>
      <c r="X87" s="27">
        <f>IF(ISBLANK(#REF!),"",MAX(U87:W87))</f>
        <v>0</v>
      </c>
      <c r="Y87" s="178">
        <f>IF(ISBLANK(#REF!),"",SUM(R87:T87,X87))</f>
        <v>7.5</v>
      </c>
    </row>
    <row r="88" spans="1:25" s="8" customFormat="1">
      <c r="A88" s="28">
        <f>IF(ISBLANK(#REF!),"",IF(ISNUMBER(A87),A87+1,1))</f>
        <v>78</v>
      </c>
      <c r="B88" s="16" t="s">
        <v>324</v>
      </c>
      <c r="C88" s="16" t="s">
        <v>97</v>
      </c>
      <c r="D88" s="16" t="s">
        <v>325</v>
      </c>
      <c r="E88" s="16" t="s">
        <v>74</v>
      </c>
      <c r="F88" s="88">
        <v>42062</v>
      </c>
      <c r="G88" s="54">
        <v>15</v>
      </c>
      <c r="H88" s="16">
        <v>0</v>
      </c>
      <c r="I88" s="16">
        <v>0</v>
      </c>
      <c r="J88" s="16">
        <v>0</v>
      </c>
      <c r="K88" s="16">
        <v>1</v>
      </c>
      <c r="L88" s="16">
        <v>1</v>
      </c>
      <c r="M88" s="16">
        <v>8</v>
      </c>
      <c r="N88" s="26"/>
      <c r="O88" s="87"/>
      <c r="P88" s="17"/>
      <c r="Q88" s="17"/>
      <c r="R88" s="23">
        <f>IF(ISBLANK(#REF!),"",IF(E88="ΤΕΕ-ΤΕΛ-ΕΠΛ-ΕΠΑΛ",IF(G88&gt;10,ROUND(0.5*(G88-10),2),0),IF(E88="ΙΕΚ-Τάξη μαθητείας ΕΠΑΛ",IF(G88&gt;10,ROUND(0.85*(G88-10),2),0))))</f>
        <v>4.25</v>
      </c>
      <c r="S88" s="23">
        <f>IF(ISBLANK(#REF!),"",MIN(3,0.5*INT((H88*12+I88+ROUND(J88/30,0))/6)))</f>
        <v>0</v>
      </c>
      <c r="T88" s="23">
        <f>IF(ISBLANK(#REF!),"",0.25*(K88*12+L88+ROUND(M88/30,0)))</f>
        <v>3.25</v>
      </c>
      <c r="U88" s="27">
        <f>IF(ISBLANK(#REF!),"",IF(N88&gt;=67%,7,0))</f>
        <v>0</v>
      </c>
      <c r="V88" s="27">
        <f>IF(ISBLANK(#REF!),"",IF(O88&gt;=1,7,0))</f>
        <v>0</v>
      </c>
      <c r="W88" s="27">
        <f>IF(ISBLANK(#REF!),"",IF(P88="ΠΟΛΥΤΕΚΝΟΣ",7,IF(P88="ΤΡΙΤΕΚΝΟΣ",3,0)))</f>
        <v>0</v>
      </c>
      <c r="X88" s="27">
        <f>IF(ISBLANK(#REF!),"",MAX(U88:W88))</f>
        <v>0</v>
      </c>
      <c r="Y88" s="178">
        <f>IF(ISBLANK(#REF!),"",SUM(R88:T88,X88))</f>
        <v>7.5</v>
      </c>
    </row>
    <row r="89" spans="1:25" s="8" customFormat="1">
      <c r="A89" s="28">
        <f>IF(ISBLANK(#REF!),"",IF(ISNUMBER(A88),A88+1,1))</f>
        <v>79</v>
      </c>
      <c r="B89" s="16" t="s">
        <v>213</v>
      </c>
      <c r="C89" s="16" t="s">
        <v>214</v>
      </c>
      <c r="D89" s="16" t="s">
        <v>195</v>
      </c>
      <c r="E89" s="16" t="s">
        <v>74</v>
      </c>
      <c r="F89" s="88">
        <v>37084</v>
      </c>
      <c r="G89" s="54">
        <v>17</v>
      </c>
      <c r="H89" s="16">
        <v>0</v>
      </c>
      <c r="I89" s="16">
        <v>0</v>
      </c>
      <c r="J89" s="16">
        <v>0</v>
      </c>
      <c r="K89" s="16">
        <v>0</v>
      </c>
      <c r="L89" s="16">
        <v>5</v>
      </c>
      <c r="M89" s="16">
        <v>21</v>
      </c>
      <c r="N89" s="26"/>
      <c r="O89" s="87"/>
      <c r="P89" s="17"/>
      <c r="Q89" s="17"/>
      <c r="R89" s="23">
        <f>IF(ISBLANK(#REF!),"",IF(E89="ΤΕΕ-ΤΕΛ-ΕΠΛ-ΕΠΑΛ",IF(G89&gt;10,ROUND(0.5*(G89-10),2),0),IF(E89="ΙΕΚ-Τάξη μαθητείας ΕΠΑΛ",IF(G89&gt;10,ROUND(0.85*(G89-10),2),0))))</f>
        <v>5.95</v>
      </c>
      <c r="S89" s="23">
        <f>IF(ISBLANK(#REF!),"",MIN(3,0.5*INT((H89*12+I89+ROUND(J89/30,0))/6)))</f>
        <v>0</v>
      </c>
      <c r="T89" s="23">
        <f>IF(ISBLANK(#REF!),"",0.25*(K89*12+L89+ROUND(M89/30,0)))</f>
        <v>1.5</v>
      </c>
      <c r="U89" s="27">
        <f>IF(ISBLANK(#REF!),"",IF(N89&gt;=67%,7,0))</f>
        <v>0</v>
      </c>
      <c r="V89" s="27">
        <f>IF(ISBLANK(#REF!),"",IF(O89&gt;=1,7,0))</f>
        <v>0</v>
      </c>
      <c r="W89" s="27">
        <f>IF(ISBLANK(#REF!),"",IF(P89="ΠΟΛΥΤΕΚΝΟΣ",7,IF(P89="ΤΡΙΤΕΚΝΟΣ",3,0)))</f>
        <v>0</v>
      </c>
      <c r="X89" s="27">
        <f>IF(ISBLANK(#REF!),"",MAX(U89:W89))</f>
        <v>0</v>
      </c>
      <c r="Y89" s="178">
        <f>IF(ISBLANK(#REF!),"",SUM(R89:T89,X89))</f>
        <v>7.45</v>
      </c>
    </row>
    <row r="90" spans="1:25" s="8" customFormat="1">
      <c r="A90" s="28">
        <f>IF(ISBLANK(#REF!),"",IF(ISNUMBER(A89),A89+1,1))</f>
        <v>80</v>
      </c>
      <c r="B90" s="16" t="s">
        <v>339</v>
      </c>
      <c r="C90" s="16" t="s">
        <v>248</v>
      </c>
      <c r="D90" s="16" t="s">
        <v>129</v>
      </c>
      <c r="E90" s="16" t="s">
        <v>69</v>
      </c>
      <c r="F90" s="88">
        <v>37776</v>
      </c>
      <c r="G90" s="54">
        <v>18.635999999999999</v>
      </c>
      <c r="H90" s="16">
        <v>0</v>
      </c>
      <c r="I90" s="16">
        <v>0</v>
      </c>
      <c r="J90" s="16">
        <v>0</v>
      </c>
      <c r="K90" s="16">
        <v>1</v>
      </c>
      <c r="L90" s="16">
        <v>0</v>
      </c>
      <c r="M90" s="16">
        <v>8</v>
      </c>
      <c r="N90" s="26"/>
      <c r="O90" s="87"/>
      <c r="P90" s="17"/>
      <c r="Q90" s="17"/>
      <c r="R90" s="23">
        <f>IF(ISBLANK(#REF!),"",IF(E90="ΤΕΕ-ΤΕΛ-ΕΠΛ-ΕΠΑΛ",IF(G90&gt;10,ROUND(0.5*(G90-10),2),0),IF(E90="ΙΕΚ-Τάξη μαθητείας ΕΠΑΛ",IF(G90&gt;10,ROUND(0.85*(G90-10),2),0))))</f>
        <v>4.32</v>
      </c>
      <c r="S90" s="23">
        <f>IF(ISBLANK(#REF!),"",MIN(3,0.5*INT((H90*12+I90+ROUND(J90/30,0))/6)))</f>
        <v>0</v>
      </c>
      <c r="T90" s="23">
        <f>IF(ISBLANK(#REF!),"",0.25*(K90*12+L90+ROUND(M90/30,0)))</f>
        <v>3</v>
      </c>
      <c r="U90" s="27">
        <f>IF(ISBLANK(#REF!),"",IF(N90&gt;=67%,7,0))</f>
        <v>0</v>
      </c>
      <c r="V90" s="27">
        <f>IF(ISBLANK(#REF!),"",IF(O90&gt;=1,7,0))</f>
        <v>0</v>
      </c>
      <c r="W90" s="27">
        <f>IF(ISBLANK(#REF!),"",IF(P90="ΠΟΛΥΤΕΚΝΟΣ",7,IF(P90="ΤΡΙΤΕΚΝΟΣ",3,0)))</f>
        <v>0</v>
      </c>
      <c r="X90" s="27">
        <f>IF(ISBLANK(#REF!),"",MAX(U90:W90))</f>
        <v>0</v>
      </c>
      <c r="Y90" s="178">
        <f>IF(ISBLANK(#REF!),"",SUM(R90:T90,X90))</f>
        <v>7.32</v>
      </c>
    </row>
    <row r="91" spans="1:25" s="8" customFormat="1">
      <c r="A91" s="28">
        <f>IF(ISBLANK(#REF!),"",IF(ISNUMBER(A90),A90+1,1))</f>
        <v>81</v>
      </c>
      <c r="B91" s="16" t="s">
        <v>239</v>
      </c>
      <c r="C91" s="16" t="s">
        <v>150</v>
      </c>
      <c r="D91" s="16" t="s">
        <v>183</v>
      </c>
      <c r="E91" s="16" t="s">
        <v>69</v>
      </c>
      <c r="F91" s="88">
        <v>35601</v>
      </c>
      <c r="G91" s="54">
        <v>15.6</v>
      </c>
      <c r="H91" s="16">
        <v>0</v>
      </c>
      <c r="I91" s="16">
        <v>7</v>
      </c>
      <c r="J91" s="16">
        <v>5</v>
      </c>
      <c r="K91" s="16">
        <v>1</v>
      </c>
      <c r="L91" s="16">
        <v>3</v>
      </c>
      <c r="M91" s="16">
        <v>3</v>
      </c>
      <c r="N91" s="26"/>
      <c r="O91" s="87"/>
      <c r="P91" s="17"/>
      <c r="Q91" s="17"/>
      <c r="R91" s="23">
        <f>IF(ISBLANK(#REF!),"",IF(E91="ΤΕΕ-ΤΕΛ-ΕΠΛ-ΕΠΑΛ",IF(G91&gt;10,ROUND(0.5*(G91-10),2),0),IF(E91="ΙΕΚ-Τάξη μαθητείας ΕΠΑΛ",IF(G91&gt;10,ROUND(0.85*(G91-10),2),0))))</f>
        <v>2.8</v>
      </c>
      <c r="S91" s="23">
        <f>IF(ISBLANK(#REF!),"",MIN(3,0.5*INT((H91*12+I91+ROUND(J91/30,0))/6)))</f>
        <v>0.5</v>
      </c>
      <c r="T91" s="23">
        <f>IF(ISBLANK(#REF!),"",0.25*(K91*12+L91+ROUND(M91/30,0)))</f>
        <v>3.75</v>
      </c>
      <c r="U91" s="27">
        <f>IF(ISBLANK(#REF!),"",IF(N91&gt;=67%,7,0))</f>
        <v>0</v>
      </c>
      <c r="V91" s="27">
        <f>IF(ISBLANK(#REF!),"",IF(O91&gt;=1,7,0))</f>
        <v>0</v>
      </c>
      <c r="W91" s="27">
        <f>IF(ISBLANK(#REF!),"",IF(P91="ΠΟΛΥΤΕΚΝΟΣ",7,IF(P91="ΤΡΙΤΕΚΝΟΣ",3,0)))</f>
        <v>0</v>
      </c>
      <c r="X91" s="27">
        <f>IF(ISBLANK(#REF!),"",MAX(U91:W91))</f>
        <v>0</v>
      </c>
      <c r="Y91" s="178">
        <f>IF(ISBLANK(#REF!),"",SUM(R91:T91,X91))</f>
        <v>7.05</v>
      </c>
    </row>
    <row r="92" spans="1:25" s="8" customFormat="1">
      <c r="A92" s="28">
        <f>IF(ISBLANK(#REF!),"",IF(ISNUMBER(A91),A91+1,1))</f>
        <v>82</v>
      </c>
      <c r="B92" s="16" t="s">
        <v>227</v>
      </c>
      <c r="C92" s="16" t="s">
        <v>228</v>
      </c>
      <c r="D92" s="16" t="s">
        <v>129</v>
      </c>
      <c r="E92" s="16" t="s">
        <v>69</v>
      </c>
      <c r="F92" s="88">
        <v>34871</v>
      </c>
      <c r="G92" s="54">
        <v>18</v>
      </c>
      <c r="H92" s="16">
        <v>14</v>
      </c>
      <c r="I92" s="16">
        <v>10</v>
      </c>
      <c r="J92" s="16">
        <v>10</v>
      </c>
      <c r="K92" s="16">
        <v>0</v>
      </c>
      <c r="L92" s="16">
        <v>0</v>
      </c>
      <c r="M92" s="16">
        <v>0</v>
      </c>
      <c r="N92" s="26"/>
      <c r="O92" s="87"/>
      <c r="P92" s="17"/>
      <c r="Q92" s="17"/>
      <c r="R92" s="23">
        <f>IF(ISBLANK(#REF!),"",IF(E92="ΤΕΕ-ΤΕΛ-ΕΠΛ-ΕΠΑΛ",IF(G92&gt;10,ROUND(0.5*(G92-10),2),0),IF(E92="ΙΕΚ-Τάξη μαθητείας ΕΠΑΛ",IF(G92&gt;10,ROUND(0.85*(G92-10),2),0))))</f>
        <v>4</v>
      </c>
      <c r="S92" s="23">
        <f>IF(ISBLANK(#REF!),"",MIN(3,0.5*INT((H92*12+I92+ROUND(J92/30,0))/6)))</f>
        <v>3</v>
      </c>
      <c r="T92" s="23">
        <f>IF(ISBLANK(#REF!),"",0.25*(K92*12+L92+ROUND(M92/30,0)))</f>
        <v>0</v>
      </c>
      <c r="U92" s="27">
        <f>IF(ISBLANK(#REF!),"",IF(N92&gt;=67%,7,0))</f>
        <v>0</v>
      </c>
      <c r="V92" s="27">
        <f>IF(ISBLANK(#REF!),"",IF(O92&gt;=1,7,0))</f>
        <v>0</v>
      </c>
      <c r="W92" s="27">
        <f>IF(ISBLANK(#REF!),"",IF(P92="ΠΟΛΥΤΕΚΝΟΣ",7,IF(P92="ΤΡΙΤΕΚΝΟΣ",3,0)))</f>
        <v>0</v>
      </c>
      <c r="X92" s="27">
        <f>IF(ISBLANK(#REF!),"",MAX(U92:W92))</f>
        <v>0</v>
      </c>
      <c r="Y92" s="178">
        <f>IF(ISBLANK(#REF!),"",SUM(R92:T92,X92))</f>
        <v>7</v>
      </c>
    </row>
    <row r="93" spans="1:25" s="8" customFormat="1">
      <c r="A93" s="28">
        <f>IF(ISBLANK(#REF!),"",IF(ISNUMBER(A92),A92+1,1))</f>
        <v>83</v>
      </c>
      <c r="B93" s="16" t="s">
        <v>254</v>
      </c>
      <c r="C93" s="16" t="s">
        <v>255</v>
      </c>
      <c r="D93" s="16" t="s">
        <v>143</v>
      </c>
      <c r="E93" s="16" t="s">
        <v>74</v>
      </c>
      <c r="F93" s="88">
        <v>38560</v>
      </c>
      <c r="G93" s="54">
        <v>16</v>
      </c>
      <c r="H93" s="16">
        <v>0</v>
      </c>
      <c r="I93" s="16">
        <v>0</v>
      </c>
      <c r="J93" s="16">
        <v>0</v>
      </c>
      <c r="K93" s="16">
        <v>0</v>
      </c>
      <c r="L93" s="16">
        <v>6</v>
      </c>
      <c r="M93" s="16">
        <v>24</v>
      </c>
      <c r="N93" s="26"/>
      <c r="O93" s="87"/>
      <c r="P93" s="17"/>
      <c r="Q93" s="17"/>
      <c r="R93" s="23">
        <f>IF(ISBLANK(#REF!),"",IF(E93="ΤΕΕ-ΤΕΛ-ΕΠΛ-ΕΠΑΛ",IF(G93&gt;10,ROUND(0.5*(G93-10),2),0),IF(E93="ΙΕΚ-Τάξη μαθητείας ΕΠΑΛ",IF(G93&gt;10,ROUND(0.85*(G93-10),2),0))))</f>
        <v>5.0999999999999996</v>
      </c>
      <c r="S93" s="23">
        <f>IF(ISBLANK(#REF!),"",MIN(3,0.5*INT((H93*12+I93+ROUND(J93/30,0))/6)))</f>
        <v>0</v>
      </c>
      <c r="T93" s="23">
        <f>IF(ISBLANK(#REF!),"",0.25*(K93*12+L93+ROUND(M93/30,0)))</f>
        <v>1.75</v>
      </c>
      <c r="U93" s="27">
        <f>IF(ISBLANK(#REF!),"",IF(N93&gt;=67%,7,0))</f>
        <v>0</v>
      </c>
      <c r="V93" s="27">
        <f>IF(ISBLANK(#REF!),"",IF(O93&gt;=1,7,0))</f>
        <v>0</v>
      </c>
      <c r="W93" s="27">
        <f>IF(ISBLANK(#REF!),"",IF(P93="ΠΟΛΥΤΕΚΝΟΣ",7,IF(P93="ΤΡΙΤΕΚΝΟΣ",3,0)))</f>
        <v>0</v>
      </c>
      <c r="X93" s="27">
        <f>IF(ISBLANK(#REF!),"",MAX(U93:W93))</f>
        <v>0</v>
      </c>
      <c r="Y93" s="178">
        <f>IF(ISBLANK(#REF!),"",SUM(R93:T93,X93))</f>
        <v>6.85</v>
      </c>
    </row>
    <row r="94" spans="1:25" s="8" customFormat="1">
      <c r="A94" s="28">
        <f>IF(ISBLANK(#REF!),"",IF(ISNUMBER(A93),A93+1,1))</f>
        <v>84</v>
      </c>
      <c r="B94" s="16" t="s">
        <v>340</v>
      </c>
      <c r="C94" s="16" t="s">
        <v>133</v>
      </c>
      <c r="D94" s="16" t="s">
        <v>166</v>
      </c>
      <c r="E94" s="16" t="s">
        <v>69</v>
      </c>
      <c r="F94" s="88">
        <v>38140</v>
      </c>
      <c r="G94" s="54">
        <v>17.09</v>
      </c>
      <c r="H94" s="16">
        <v>0</v>
      </c>
      <c r="I94" s="16">
        <v>2</v>
      </c>
      <c r="J94" s="16">
        <v>20</v>
      </c>
      <c r="K94" s="16">
        <v>1</v>
      </c>
      <c r="L94" s="16">
        <v>0</v>
      </c>
      <c r="M94" s="16">
        <v>18</v>
      </c>
      <c r="N94" s="26"/>
      <c r="O94" s="87"/>
      <c r="P94" s="17"/>
      <c r="Q94" s="17"/>
      <c r="R94" s="23">
        <f>IF(ISBLANK(#REF!),"",IF(E94="ΤΕΕ-ΤΕΛ-ΕΠΛ-ΕΠΑΛ",IF(G94&gt;10,ROUND(0.5*(G94-10),2),0),IF(E94="ΙΕΚ-Τάξη μαθητείας ΕΠΑΛ",IF(G94&gt;10,ROUND(0.85*(G94-10),2),0))))</f>
        <v>3.55</v>
      </c>
      <c r="S94" s="23">
        <f>IF(ISBLANK(#REF!),"",MIN(3,0.5*INT((H94*12+I94+ROUND(J94/30,0))/6)))</f>
        <v>0</v>
      </c>
      <c r="T94" s="23">
        <f>IF(ISBLANK(#REF!),"",0.25*(K94*12+L94+ROUND(M94/30,0)))</f>
        <v>3.25</v>
      </c>
      <c r="U94" s="27">
        <f>IF(ISBLANK(#REF!),"",IF(N94&gt;=67%,7,0))</f>
        <v>0</v>
      </c>
      <c r="V94" s="27">
        <f>IF(ISBLANK(#REF!),"",IF(O94&gt;=1,7,0))</f>
        <v>0</v>
      </c>
      <c r="W94" s="27">
        <f>IF(ISBLANK(#REF!),"",IF(P94="ΠΟΛΥΤΕΚΝΟΣ",7,IF(P94="ΤΡΙΤΕΚΝΟΣ",3,0)))</f>
        <v>0</v>
      </c>
      <c r="X94" s="27">
        <f>IF(ISBLANK(#REF!),"",MAX(U94:W94))</f>
        <v>0</v>
      </c>
      <c r="Y94" s="178">
        <f>IF(ISBLANK(#REF!),"",SUM(R94:T94,X94))</f>
        <v>6.8</v>
      </c>
    </row>
    <row r="95" spans="1:25" s="8" customFormat="1">
      <c r="A95" s="28">
        <f>IF(ISBLANK(#REF!),"",IF(ISNUMBER(A94),A94+1,1))</f>
        <v>85</v>
      </c>
      <c r="B95" s="16" t="s">
        <v>177</v>
      </c>
      <c r="C95" s="16" t="s">
        <v>150</v>
      </c>
      <c r="D95" s="16" t="s">
        <v>106</v>
      </c>
      <c r="E95" s="16" t="s">
        <v>69</v>
      </c>
      <c r="F95" s="88">
        <v>40353</v>
      </c>
      <c r="G95" s="54">
        <v>17.399999999999999</v>
      </c>
      <c r="H95" s="16">
        <v>0</v>
      </c>
      <c r="I95" s="16">
        <v>0</v>
      </c>
      <c r="J95" s="16">
        <v>0</v>
      </c>
      <c r="K95" s="16">
        <v>1</v>
      </c>
      <c r="L95" s="16">
        <v>0</v>
      </c>
      <c r="M95" s="16">
        <v>8</v>
      </c>
      <c r="N95" s="26"/>
      <c r="O95" s="87"/>
      <c r="P95" s="17"/>
      <c r="Q95" s="17"/>
      <c r="R95" s="23">
        <f>IF(ISBLANK(#REF!),"",IF(E95="ΤΕΕ-ΤΕΛ-ΕΠΛ-ΕΠΑΛ",IF(G95&gt;10,ROUND(0.5*(G95-10),2),0),IF(E95="ΙΕΚ-Τάξη μαθητείας ΕΠΑΛ",IF(G95&gt;10,ROUND(0.85*(G95-10),2),0))))</f>
        <v>3.7</v>
      </c>
      <c r="S95" s="23">
        <f>IF(ISBLANK(#REF!),"",MIN(3,0.5*INT((H95*12+I95+ROUND(J95/30,0))/6)))</f>
        <v>0</v>
      </c>
      <c r="T95" s="23">
        <f>IF(ISBLANK(#REF!),"",0.25*(K95*12+L95+ROUND(M95/30,0)))</f>
        <v>3</v>
      </c>
      <c r="U95" s="27">
        <f>IF(ISBLANK(#REF!),"",IF(N95&gt;=67%,7,0))</f>
        <v>0</v>
      </c>
      <c r="V95" s="27">
        <f>IF(ISBLANK(#REF!),"",IF(O95&gt;=1,7,0))</f>
        <v>0</v>
      </c>
      <c r="W95" s="27">
        <f>IF(ISBLANK(#REF!),"",IF(P95="ΠΟΛΥΤΕΚΝΟΣ",7,IF(P95="ΤΡΙΤΕΚΝΟΣ",3,0)))</f>
        <v>0</v>
      </c>
      <c r="X95" s="27">
        <f>IF(ISBLANK(#REF!),"",MAX(U95:W95))</f>
        <v>0</v>
      </c>
      <c r="Y95" s="178">
        <f>IF(ISBLANK(#REF!),"",SUM(R95:T95,X95))</f>
        <v>6.7</v>
      </c>
    </row>
    <row r="96" spans="1:25" s="8" customFormat="1">
      <c r="A96" s="28">
        <f>IF(ISBLANK(#REF!),"",IF(ISNUMBER(A95),A95+1,1))</f>
        <v>86</v>
      </c>
      <c r="B96" s="16" t="s">
        <v>173</v>
      </c>
      <c r="C96" s="16" t="s">
        <v>157</v>
      </c>
      <c r="D96" s="16" t="s">
        <v>106</v>
      </c>
      <c r="E96" s="16" t="s">
        <v>69</v>
      </c>
      <c r="F96" s="88">
        <v>41075</v>
      </c>
      <c r="G96" s="54">
        <v>19.454000000000001</v>
      </c>
      <c r="H96" s="16">
        <v>0</v>
      </c>
      <c r="I96" s="16">
        <v>5</v>
      </c>
      <c r="J96" s="16">
        <v>0</v>
      </c>
      <c r="K96" s="16">
        <v>0</v>
      </c>
      <c r="L96" s="16">
        <v>6</v>
      </c>
      <c r="M96" s="16">
        <v>26</v>
      </c>
      <c r="N96" s="26"/>
      <c r="O96" s="87"/>
      <c r="P96" s="17"/>
      <c r="Q96" s="17"/>
      <c r="R96" s="23">
        <f>IF(ISBLANK(#REF!),"",IF(E96="ΤΕΕ-ΤΕΛ-ΕΠΛ-ΕΠΑΛ",IF(G96&gt;10,ROUND(0.5*(G96-10),2),0),IF(E96="ΙΕΚ-Τάξη μαθητείας ΕΠΑΛ",IF(G96&gt;10,ROUND(0.85*(G96-10),2),0))))</f>
        <v>4.7300000000000004</v>
      </c>
      <c r="S96" s="23">
        <f>IF(ISBLANK(#REF!),"",MIN(3,0.5*INT((H96*12+I96+ROUND(J96/30,0))/6)))</f>
        <v>0</v>
      </c>
      <c r="T96" s="23">
        <f>IF(ISBLANK(#REF!),"",0.25*(K96*12+L96+ROUND(M96/30,0)))</f>
        <v>1.75</v>
      </c>
      <c r="U96" s="27">
        <f>IF(ISBLANK(#REF!),"",IF(N96&gt;=67%,7,0))</f>
        <v>0</v>
      </c>
      <c r="V96" s="27">
        <f>IF(ISBLANK(#REF!),"",IF(O96&gt;=1,7,0))</f>
        <v>0</v>
      </c>
      <c r="W96" s="27">
        <f>IF(ISBLANK(#REF!),"",IF(P96="ΠΟΛΥΤΕΚΝΟΣ",7,IF(P96="ΤΡΙΤΕΚΝΟΣ",3,0)))</f>
        <v>0</v>
      </c>
      <c r="X96" s="27">
        <f>IF(ISBLANK(#REF!),"",MAX(U96:W96))</f>
        <v>0</v>
      </c>
      <c r="Y96" s="178">
        <f>IF(ISBLANK(#REF!),"",SUM(R96:T96,X96))</f>
        <v>6.48</v>
      </c>
    </row>
    <row r="97" spans="1:25" s="8" customFormat="1">
      <c r="A97" s="28">
        <f>IF(ISBLANK(#REF!),"",IF(ISNUMBER(A96),A96+1,1))</f>
        <v>87</v>
      </c>
      <c r="B97" s="16" t="s">
        <v>334</v>
      </c>
      <c r="C97" s="16" t="s">
        <v>97</v>
      </c>
      <c r="D97" s="16" t="s">
        <v>200</v>
      </c>
      <c r="E97" s="16" t="s">
        <v>74</v>
      </c>
      <c r="F97" s="88">
        <v>41263</v>
      </c>
      <c r="G97" s="54">
        <v>12</v>
      </c>
      <c r="H97" s="16">
        <v>2</v>
      </c>
      <c r="I97" s="16">
        <v>1</v>
      </c>
      <c r="J97" s="16">
        <v>27</v>
      </c>
      <c r="K97" s="16">
        <v>0</v>
      </c>
      <c r="L97" s="16">
        <v>11</v>
      </c>
      <c r="M97" s="16">
        <v>2</v>
      </c>
      <c r="N97" s="26"/>
      <c r="O97" s="87"/>
      <c r="P97" s="17"/>
      <c r="Q97" s="17"/>
      <c r="R97" s="23">
        <f>IF(ISBLANK(#REF!),"",IF(E97="ΤΕΕ-ΤΕΛ-ΕΠΛ-ΕΠΑΛ",IF(G97&gt;10,ROUND(0.5*(G97-10),2),0),IF(E97="ΙΕΚ-Τάξη μαθητείας ΕΠΑΛ",IF(G97&gt;10,ROUND(0.85*(G97-10),2),0))))</f>
        <v>1.7</v>
      </c>
      <c r="S97" s="23">
        <f>IF(ISBLANK(#REF!),"",MIN(3,0.5*INT((H97*12+I97+ROUND(J97/30,0))/6)))</f>
        <v>2</v>
      </c>
      <c r="T97" s="23">
        <f>IF(ISBLANK(#REF!),"",0.25*(K97*12+L97+ROUND(M97/30,0)))</f>
        <v>2.75</v>
      </c>
      <c r="U97" s="27">
        <f>IF(ISBLANK(#REF!),"",IF(N97&gt;=67%,7,0))</f>
        <v>0</v>
      </c>
      <c r="V97" s="27">
        <f>IF(ISBLANK(#REF!),"",IF(O97&gt;=1,7,0))</f>
        <v>0</v>
      </c>
      <c r="W97" s="27">
        <f>IF(ISBLANK(#REF!),"",IF(P97="ΠΟΛΥΤΕΚΝΟΣ",7,IF(P97="ΤΡΙΤΕΚΝΟΣ",3,0)))</f>
        <v>0</v>
      </c>
      <c r="X97" s="27">
        <f>IF(ISBLANK(#REF!),"",MAX(U97:W97))</f>
        <v>0</v>
      </c>
      <c r="Y97" s="178">
        <f>IF(ISBLANK(#REF!),"",SUM(R97:T97,X97))</f>
        <v>6.45</v>
      </c>
    </row>
    <row r="98" spans="1:25" s="8" customFormat="1">
      <c r="A98" s="28">
        <f>IF(ISBLANK(#REF!),"",IF(ISNUMBER(A97),A97+1,1))</f>
        <v>88</v>
      </c>
      <c r="B98" s="16" t="s">
        <v>231</v>
      </c>
      <c r="C98" s="16" t="s">
        <v>115</v>
      </c>
      <c r="D98" s="16" t="s">
        <v>232</v>
      </c>
      <c r="E98" s="16" t="s">
        <v>69</v>
      </c>
      <c r="F98" s="88">
        <v>41822</v>
      </c>
      <c r="G98" s="54">
        <v>19.3</v>
      </c>
      <c r="H98" s="16">
        <v>0</v>
      </c>
      <c r="I98" s="16">
        <v>0</v>
      </c>
      <c r="J98" s="16">
        <v>0</v>
      </c>
      <c r="K98" s="16">
        <v>0</v>
      </c>
      <c r="L98" s="16">
        <v>6</v>
      </c>
      <c r="M98" s="16">
        <v>22</v>
      </c>
      <c r="N98" s="26"/>
      <c r="O98" s="87"/>
      <c r="P98" s="17"/>
      <c r="Q98" s="17"/>
      <c r="R98" s="23">
        <f>IF(ISBLANK(#REF!),"",IF(E98="ΤΕΕ-ΤΕΛ-ΕΠΛ-ΕΠΑΛ",IF(G98&gt;10,ROUND(0.5*(G98-10),2),0),IF(E98="ΙΕΚ-Τάξη μαθητείας ΕΠΑΛ",IF(G98&gt;10,ROUND(0.85*(G98-10),2),0))))</f>
        <v>4.6500000000000004</v>
      </c>
      <c r="S98" s="23">
        <f>IF(ISBLANK(#REF!),"",MIN(3,0.5*INT((H98*12+I98+ROUND(J98/30,0))/6)))</f>
        <v>0</v>
      </c>
      <c r="T98" s="23">
        <f>IF(ISBLANK(#REF!),"",0.25*(K98*12+L98+ROUND(M98/30,0)))</f>
        <v>1.75</v>
      </c>
      <c r="U98" s="27">
        <f>IF(ISBLANK(#REF!),"",IF(N98&gt;=67%,7,0))</f>
        <v>0</v>
      </c>
      <c r="V98" s="27">
        <f>IF(ISBLANK(#REF!),"",IF(O98&gt;=1,7,0))</f>
        <v>0</v>
      </c>
      <c r="W98" s="27">
        <f>IF(ISBLANK(#REF!),"",IF(P98="ΠΟΛΥΤΕΚΝΟΣ",7,IF(P98="ΤΡΙΤΕΚΝΟΣ",3,0)))</f>
        <v>0</v>
      </c>
      <c r="X98" s="27">
        <f>IF(ISBLANK(#REF!),"",MAX(U98:W98))</f>
        <v>0</v>
      </c>
      <c r="Y98" s="178">
        <f>IF(ISBLANK(#REF!),"",SUM(R98:T98,X98))</f>
        <v>6.4</v>
      </c>
    </row>
    <row r="99" spans="1:25" s="8" customFormat="1">
      <c r="A99" s="28">
        <f>IF(ISBLANK(#REF!),"",IF(ISNUMBER(A98),A98+1,1))</f>
        <v>89</v>
      </c>
      <c r="B99" s="20" t="s">
        <v>102</v>
      </c>
      <c r="C99" s="16" t="s">
        <v>103</v>
      </c>
      <c r="D99" s="20" t="s">
        <v>95</v>
      </c>
      <c r="E99" s="16" t="s">
        <v>69</v>
      </c>
      <c r="F99" s="21">
        <v>39602</v>
      </c>
      <c r="G99" s="54">
        <v>17.09</v>
      </c>
      <c r="H99" s="20">
        <v>0</v>
      </c>
      <c r="I99" s="20">
        <v>0</v>
      </c>
      <c r="J99" s="20">
        <v>0</v>
      </c>
      <c r="K99" s="20">
        <v>0</v>
      </c>
      <c r="L99" s="20">
        <v>10</v>
      </c>
      <c r="M99" s="20">
        <v>2</v>
      </c>
      <c r="N99" s="19"/>
      <c r="O99" s="86"/>
      <c r="P99" s="17"/>
      <c r="Q99" s="25"/>
      <c r="R99" s="23">
        <f>IF(ISBLANK(#REF!),"",IF(E99="ΤΕΕ-ΤΕΛ-ΕΠΛ-ΕΠΑΛ",IF(G99&gt;10,ROUND(0.5*(G99-10),2),0),IF(E99="ΙΕΚ-Τάξη μαθητείας ΕΠΑΛ",IF(G99&gt;10,ROUND(0.85*(G99-10),2),0))))</f>
        <v>3.55</v>
      </c>
      <c r="S99" s="23">
        <f>IF(ISBLANK(#REF!),"",MIN(3,0.5*INT((H99*12+I99+ROUND(J99/30,0))/6)))</f>
        <v>0</v>
      </c>
      <c r="T99" s="23">
        <f>IF(ISBLANK(#REF!),"",0.25*(K99*12+L99+ROUND(M99/30,0)))</f>
        <v>2.5</v>
      </c>
      <c r="U99" s="27">
        <f>IF(ISBLANK(#REF!),"",IF(N99&gt;=67%,7,0))</f>
        <v>0</v>
      </c>
      <c r="V99" s="27">
        <f>IF(ISBLANK(#REF!),"",IF(O99&gt;=1,7,0))</f>
        <v>0</v>
      </c>
      <c r="W99" s="27">
        <f>IF(ISBLANK(#REF!),"",IF(P99="ΠΟΛΥΤΕΚΝΟΣ",7,IF(P99="ΤΡΙΤΕΚΝΟΣ",3,0)))</f>
        <v>0</v>
      </c>
      <c r="X99" s="27">
        <f>IF(ISBLANK(#REF!),"",MAX(U99:W99))</f>
        <v>0</v>
      </c>
      <c r="Y99" s="178">
        <f>IF(ISBLANK(#REF!),"",SUM(R99:T99,X99))</f>
        <v>6.05</v>
      </c>
    </row>
    <row r="100" spans="1:25" s="8" customFormat="1">
      <c r="A100" s="28">
        <f>IF(ISBLANK(#REF!),"",IF(ISNUMBER(A99),A99+1,1))</f>
        <v>90</v>
      </c>
      <c r="B100" s="16" t="s">
        <v>224</v>
      </c>
      <c r="C100" s="16" t="s">
        <v>119</v>
      </c>
      <c r="D100" s="16" t="s">
        <v>111</v>
      </c>
      <c r="E100" s="16" t="s">
        <v>69</v>
      </c>
      <c r="F100" s="88">
        <v>41451</v>
      </c>
      <c r="G100" s="54">
        <v>19.7</v>
      </c>
      <c r="H100" s="16">
        <v>0</v>
      </c>
      <c r="I100" s="16">
        <v>0</v>
      </c>
      <c r="J100" s="16">
        <v>0</v>
      </c>
      <c r="K100" s="16">
        <v>0</v>
      </c>
      <c r="L100" s="16">
        <v>4</v>
      </c>
      <c r="M100" s="16">
        <v>14</v>
      </c>
      <c r="N100" s="26"/>
      <c r="O100" s="87"/>
      <c r="P100" s="17"/>
      <c r="Q100" s="17"/>
      <c r="R100" s="23">
        <f>IF(ISBLANK(#REF!),"",IF(E100="ΤΕΕ-ΤΕΛ-ΕΠΛ-ΕΠΑΛ",IF(G100&gt;10,ROUND(0.5*(G100-10),2),0),IF(E100="ΙΕΚ-Τάξη μαθητείας ΕΠΑΛ",IF(G100&gt;10,ROUND(0.85*(G100-10),2),0))))</f>
        <v>4.8499999999999996</v>
      </c>
      <c r="S100" s="23">
        <f>IF(ISBLANK(#REF!),"",MIN(3,0.5*INT((H100*12+I100+ROUND(J100/30,0))/6)))</f>
        <v>0</v>
      </c>
      <c r="T100" s="23">
        <f>IF(ISBLANK(#REF!),"",0.25*(K100*12+L100+ROUND(M100/30,0)))</f>
        <v>1</v>
      </c>
      <c r="U100" s="27">
        <f>IF(ISBLANK(#REF!),"",IF(N100&gt;=67%,7,0))</f>
        <v>0</v>
      </c>
      <c r="V100" s="27">
        <f>IF(ISBLANK(#REF!),"",IF(O100&gt;=1,7,0))</f>
        <v>0</v>
      </c>
      <c r="W100" s="27">
        <f>IF(ISBLANK(#REF!),"",IF(P100="ΠΟΛΥΤΕΚΝΟΣ",7,IF(P100="ΤΡΙΤΕΚΝΟΣ",3,0)))</f>
        <v>0</v>
      </c>
      <c r="X100" s="27">
        <f>IF(ISBLANK(#REF!),"",MAX(U100:W100))</f>
        <v>0</v>
      </c>
      <c r="Y100" s="178">
        <f>IF(ISBLANK(#REF!),"",SUM(R100:T100,X100))</f>
        <v>5.85</v>
      </c>
    </row>
    <row r="101" spans="1:25" s="8" customFormat="1">
      <c r="A101" s="28">
        <f>IF(ISBLANK(#REF!),"",IF(ISNUMBER(A100),A100+1,1))</f>
        <v>91</v>
      </c>
      <c r="B101" s="16" t="s">
        <v>225</v>
      </c>
      <c r="C101" s="16" t="s">
        <v>226</v>
      </c>
      <c r="D101" s="16" t="s">
        <v>166</v>
      </c>
      <c r="E101" s="16" t="s">
        <v>69</v>
      </c>
      <c r="F101" s="88">
        <v>34506</v>
      </c>
      <c r="G101" s="54">
        <v>15.785</v>
      </c>
      <c r="H101" s="16">
        <v>0</v>
      </c>
      <c r="I101" s="16">
        <v>4</v>
      </c>
      <c r="J101" s="16">
        <v>11</v>
      </c>
      <c r="K101" s="16">
        <v>0</v>
      </c>
      <c r="L101" s="16">
        <v>10</v>
      </c>
      <c r="M101" s="16">
        <v>15</v>
      </c>
      <c r="N101" s="26"/>
      <c r="O101" s="87"/>
      <c r="P101" s="17"/>
      <c r="Q101" s="17"/>
      <c r="R101" s="23">
        <f>IF(ISBLANK(#REF!),"",IF(E101="ΤΕΕ-ΤΕΛ-ΕΠΛ-ΕΠΑΛ",IF(G101&gt;10,ROUND(0.5*(G101-10),2),0),IF(E101="ΙΕΚ-Τάξη μαθητείας ΕΠΑΛ",IF(G101&gt;10,ROUND(0.85*(G101-10),2),0))))</f>
        <v>2.89</v>
      </c>
      <c r="S101" s="23">
        <f>IF(ISBLANK(#REF!),"",MIN(3,0.5*INT((H101*12+I101+ROUND(J101/30,0))/6)))</f>
        <v>0</v>
      </c>
      <c r="T101" s="23">
        <f>IF(ISBLANK(#REF!),"",0.25*(K101*12+L101+ROUND(M101/30,0)))</f>
        <v>2.75</v>
      </c>
      <c r="U101" s="27">
        <f>IF(ISBLANK(#REF!),"",IF(N101&gt;=67%,7,0))</f>
        <v>0</v>
      </c>
      <c r="V101" s="27">
        <f>IF(ISBLANK(#REF!),"",IF(O101&gt;=1,7,0))</f>
        <v>0</v>
      </c>
      <c r="W101" s="27">
        <f>IF(ISBLANK(#REF!),"",IF(P101="ΠΟΛΥΤΕΚΝΟΣ",7,IF(P101="ΤΡΙΤΕΚΝΟΣ",3,0)))</f>
        <v>0</v>
      </c>
      <c r="X101" s="27">
        <f>IF(ISBLANK(#REF!),"",MAX(U101:W101))</f>
        <v>0</v>
      </c>
      <c r="Y101" s="178">
        <f>IF(ISBLANK(#REF!),"",SUM(R101:T101,X101))</f>
        <v>5.6400000000000006</v>
      </c>
    </row>
    <row r="102" spans="1:25" s="8" customFormat="1">
      <c r="A102" s="28">
        <f>IF(ISBLANK(#REF!),"",IF(ISNUMBER(A101),A101+1,1))</f>
        <v>92</v>
      </c>
      <c r="B102" s="16" t="s">
        <v>132</v>
      </c>
      <c r="C102" s="16" t="s">
        <v>133</v>
      </c>
      <c r="D102" s="16" t="s">
        <v>106</v>
      </c>
      <c r="E102" s="16" t="s">
        <v>69</v>
      </c>
      <c r="F102" s="88">
        <v>40343</v>
      </c>
      <c r="G102" s="54">
        <v>15.727</v>
      </c>
      <c r="H102" s="16">
        <v>0</v>
      </c>
      <c r="I102" s="16">
        <v>2</v>
      </c>
      <c r="J102" s="16">
        <v>23</v>
      </c>
      <c r="K102" s="16">
        <v>0</v>
      </c>
      <c r="L102" s="16">
        <v>10</v>
      </c>
      <c r="M102" s="16">
        <v>15</v>
      </c>
      <c r="N102" s="26"/>
      <c r="O102" s="87"/>
      <c r="P102" s="17"/>
      <c r="Q102" s="17"/>
      <c r="R102" s="23">
        <f>IF(ISBLANK(#REF!),"",IF(E102="ΤΕΕ-ΤΕΛ-ΕΠΛ-ΕΠΑΛ",IF(G102&gt;10,ROUND(0.5*(G102-10),2),0),IF(E102="ΙΕΚ-Τάξη μαθητείας ΕΠΑΛ",IF(G102&gt;10,ROUND(0.85*(G102-10),2),0))))</f>
        <v>2.86</v>
      </c>
      <c r="S102" s="23">
        <f>IF(ISBLANK(#REF!),"",MIN(3,0.5*INT((H102*12+I102+ROUND(J102/30,0))/6)))</f>
        <v>0</v>
      </c>
      <c r="T102" s="23">
        <f>IF(ISBLANK(#REF!),"",0.25*(K102*12+L102+ROUND(M102/30,0)))</f>
        <v>2.75</v>
      </c>
      <c r="U102" s="27">
        <f>IF(ISBLANK(#REF!),"",IF(N102&gt;=67%,7,0))</f>
        <v>0</v>
      </c>
      <c r="V102" s="27">
        <f>IF(ISBLANK(#REF!),"",IF(O102&gt;=1,7,0))</f>
        <v>0</v>
      </c>
      <c r="W102" s="27">
        <f>IF(ISBLANK(#REF!),"",IF(P102="ΠΟΛΥΤΕΚΝΟΣ",7,IF(P102="ΤΡΙΤΕΚΝΟΣ",3,0)))</f>
        <v>0</v>
      </c>
      <c r="X102" s="27">
        <f>IF(ISBLANK(#REF!),"",MAX(U102:W102))</f>
        <v>0</v>
      </c>
      <c r="Y102" s="178">
        <f>IF(ISBLANK(#REF!),"",SUM(R102:T102,X102))</f>
        <v>5.6099999999999994</v>
      </c>
    </row>
    <row r="103" spans="1:25" s="8" customFormat="1" ht="30">
      <c r="A103" s="28">
        <f>IF(ISBLANK(#REF!),"",IF(ISNUMBER(A102),A102+1,1))</f>
        <v>93</v>
      </c>
      <c r="B103" s="20" t="s">
        <v>93</v>
      </c>
      <c r="C103" s="20" t="s">
        <v>94</v>
      </c>
      <c r="D103" s="20" t="s">
        <v>95</v>
      </c>
      <c r="E103" s="20" t="s">
        <v>74</v>
      </c>
      <c r="F103" s="21">
        <v>42262</v>
      </c>
      <c r="G103" s="52">
        <v>11</v>
      </c>
      <c r="H103" s="20">
        <v>0</v>
      </c>
      <c r="I103" s="20">
        <v>0</v>
      </c>
      <c r="J103" s="20">
        <v>0</v>
      </c>
      <c r="K103" s="20">
        <v>1</v>
      </c>
      <c r="L103" s="20">
        <v>7</v>
      </c>
      <c r="M103" s="20">
        <v>14</v>
      </c>
      <c r="N103" s="22"/>
      <c r="O103" s="84"/>
      <c r="P103" s="20"/>
      <c r="Q103" s="20"/>
      <c r="R103" s="23">
        <f>IF(ISBLANK(#REF!),"",IF(E103="ΤΕΕ-ΤΕΛ-ΕΠΛ-ΕΠΑΛ",IF(G103&gt;10,ROUND(0.5*(G103-10),2),0),IF(E103="ΙΕΚ-Τάξη μαθητείας ΕΠΑΛ",IF(G103&gt;10,ROUND(0.85*(G103-10),2),0))))</f>
        <v>0.85</v>
      </c>
      <c r="S103" s="23">
        <f>IF(ISBLANK(#REF!),"",MIN(3,0.5*INT((H103*12+I103+ROUND(J103/30,0))/6)))</f>
        <v>0</v>
      </c>
      <c r="T103" s="23">
        <f>IF(ISBLANK(#REF!),"",0.25*(K103*12+L103+ROUND(M103/30,0)))</f>
        <v>4.75</v>
      </c>
      <c r="U103" s="27">
        <f>IF(ISBLANK(#REF!),"",IF(N103&gt;=67%,7,0))</f>
        <v>0</v>
      </c>
      <c r="V103" s="27">
        <f>IF(ISBLANK(#REF!),"",IF(O103&gt;=1,7,0))</f>
        <v>0</v>
      </c>
      <c r="W103" s="27">
        <f>IF(ISBLANK(#REF!),"",IF(P103="ΠΟΛΥΤΕΚΝΟΣ",7,IF(P103="ΤΡΙΤΕΚΝΟΣ",3,0)))</f>
        <v>0</v>
      </c>
      <c r="X103" s="27">
        <f>IF(ISBLANK(#REF!),"",MAX(U103:W103))</f>
        <v>0</v>
      </c>
      <c r="Y103" s="178">
        <f>IF(ISBLANK(#REF!),"",SUM(R103:T103,X103))</f>
        <v>5.6</v>
      </c>
    </row>
    <row r="104" spans="1:25" s="8" customFormat="1">
      <c r="A104" s="28">
        <f>IF(ISBLANK(#REF!),"",IF(ISNUMBER(A103),A103+1,1))</f>
        <v>94</v>
      </c>
      <c r="B104" s="16" t="s">
        <v>313</v>
      </c>
      <c r="C104" s="16" t="s">
        <v>115</v>
      </c>
      <c r="D104" s="16" t="s">
        <v>95</v>
      </c>
      <c r="E104" s="16" t="s">
        <v>69</v>
      </c>
      <c r="F104" s="88">
        <v>35957</v>
      </c>
      <c r="G104" s="54">
        <v>15.2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26"/>
      <c r="O104" s="87"/>
      <c r="P104" s="17" t="s">
        <v>31</v>
      </c>
      <c r="Q104" s="17"/>
      <c r="R104" s="23">
        <f>IF(ISBLANK(#REF!),"",IF(E104="ΤΕΕ-ΤΕΛ-ΕΠΛ-ΕΠΑΛ",IF(G104&gt;10,ROUND(0.5*(G104-10),2),0),IF(E104="ΙΕΚ-Τάξη μαθητείας ΕΠΑΛ",IF(G104&gt;10,ROUND(0.85*(G104-10),2),0))))</f>
        <v>2.6</v>
      </c>
      <c r="S104" s="23">
        <f>IF(ISBLANK(#REF!),"",MIN(3,0.5*INT((H104*12+I104+ROUND(J104/30,0))/6)))</f>
        <v>0</v>
      </c>
      <c r="T104" s="23">
        <f>IF(ISBLANK(#REF!),"",0.25*(K104*12+L104+ROUND(M104/30,0)))</f>
        <v>0</v>
      </c>
      <c r="U104" s="27">
        <f>IF(ISBLANK(#REF!),"",IF(N104&gt;=67%,7,0))</f>
        <v>0</v>
      </c>
      <c r="V104" s="27">
        <f>IF(ISBLANK(#REF!),"",IF(O104&gt;=1,7,0))</f>
        <v>0</v>
      </c>
      <c r="W104" s="27">
        <f>IF(ISBLANK(#REF!),"",IF(P104="ΠΟΛΥΤΕΚΝΟΣ",7,IF(P104="ΤΡΙΤΕΚΝΟΣ",3,0)))</f>
        <v>3</v>
      </c>
      <c r="X104" s="27">
        <f>IF(ISBLANK(#REF!),"",MAX(U104:W104))</f>
        <v>3</v>
      </c>
      <c r="Y104" s="178">
        <f>IF(ISBLANK(#REF!),"",SUM(R104:T104,X104))</f>
        <v>5.6</v>
      </c>
    </row>
    <row r="105" spans="1:25" s="8" customFormat="1">
      <c r="A105" s="28">
        <f>IF(ISBLANK(#REF!),"",IF(ISNUMBER(A104),A104+1,1))</f>
        <v>95</v>
      </c>
      <c r="B105" s="16" t="s">
        <v>269</v>
      </c>
      <c r="C105" s="16" t="s">
        <v>243</v>
      </c>
      <c r="D105" s="16" t="s">
        <v>270</v>
      </c>
      <c r="E105" s="16" t="s">
        <v>69</v>
      </c>
      <c r="F105" s="88">
        <v>37412</v>
      </c>
      <c r="G105" s="54">
        <v>13.635999999999999</v>
      </c>
      <c r="H105" s="16">
        <v>0</v>
      </c>
      <c r="I105" s="16">
        <v>0</v>
      </c>
      <c r="J105" s="16">
        <v>0</v>
      </c>
      <c r="K105" s="16">
        <v>1</v>
      </c>
      <c r="L105" s="16">
        <v>3</v>
      </c>
      <c r="M105" s="16">
        <v>12</v>
      </c>
      <c r="N105" s="26"/>
      <c r="O105" s="87"/>
      <c r="P105" s="17"/>
      <c r="Q105" s="17"/>
      <c r="R105" s="23">
        <f>IF(ISBLANK(#REF!),"",IF(E105="ΤΕΕ-ΤΕΛ-ΕΠΛ-ΕΠΑΛ",IF(G105&gt;10,ROUND(0.5*(G105-10),2),0),IF(E105="ΙΕΚ-Τάξη μαθητείας ΕΠΑΛ",IF(G105&gt;10,ROUND(0.85*(G105-10),2),0))))</f>
        <v>1.82</v>
      </c>
      <c r="S105" s="23">
        <f>IF(ISBLANK(#REF!),"",MIN(3,0.5*INT((H105*12+I105+ROUND(J105/30,0))/6)))</f>
        <v>0</v>
      </c>
      <c r="T105" s="23">
        <f>IF(ISBLANK(#REF!),"",0.25*(K105*12+L105+ROUND(M105/30,0)))</f>
        <v>3.75</v>
      </c>
      <c r="U105" s="27">
        <f>IF(ISBLANK(#REF!),"",IF(N105&gt;=67%,7,0))</f>
        <v>0</v>
      </c>
      <c r="V105" s="27">
        <f>IF(ISBLANK(#REF!),"",IF(O105&gt;=1,7,0))</f>
        <v>0</v>
      </c>
      <c r="W105" s="27">
        <f>IF(ISBLANK(#REF!),"",IF(P105="ΠΟΛΥΤΕΚΝΟΣ",7,IF(P105="ΤΡΙΤΕΚΝΟΣ",3,0)))</f>
        <v>0</v>
      </c>
      <c r="X105" s="27">
        <f>IF(ISBLANK(#REF!),"",MAX(U105:W105))</f>
        <v>0</v>
      </c>
      <c r="Y105" s="178">
        <f>IF(ISBLANK(#REF!),"",SUM(R105:T105,X105))</f>
        <v>5.57</v>
      </c>
    </row>
    <row r="106" spans="1:25" s="8" customFormat="1">
      <c r="A106" s="28">
        <f>IF(ISBLANK(#REF!),"",IF(ISNUMBER(A105),A105+1,1))</f>
        <v>96</v>
      </c>
      <c r="B106" s="16" t="s">
        <v>280</v>
      </c>
      <c r="C106" s="16" t="s">
        <v>166</v>
      </c>
      <c r="D106" s="16" t="s">
        <v>183</v>
      </c>
      <c r="E106" s="16" t="s">
        <v>69</v>
      </c>
      <c r="F106" s="88">
        <v>37412</v>
      </c>
      <c r="G106" s="54">
        <v>15.272</v>
      </c>
      <c r="H106" s="16">
        <v>0</v>
      </c>
      <c r="I106" s="16">
        <v>0</v>
      </c>
      <c r="J106" s="16">
        <v>0</v>
      </c>
      <c r="K106" s="16">
        <v>0</v>
      </c>
      <c r="L106" s="16">
        <v>10</v>
      </c>
      <c r="M106" s="16">
        <v>25</v>
      </c>
      <c r="N106" s="26"/>
      <c r="O106" s="87"/>
      <c r="P106" s="17"/>
      <c r="Q106" s="17"/>
      <c r="R106" s="23">
        <f>IF(ISBLANK(#REF!),"",IF(E106="ΤΕΕ-ΤΕΛ-ΕΠΛ-ΕΠΑΛ",IF(G106&gt;10,ROUND(0.5*(G106-10),2),0),IF(E106="ΙΕΚ-Τάξη μαθητείας ΕΠΑΛ",IF(G106&gt;10,ROUND(0.85*(G106-10),2),0))))</f>
        <v>2.64</v>
      </c>
      <c r="S106" s="23">
        <f>IF(ISBLANK(#REF!),"",MIN(3,0.5*INT((H106*12+I106+ROUND(J106/30,0))/6)))</f>
        <v>0</v>
      </c>
      <c r="T106" s="23">
        <f>IF(ISBLANK(#REF!),"",0.25*(K106*12+L106+ROUND(M106/30,0)))</f>
        <v>2.75</v>
      </c>
      <c r="U106" s="27">
        <f>IF(ISBLANK(#REF!),"",IF(N106&gt;=67%,7,0))</f>
        <v>0</v>
      </c>
      <c r="V106" s="27">
        <f>IF(ISBLANK(#REF!),"",IF(O106&gt;=1,7,0))</f>
        <v>0</v>
      </c>
      <c r="W106" s="27">
        <f>IF(ISBLANK(#REF!),"",IF(P106="ΠΟΛΥΤΕΚΝΟΣ",7,IF(P106="ΤΡΙΤΕΚΝΟΣ",3,0)))</f>
        <v>0</v>
      </c>
      <c r="X106" s="27">
        <f>IF(ISBLANK(#REF!),"",MAX(U106:W106))</f>
        <v>0</v>
      </c>
      <c r="Y106" s="178">
        <f>IF(ISBLANK(#REF!),"",SUM(R106:T106,X106))</f>
        <v>5.3900000000000006</v>
      </c>
    </row>
    <row r="107" spans="1:25" s="16" customFormat="1">
      <c r="A107" s="28">
        <f>IF(ISBLANK(#REF!),"",IF(ISNUMBER(A106),A106+1,1))</f>
        <v>97</v>
      </c>
      <c r="B107" s="16" t="s">
        <v>337</v>
      </c>
      <c r="C107" s="16" t="s">
        <v>264</v>
      </c>
      <c r="D107" s="16" t="s">
        <v>179</v>
      </c>
      <c r="E107" s="16" t="s">
        <v>74</v>
      </c>
      <c r="F107" s="88">
        <v>40056</v>
      </c>
      <c r="G107" s="54">
        <v>12</v>
      </c>
      <c r="H107" s="16">
        <v>0</v>
      </c>
      <c r="I107" s="16">
        <v>0</v>
      </c>
      <c r="J107" s="16">
        <v>0</v>
      </c>
      <c r="K107" s="16">
        <v>1</v>
      </c>
      <c r="L107" s="16">
        <v>1</v>
      </c>
      <c r="M107" s="16">
        <v>19</v>
      </c>
      <c r="N107" s="26"/>
      <c r="O107" s="87"/>
      <c r="P107" s="17"/>
      <c r="Q107" s="17"/>
      <c r="R107" s="23">
        <f>IF(ISBLANK(#REF!),"",IF(E107="ΤΕΕ-ΤΕΛ-ΕΠΛ-ΕΠΑΛ",IF(G107&gt;10,ROUND(0.5*(G107-10),2),0),IF(E107="ΙΕΚ-Τάξη μαθητείας ΕΠΑΛ",IF(G107&gt;10,ROUND(0.85*(G107-10),2),0))))</f>
        <v>1.7</v>
      </c>
      <c r="S107" s="23">
        <f>IF(ISBLANK(#REF!),"",MIN(3,0.5*INT((H107*12+I107+ROUND(J107/30,0))/6)))</f>
        <v>0</v>
      </c>
      <c r="T107" s="23">
        <f>IF(ISBLANK(#REF!),"",0.25*(K107*12+L107+ROUND(M107/30,0)))</f>
        <v>3.5</v>
      </c>
      <c r="U107" s="27">
        <f>IF(ISBLANK(#REF!),"",IF(N107&gt;=67%,7,0))</f>
        <v>0</v>
      </c>
      <c r="V107" s="27">
        <f>IF(ISBLANK(#REF!),"",IF(O107&gt;=1,7,0))</f>
        <v>0</v>
      </c>
      <c r="W107" s="27">
        <f>IF(ISBLANK(#REF!),"",IF(P107="ΠΟΛΥΤΕΚΝΟΣ",7,IF(P107="ΤΡΙΤΕΚΝΟΣ",3,0)))</f>
        <v>0</v>
      </c>
      <c r="X107" s="27">
        <f>IF(ISBLANK(#REF!),"",MAX(U107:W107))</f>
        <v>0</v>
      </c>
      <c r="Y107" s="178">
        <f>IF(ISBLANK(#REF!),"",SUM(R107:T107,X107))</f>
        <v>5.2</v>
      </c>
    </row>
    <row r="108" spans="1:25" s="8" customFormat="1">
      <c r="A108" s="28">
        <f>IF(ISBLANK(#REF!),"",IF(ISNUMBER(A107),A107+1,1))</f>
        <v>98</v>
      </c>
      <c r="B108" s="16" t="s">
        <v>134</v>
      </c>
      <c r="C108" s="16" t="s">
        <v>135</v>
      </c>
      <c r="D108" s="16" t="s">
        <v>106</v>
      </c>
      <c r="E108" s="16" t="s">
        <v>69</v>
      </c>
      <c r="F108" s="88">
        <v>36327</v>
      </c>
      <c r="G108" s="54">
        <v>13.933</v>
      </c>
      <c r="H108" s="16">
        <v>4</v>
      </c>
      <c r="I108" s="16">
        <v>1</v>
      </c>
      <c r="J108" s="16">
        <v>0</v>
      </c>
      <c r="K108" s="16">
        <v>0</v>
      </c>
      <c r="L108" s="16">
        <v>0</v>
      </c>
      <c r="M108" s="16">
        <v>0</v>
      </c>
      <c r="N108" s="26"/>
      <c r="O108" s="87"/>
      <c r="P108" s="17"/>
      <c r="Q108" s="17"/>
      <c r="R108" s="23">
        <f>IF(ISBLANK(#REF!),"",IF(E108="ΤΕΕ-ΤΕΛ-ΕΠΛ-ΕΠΑΛ",IF(G108&gt;10,ROUND(0.5*(G108-10),2),0),IF(E108="ΙΕΚ-Τάξη μαθητείας ΕΠΑΛ",IF(G108&gt;10,ROUND(0.85*(G108-10),2),0))))</f>
        <v>1.97</v>
      </c>
      <c r="S108" s="23">
        <f>IF(ISBLANK(#REF!),"",MIN(3,0.5*INT((H108*12+I108+ROUND(J108/30,0))/6)))</f>
        <v>3</v>
      </c>
      <c r="T108" s="23">
        <f>IF(ISBLANK(#REF!),"",0.25*(K108*12+L108+ROUND(M108/30,0)))</f>
        <v>0</v>
      </c>
      <c r="U108" s="27">
        <f>IF(ISBLANK(#REF!),"",IF(N108&gt;=67%,7,0))</f>
        <v>0</v>
      </c>
      <c r="V108" s="27">
        <f>IF(ISBLANK(#REF!),"",IF(O108&gt;=1,7,0))</f>
        <v>0</v>
      </c>
      <c r="W108" s="27">
        <f>IF(ISBLANK(#REF!),"",IF(P108="ΠΟΛΥΤΕΚΝΟΣ",7,IF(P108="ΤΡΙΤΕΚΝΟΣ",3,0)))</f>
        <v>0</v>
      </c>
      <c r="X108" s="27">
        <f>IF(ISBLANK(#REF!),"",MAX(U108:W108))</f>
        <v>0</v>
      </c>
      <c r="Y108" s="178">
        <f>IF(ISBLANK(#REF!),"",SUM(R108:T108,X108))</f>
        <v>4.97</v>
      </c>
    </row>
    <row r="109" spans="1:25" s="8" customFormat="1">
      <c r="A109" s="28">
        <f>IF(ISBLANK(#REF!),"",IF(ISNUMBER(A108),A108+1,1))</f>
        <v>99</v>
      </c>
      <c r="B109" s="16" t="s">
        <v>233</v>
      </c>
      <c r="C109" s="16" t="s">
        <v>234</v>
      </c>
      <c r="D109" s="16" t="s">
        <v>95</v>
      </c>
      <c r="E109" s="16" t="s">
        <v>74</v>
      </c>
      <c r="F109" s="88">
        <v>42062</v>
      </c>
      <c r="G109" s="54">
        <v>12</v>
      </c>
      <c r="H109" s="16">
        <v>0</v>
      </c>
      <c r="I109" s="16">
        <v>0</v>
      </c>
      <c r="J109" s="16">
        <v>0</v>
      </c>
      <c r="K109" s="16">
        <v>1</v>
      </c>
      <c r="L109" s="16">
        <v>0</v>
      </c>
      <c r="M109" s="16">
        <v>26</v>
      </c>
      <c r="N109" s="26"/>
      <c r="O109" s="87"/>
      <c r="P109" s="17"/>
      <c r="Q109" s="17"/>
      <c r="R109" s="23">
        <f>IF(ISBLANK(#REF!),"",IF(E109="ΤΕΕ-ΤΕΛ-ΕΠΛ-ΕΠΑΛ",IF(G109&gt;10,ROUND(0.5*(G109-10),2),0),IF(E109="ΙΕΚ-Τάξη μαθητείας ΕΠΑΛ",IF(G109&gt;10,ROUND(0.85*(G109-10),2),0))))</f>
        <v>1.7</v>
      </c>
      <c r="S109" s="23">
        <f>IF(ISBLANK(#REF!),"",MIN(3,0.5*INT((H109*12+I109+ROUND(J109/30,0))/6)))</f>
        <v>0</v>
      </c>
      <c r="T109" s="23">
        <f>IF(ISBLANK(#REF!),"",0.25*(K109*12+L109+ROUND(M109/30,0)))</f>
        <v>3.25</v>
      </c>
      <c r="U109" s="27">
        <f>IF(ISBLANK(#REF!),"",IF(N109&gt;=67%,7,0))</f>
        <v>0</v>
      </c>
      <c r="V109" s="27">
        <f>IF(ISBLANK(#REF!),"",IF(O109&gt;=1,7,0))</f>
        <v>0</v>
      </c>
      <c r="W109" s="27">
        <f>IF(ISBLANK(#REF!),"",IF(P109="ΠΟΛΥΤΕΚΝΟΣ",7,IF(P109="ΤΡΙΤΕΚΝΟΣ",3,0)))</f>
        <v>0</v>
      </c>
      <c r="X109" s="27">
        <f>IF(ISBLANK(#REF!),"",MAX(U109:W109))</f>
        <v>0</v>
      </c>
      <c r="Y109" s="178">
        <f>IF(ISBLANK(#REF!),"",SUM(R109:T109,X109))</f>
        <v>4.95</v>
      </c>
    </row>
    <row r="110" spans="1:25" s="8" customFormat="1">
      <c r="A110" s="28">
        <f>IF(ISBLANK(#REF!),"",IF(ISNUMBER(A109),A109+1,1))</f>
        <v>100</v>
      </c>
      <c r="B110" s="16" t="s">
        <v>201</v>
      </c>
      <c r="C110" s="16" t="s">
        <v>202</v>
      </c>
      <c r="D110" s="16" t="s">
        <v>111</v>
      </c>
      <c r="E110" s="16" t="s">
        <v>74</v>
      </c>
      <c r="F110" s="88">
        <v>36916</v>
      </c>
      <c r="G110" s="54">
        <v>11</v>
      </c>
      <c r="H110" s="16">
        <v>0</v>
      </c>
      <c r="I110" s="16">
        <v>0</v>
      </c>
      <c r="J110" s="16">
        <v>0</v>
      </c>
      <c r="K110" s="16">
        <v>0</v>
      </c>
      <c r="L110" s="16">
        <v>4</v>
      </c>
      <c r="M110" s="16">
        <v>14</v>
      </c>
      <c r="N110" s="26"/>
      <c r="O110" s="87"/>
      <c r="P110" s="17" t="s">
        <v>31</v>
      </c>
      <c r="Q110" s="17"/>
      <c r="R110" s="23">
        <f>IF(ISBLANK(#REF!),"",IF(E110="ΤΕΕ-ΤΕΛ-ΕΠΛ-ΕΠΑΛ",IF(G110&gt;10,ROUND(0.5*(G110-10),2),0),IF(E110="ΙΕΚ-Τάξη μαθητείας ΕΠΑΛ",IF(G110&gt;10,ROUND(0.85*(G110-10),2),0))))</f>
        <v>0.85</v>
      </c>
      <c r="S110" s="23">
        <f>IF(ISBLANK(#REF!),"",MIN(3,0.5*INT((H110*12+I110+ROUND(J110/30,0))/6)))</f>
        <v>0</v>
      </c>
      <c r="T110" s="23">
        <f>IF(ISBLANK(#REF!),"",0.25*(K110*12+L110+ROUND(M110/30,0)))</f>
        <v>1</v>
      </c>
      <c r="U110" s="27">
        <f>IF(ISBLANK(#REF!),"",IF(N110&gt;=67%,7,0))</f>
        <v>0</v>
      </c>
      <c r="V110" s="27">
        <f>IF(ISBLANK(#REF!),"",IF(O110&gt;=1,7,0))</f>
        <v>0</v>
      </c>
      <c r="W110" s="27">
        <f>IF(ISBLANK(#REF!),"",IF(P110="ΠΟΛΥΤΕΚΝΟΣ",7,IF(P110="ΤΡΙΤΕΚΝΟΣ",3,0)))</f>
        <v>3</v>
      </c>
      <c r="X110" s="27">
        <f>IF(ISBLANK(#REF!),"",MAX(U110:W110))</f>
        <v>3</v>
      </c>
      <c r="Y110" s="178">
        <f>IF(ISBLANK(#REF!),"",SUM(R110:T110,X110))</f>
        <v>4.8499999999999996</v>
      </c>
    </row>
    <row r="111" spans="1:25" s="8" customFormat="1" ht="30">
      <c r="A111" s="28">
        <f>IF(ISBLANK(#REF!),"",IF(ISNUMBER(A110),A110+1,1))</f>
        <v>101</v>
      </c>
      <c r="B111" s="20" t="s">
        <v>99</v>
      </c>
      <c r="C111" s="16" t="s">
        <v>100</v>
      </c>
      <c r="D111" s="20" t="s">
        <v>101</v>
      </c>
      <c r="E111" s="16" t="s">
        <v>69</v>
      </c>
      <c r="F111" s="21">
        <v>40354</v>
      </c>
      <c r="G111" s="54">
        <v>14.2</v>
      </c>
      <c r="H111" s="20">
        <v>0</v>
      </c>
      <c r="I111" s="20">
        <v>3</v>
      </c>
      <c r="J111" s="20">
        <v>0</v>
      </c>
      <c r="K111" s="20">
        <v>0</v>
      </c>
      <c r="L111" s="20">
        <v>11</v>
      </c>
      <c r="M111" s="20">
        <v>2</v>
      </c>
      <c r="N111" s="19"/>
      <c r="O111" s="86"/>
      <c r="P111" s="17"/>
      <c r="Q111" s="25"/>
      <c r="R111" s="23">
        <f>IF(ISBLANK(#REF!),"",IF(E111="ΤΕΕ-ΤΕΛ-ΕΠΛ-ΕΠΑΛ",IF(G111&gt;10,ROUND(0.5*(G111-10),2),0),IF(E111="ΙΕΚ-Τάξη μαθητείας ΕΠΑΛ",IF(G111&gt;10,ROUND(0.85*(G111-10),2),0))))</f>
        <v>2.1</v>
      </c>
      <c r="S111" s="23">
        <f>IF(ISBLANK(#REF!),"",MIN(3,0.5*INT((H111*12+I111+ROUND(J111/30,0))/6)))</f>
        <v>0</v>
      </c>
      <c r="T111" s="23">
        <f>IF(ISBLANK(#REF!),"",0.25*(K111*12+L111+ROUND(M111/30,0)))</f>
        <v>2.75</v>
      </c>
      <c r="U111" s="27">
        <f>IF(ISBLANK(#REF!),"",IF(N111&gt;=67%,7,0))</f>
        <v>0</v>
      </c>
      <c r="V111" s="27">
        <f>IF(ISBLANK(#REF!),"",IF(O111&gt;=1,7,0))</f>
        <v>0</v>
      </c>
      <c r="W111" s="27">
        <f>IF(ISBLANK(#REF!),"",IF(P111="ΠΟΛΥΤΕΚΝΟΣ",7,IF(P111="ΤΡΙΤΕΚΝΟΣ",3,0)))</f>
        <v>0</v>
      </c>
      <c r="X111" s="27">
        <f>IF(ISBLANK(#REF!),"",MAX(U111:W111))</f>
        <v>0</v>
      </c>
      <c r="Y111" s="178">
        <f>IF(ISBLANK(#REF!),"",SUM(R111:T111,X111))</f>
        <v>4.8499999999999996</v>
      </c>
    </row>
    <row r="112" spans="1:25" s="8" customFormat="1">
      <c r="A112" s="28">
        <f>IF(ISBLANK(#REF!),"",IF(ISNUMBER(A111),A111+1,1))</f>
        <v>102</v>
      </c>
      <c r="B112" s="16" t="s">
        <v>240</v>
      </c>
      <c r="C112" s="16" t="s">
        <v>148</v>
      </c>
      <c r="D112" s="16" t="s">
        <v>146</v>
      </c>
      <c r="E112" s="16" t="s">
        <v>69</v>
      </c>
      <c r="F112" s="88">
        <v>37777</v>
      </c>
      <c r="G112" s="54">
        <v>16.181000000000001</v>
      </c>
      <c r="H112" s="16">
        <v>0</v>
      </c>
      <c r="I112" s="16">
        <v>1</v>
      </c>
      <c r="J112" s="16">
        <v>2</v>
      </c>
      <c r="K112" s="16">
        <v>0</v>
      </c>
      <c r="L112" s="16">
        <v>6</v>
      </c>
      <c r="M112" s="16">
        <v>18</v>
      </c>
      <c r="N112" s="26"/>
      <c r="O112" s="87"/>
      <c r="P112" s="17"/>
      <c r="Q112" s="17"/>
      <c r="R112" s="23">
        <f>IF(ISBLANK(#REF!),"",IF(E112="ΤΕΕ-ΤΕΛ-ΕΠΛ-ΕΠΑΛ",IF(G112&gt;10,ROUND(0.5*(G112-10),2),0),IF(E112="ΙΕΚ-Τάξη μαθητείας ΕΠΑΛ",IF(G112&gt;10,ROUND(0.85*(G112-10),2),0))))</f>
        <v>3.09</v>
      </c>
      <c r="S112" s="23">
        <f>IF(ISBLANK(#REF!),"",MIN(3,0.5*INT((H112*12+I112+ROUND(J112/30,0))/6)))</f>
        <v>0</v>
      </c>
      <c r="T112" s="23">
        <f>IF(ISBLANK(#REF!),"",0.25*(K112*12+L112+ROUND(M112/30,0)))</f>
        <v>1.75</v>
      </c>
      <c r="U112" s="27">
        <f>IF(ISBLANK(#REF!),"",IF(N112&gt;=67%,7,0))</f>
        <v>0</v>
      </c>
      <c r="V112" s="27">
        <f>IF(ISBLANK(#REF!),"",IF(O112&gt;=1,7,0))</f>
        <v>0</v>
      </c>
      <c r="W112" s="27">
        <f>IF(ISBLANK(#REF!),"",IF(P112="ΠΟΛΥΤΕΚΝΟΣ",7,IF(P112="ΤΡΙΤΕΚΝΟΣ",3,0)))</f>
        <v>0</v>
      </c>
      <c r="X112" s="27">
        <f>IF(ISBLANK(#REF!),"",MAX(U112:W112))</f>
        <v>0</v>
      </c>
      <c r="Y112" s="178">
        <f>IF(ISBLANK(#REF!),"",SUM(R112:T112,X112))</f>
        <v>4.84</v>
      </c>
    </row>
    <row r="113" spans="1:25" s="8" customFormat="1">
      <c r="A113" s="28">
        <f>IF(ISBLANK(#REF!),"",IF(ISNUMBER(A112),A112+1,1))</f>
        <v>103</v>
      </c>
      <c r="B113" s="16" t="s">
        <v>341</v>
      </c>
      <c r="C113" s="16" t="s">
        <v>304</v>
      </c>
      <c r="D113" s="16" t="s">
        <v>166</v>
      </c>
      <c r="E113" s="16" t="s">
        <v>69</v>
      </c>
      <c r="F113" s="88">
        <v>41439</v>
      </c>
      <c r="G113" s="54">
        <v>19.545000000000002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26"/>
      <c r="O113" s="87"/>
      <c r="P113" s="17"/>
      <c r="Q113" s="17"/>
      <c r="R113" s="23">
        <f>IF(ISBLANK(#REF!),"",IF(E113="ΤΕΕ-ΤΕΛ-ΕΠΛ-ΕΠΑΛ",IF(G113&gt;10,ROUND(0.5*(G113-10),2),0),IF(E113="ΙΕΚ-Τάξη μαθητείας ΕΠΑΛ",IF(G113&gt;10,ROUND(0.85*(G113-10),2),0))))</f>
        <v>4.7699999999999996</v>
      </c>
      <c r="S113" s="23">
        <f>IF(ISBLANK(#REF!),"",MIN(3,0.5*INT((H113*12+I113+ROUND(J113/30,0))/6)))</f>
        <v>0</v>
      </c>
      <c r="T113" s="23">
        <f>IF(ISBLANK(#REF!),"",0.25*(K113*12+L113+ROUND(M113/30,0)))</f>
        <v>0</v>
      </c>
      <c r="U113" s="27">
        <f>IF(ISBLANK(#REF!),"",IF(N113&gt;=67%,7,0))</f>
        <v>0</v>
      </c>
      <c r="V113" s="27">
        <f>IF(ISBLANK(#REF!),"",IF(O113&gt;=1,7,0))</f>
        <v>0</v>
      </c>
      <c r="W113" s="27">
        <f>IF(ISBLANK(#REF!),"",IF(P113="ΠΟΛΥΤΕΚΝΟΣ",7,IF(P113="ΤΡΙΤΕΚΝΟΣ",3,0)))</f>
        <v>0</v>
      </c>
      <c r="X113" s="27">
        <f>IF(ISBLANK(#REF!),"",MAX(U113:W113))</f>
        <v>0</v>
      </c>
      <c r="Y113" s="178">
        <f>IF(ISBLANK(#REF!),"",SUM(R113:T113,X113))</f>
        <v>4.7699999999999996</v>
      </c>
    </row>
    <row r="114" spans="1:25" s="8" customFormat="1">
      <c r="A114" s="28">
        <f>IF(ISBLANK(#REF!),"",IF(ISNUMBER(A113),A113+1,1))</f>
        <v>104</v>
      </c>
      <c r="B114" s="16" t="s">
        <v>308</v>
      </c>
      <c r="C114" s="16" t="s">
        <v>115</v>
      </c>
      <c r="D114" s="16" t="s">
        <v>111</v>
      </c>
      <c r="E114" s="16" t="s">
        <v>69</v>
      </c>
      <c r="F114" s="88">
        <v>41810</v>
      </c>
      <c r="G114" s="54">
        <v>19.271999999999998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26"/>
      <c r="O114" s="87"/>
      <c r="P114" s="17"/>
      <c r="Q114" s="17"/>
      <c r="R114" s="23">
        <f>IF(ISBLANK(#REF!),"",IF(E114="ΤΕΕ-ΤΕΛ-ΕΠΛ-ΕΠΑΛ",IF(G114&gt;10,ROUND(0.5*(G114-10),2),0),IF(E114="ΙΕΚ-Τάξη μαθητείας ΕΠΑΛ",IF(G114&gt;10,ROUND(0.85*(G114-10),2),0))))</f>
        <v>4.6399999999999997</v>
      </c>
      <c r="S114" s="23">
        <f>IF(ISBLANK(#REF!),"",MIN(3,0.5*INT((H114*12+I114+ROUND(J114/30,0))/6)))</f>
        <v>0</v>
      </c>
      <c r="T114" s="23">
        <f>IF(ISBLANK(#REF!),"",0.25*(K114*12+L114+ROUND(M114/30,0)))</f>
        <v>0</v>
      </c>
      <c r="U114" s="27">
        <f>IF(ISBLANK(#REF!),"",IF(N114&gt;=67%,7,0))</f>
        <v>0</v>
      </c>
      <c r="V114" s="27">
        <f>IF(ISBLANK(#REF!),"",IF(O114&gt;=1,7,0))</f>
        <v>0</v>
      </c>
      <c r="W114" s="27">
        <f>IF(ISBLANK(#REF!),"",IF(P114="ΠΟΛΥΤΕΚΝΟΣ",7,IF(P114="ΤΡΙΤΕΚΝΟΣ",3,0)))</f>
        <v>0</v>
      </c>
      <c r="X114" s="27">
        <f>IF(ISBLANK(#REF!),"",MAX(U114:W114))</f>
        <v>0</v>
      </c>
      <c r="Y114" s="178">
        <f>IF(ISBLANK(#REF!),"",SUM(R114:T114,X114))</f>
        <v>4.6399999999999997</v>
      </c>
    </row>
    <row r="115" spans="1:25" s="16" customFormat="1">
      <c r="A115" s="28">
        <f>IF(ISBLANK(#REF!),"",IF(ISNUMBER(A114),A114+1,1))</f>
        <v>105</v>
      </c>
      <c r="B115" s="16" t="s">
        <v>326</v>
      </c>
      <c r="C115" s="16" t="s">
        <v>157</v>
      </c>
      <c r="D115" s="16" t="s">
        <v>327</v>
      </c>
      <c r="E115" s="16" t="s">
        <v>69</v>
      </c>
      <c r="F115" s="88">
        <v>37776</v>
      </c>
      <c r="G115" s="54">
        <v>13.2</v>
      </c>
      <c r="H115" s="16">
        <v>7</v>
      </c>
      <c r="I115" s="16">
        <v>11</v>
      </c>
      <c r="J115" s="16">
        <v>8</v>
      </c>
      <c r="K115" s="16">
        <v>0</v>
      </c>
      <c r="L115" s="16">
        <v>0</v>
      </c>
      <c r="M115" s="16">
        <v>0</v>
      </c>
      <c r="N115" s="26"/>
      <c r="O115" s="87"/>
      <c r="P115" s="17"/>
      <c r="Q115" s="17"/>
      <c r="R115" s="23">
        <f>IF(ISBLANK(#REF!),"",IF(E115="ΤΕΕ-ΤΕΛ-ΕΠΛ-ΕΠΑΛ",IF(G115&gt;10,ROUND(0.5*(G115-10),2),0),IF(E115="ΙΕΚ-Τάξη μαθητείας ΕΠΑΛ",IF(G115&gt;10,ROUND(0.85*(G115-10),2),0))))</f>
        <v>1.6</v>
      </c>
      <c r="S115" s="23">
        <f>IF(ISBLANK(#REF!),"",MIN(3,0.5*INT((H115*12+I115+ROUND(J115/30,0))/6)))</f>
        <v>3</v>
      </c>
      <c r="T115" s="23">
        <f>IF(ISBLANK(#REF!),"",0.25*(K115*12+L115+ROUND(M115/30,0)))</f>
        <v>0</v>
      </c>
      <c r="U115" s="27">
        <f>IF(ISBLANK(#REF!),"",IF(N115&gt;=67%,7,0))</f>
        <v>0</v>
      </c>
      <c r="V115" s="27">
        <f>IF(ISBLANK(#REF!),"",IF(O115&gt;=1,7,0))</f>
        <v>0</v>
      </c>
      <c r="W115" s="27">
        <f>IF(ISBLANK(#REF!),"",IF(P115="ΠΟΛΥΤΕΚΝΟΣ",7,IF(P115="ΤΡΙΤΕΚΝΟΣ",3,0)))</f>
        <v>0</v>
      </c>
      <c r="X115" s="27">
        <f>IF(ISBLANK(#REF!),"",MAX(U115:W115))</f>
        <v>0</v>
      </c>
      <c r="Y115" s="178">
        <f>IF(ISBLANK(#REF!),"",SUM(R115:T115,X115))</f>
        <v>4.5999999999999996</v>
      </c>
    </row>
    <row r="116" spans="1:25" s="8" customFormat="1">
      <c r="A116" s="28">
        <f>IF(ISBLANK(#REF!),"",IF(ISNUMBER(A115),A115+1,1))</f>
        <v>106</v>
      </c>
      <c r="B116" s="16" t="s">
        <v>229</v>
      </c>
      <c r="C116" s="16" t="s">
        <v>230</v>
      </c>
      <c r="D116" s="16" t="s">
        <v>190</v>
      </c>
      <c r="E116" s="16" t="s">
        <v>69</v>
      </c>
      <c r="F116" s="88">
        <v>41075</v>
      </c>
      <c r="G116" s="54">
        <v>19.181000000000001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26"/>
      <c r="O116" s="87"/>
      <c r="P116" s="17"/>
      <c r="Q116" s="17"/>
      <c r="R116" s="23">
        <f>IF(ISBLANK(#REF!),"",IF(E116="ΤΕΕ-ΤΕΛ-ΕΠΛ-ΕΠΑΛ",IF(G116&gt;10,ROUND(0.5*(G116-10),2),0),IF(E116="ΙΕΚ-Τάξη μαθητείας ΕΠΑΛ",IF(G116&gt;10,ROUND(0.85*(G116-10),2),0))))</f>
        <v>4.59</v>
      </c>
      <c r="S116" s="23">
        <f>IF(ISBLANK(#REF!),"",MIN(3,0.5*INT((H116*12+I116+ROUND(J116/30,0))/6)))</f>
        <v>0</v>
      </c>
      <c r="T116" s="23">
        <f>IF(ISBLANK(#REF!),"",0.25*(K116*12+L116+ROUND(M116/30,0)))</f>
        <v>0</v>
      </c>
      <c r="U116" s="27">
        <f>IF(ISBLANK(#REF!),"",IF(N116&gt;=67%,7,0))</f>
        <v>0</v>
      </c>
      <c r="V116" s="27">
        <f>IF(ISBLANK(#REF!),"",IF(O116&gt;=1,7,0))</f>
        <v>0</v>
      </c>
      <c r="W116" s="27">
        <f>IF(ISBLANK(#REF!),"",IF(P116="ΠΟΛΥΤΕΚΝΟΣ",7,IF(P116="ΤΡΙΤΕΚΝΟΣ",3,0)))</f>
        <v>0</v>
      </c>
      <c r="X116" s="27">
        <f>IF(ISBLANK(#REF!),"",MAX(U116:W116))</f>
        <v>0</v>
      </c>
      <c r="Y116" s="178">
        <f>IF(ISBLANK(#REF!),"",SUM(R116:T116,X116))</f>
        <v>4.59</v>
      </c>
    </row>
    <row r="117" spans="1:25" s="8" customFormat="1">
      <c r="A117" s="28">
        <f>IF(ISBLANK(#REF!),"",IF(ISNUMBER(A116),A116+1,1))</f>
        <v>107</v>
      </c>
      <c r="B117" s="16" t="s">
        <v>306</v>
      </c>
      <c r="C117" s="16" t="s">
        <v>307</v>
      </c>
      <c r="D117" s="8" t="s">
        <v>95</v>
      </c>
      <c r="E117" s="16" t="s">
        <v>69</v>
      </c>
      <c r="F117" s="88">
        <v>35600</v>
      </c>
      <c r="G117" s="54">
        <v>13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26"/>
      <c r="O117" s="87"/>
      <c r="P117" s="17" t="s">
        <v>31</v>
      </c>
      <c r="Q117" s="17"/>
      <c r="R117" s="23">
        <f>IF(ISBLANK(#REF!),"",IF(E117="ΤΕΕ-ΤΕΛ-ΕΠΛ-ΕΠΑΛ",IF(G117&gt;10,ROUND(0.5*(G117-10),2),0),IF(E117="ΙΕΚ-Τάξη μαθητείας ΕΠΑΛ",IF(G117&gt;10,ROUND(0.85*(G117-10),2),0))))</f>
        <v>1.5</v>
      </c>
      <c r="S117" s="23">
        <f>IF(ISBLANK(#REF!),"",MIN(3,0.5*INT((H117*12+I117+ROUND(J117/30,0))/6)))</f>
        <v>0</v>
      </c>
      <c r="T117" s="23">
        <f>IF(ISBLANK(#REF!),"",0.25*(K117*12+L117+ROUND(M117/30,0)))</f>
        <v>0</v>
      </c>
      <c r="U117" s="27">
        <f>IF(ISBLANK(#REF!),"",IF(N117&gt;=67%,7,0))</f>
        <v>0</v>
      </c>
      <c r="V117" s="27">
        <f>IF(ISBLANK(#REF!),"",IF(O117&gt;=1,7,0))</f>
        <v>0</v>
      </c>
      <c r="W117" s="27">
        <f>IF(ISBLANK(#REF!),"",IF(P117="ΠΟΛΥΤΕΚΝΟΣ",7,IF(P117="ΤΡΙΤΕΚΝΟΣ",3,0)))</f>
        <v>3</v>
      </c>
      <c r="X117" s="27">
        <f>IF(ISBLANK(#REF!),"",MAX(U117:W117))</f>
        <v>3</v>
      </c>
      <c r="Y117" s="178">
        <f>IF(ISBLANK(#REF!),"",SUM(R117:T117,X117))</f>
        <v>4.5</v>
      </c>
    </row>
    <row r="118" spans="1:25" s="8" customFormat="1">
      <c r="A118" s="28">
        <f>IF(ISBLANK(#REF!),"",IF(ISNUMBER(A117),A117+1,1))</f>
        <v>108</v>
      </c>
      <c r="B118" s="16" t="s">
        <v>271</v>
      </c>
      <c r="C118" s="16" t="s">
        <v>115</v>
      </c>
      <c r="D118" s="16" t="s">
        <v>272</v>
      </c>
      <c r="E118" s="16" t="s">
        <v>69</v>
      </c>
      <c r="F118" s="88">
        <v>38139</v>
      </c>
      <c r="G118" s="54">
        <v>17</v>
      </c>
      <c r="H118" s="16">
        <v>0</v>
      </c>
      <c r="I118" s="16">
        <v>0</v>
      </c>
      <c r="J118" s="16">
        <v>0</v>
      </c>
      <c r="K118" s="16">
        <v>0</v>
      </c>
      <c r="L118" s="16">
        <v>4</v>
      </c>
      <c r="M118" s="16">
        <v>10</v>
      </c>
      <c r="N118" s="26"/>
      <c r="O118" s="87"/>
      <c r="P118" s="17"/>
      <c r="Q118" s="17"/>
      <c r="R118" s="23">
        <f>IF(ISBLANK(#REF!),"",IF(E118="ΤΕΕ-ΤΕΛ-ΕΠΛ-ΕΠΑΛ",IF(G118&gt;10,ROUND(0.5*(G118-10),2),0),IF(E118="ΙΕΚ-Τάξη μαθητείας ΕΠΑΛ",IF(G118&gt;10,ROUND(0.85*(G118-10),2),0))))</f>
        <v>3.5</v>
      </c>
      <c r="S118" s="23">
        <f>IF(ISBLANK(#REF!),"",MIN(3,0.5*INT((H118*12+I118+ROUND(J118/30,0))/6)))</f>
        <v>0</v>
      </c>
      <c r="T118" s="23">
        <f>IF(ISBLANK(#REF!),"",0.25*(K118*12+L118+ROUND(M118/30,0)))</f>
        <v>1</v>
      </c>
      <c r="U118" s="27">
        <f>IF(ISBLANK(#REF!),"",IF(N118&gt;=67%,7,0))</f>
        <v>0</v>
      </c>
      <c r="V118" s="27">
        <f>IF(ISBLANK(#REF!),"",IF(O118&gt;=1,7,0))</f>
        <v>0</v>
      </c>
      <c r="W118" s="27">
        <f>IF(ISBLANK(#REF!),"",IF(P118="ΠΟΛΥΤΕΚΝΟΣ",7,IF(P118="ΤΡΙΤΕΚΝΟΣ",3,0)))</f>
        <v>0</v>
      </c>
      <c r="X118" s="27">
        <f>IF(ISBLANK(#REF!),"",MAX(U118:W118))</f>
        <v>0</v>
      </c>
      <c r="Y118" s="178">
        <f>IF(ISBLANK(#REF!),"",SUM(R118:T118,X118))</f>
        <v>4.5</v>
      </c>
    </row>
    <row r="119" spans="1:25" s="16" customFormat="1">
      <c r="A119" s="28">
        <f>IF(ISBLANK(#REF!),"",IF(ISNUMBER(A118),A118+1,1))</f>
        <v>109</v>
      </c>
      <c r="B119" s="16" t="s">
        <v>155</v>
      </c>
      <c r="C119" s="16" t="s">
        <v>131</v>
      </c>
      <c r="D119" s="16" t="s">
        <v>106</v>
      </c>
      <c r="E119" s="16" t="s">
        <v>69</v>
      </c>
      <c r="F119" s="88">
        <v>39993</v>
      </c>
      <c r="G119" s="54">
        <v>19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26"/>
      <c r="O119" s="87"/>
      <c r="P119" s="17"/>
      <c r="Q119" s="17"/>
      <c r="R119" s="23">
        <f>IF(ISBLANK(#REF!),"",IF(E119="ΤΕΕ-ΤΕΛ-ΕΠΛ-ΕΠΑΛ",IF(G119&gt;10,ROUND(0.5*(G119-10),2),0),IF(E119="ΙΕΚ-Τάξη μαθητείας ΕΠΑΛ",IF(G119&gt;10,ROUND(0.85*(G119-10),2),0))))</f>
        <v>4.5</v>
      </c>
      <c r="S119" s="23">
        <f>IF(ISBLANK(#REF!),"",MIN(3,0.5*INT((H119*12+I119+ROUND(J119/30,0))/6)))</f>
        <v>0</v>
      </c>
      <c r="T119" s="23">
        <f>IF(ISBLANK(#REF!),"",0.25*(K119*12+L119+ROUND(M119/30,0)))</f>
        <v>0</v>
      </c>
      <c r="U119" s="27">
        <f>IF(ISBLANK(#REF!),"",IF(N119&gt;=67%,7,0))</f>
        <v>0</v>
      </c>
      <c r="V119" s="27">
        <f>IF(ISBLANK(#REF!),"",IF(O119&gt;=1,7,0))</f>
        <v>0</v>
      </c>
      <c r="W119" s="27">
        <f>IF(ISBLANK(#REF!),"",IF(P119="ΠΟΛΥΤΕΚΝΟΣ",7,IF(P119="ΤΡΙΤΕΚΝΟΣ",3,0)))</f>
        <v>0</v>
      </c>
      <c r="X119" s="27">
        <f>IF(ISBLANK(#REF!),"",MAX(U119:W119))</f>
        <v>0</v>
      </c>
      <c r="Y119" s="178">
        <f>IF(ISBLANK(#REF!),"",SUM(R119:T119,X119))</f>
        <v>4.5</v>
      </c>
    </row>
    <row r="120" spans="1:25" s="8" customFormat="1">
      <c r="A120" s="28">
        <f>IF(ISBLANK(#REF!),"",IF(ISNUMBER(A119),A119+1,1))</f>
        <v>110</v>
      </c>
      <c r="B120" s="16" t="s">
        <v>311</v>
      </c>
      <c r="C120" s="16" t="s">
        <v>250</v>
      </c>
      <c r="D120" s="16" t="s">
        <v>312</v>
      </c>
      <c r="E120" s="16" t="s">
        <v>69</v>
      </c>
      <c r="F120" s="88">
        <v>41439</v>
      </c>
      <c r="G120" s="54">
        <v>18.545000000000002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26"/>
      <c r="O120" s="87"/>
      <c r="P120" s="17"/>
      <c r="Q120" s="17"/>
      <c r="R120" s="23">
        <f>IF(ISBLANK(#REF!),"",IF(E120="ΤΕΕ-ΤΕΛ-ΕΠΛ-ΕΠΑΛ",IF(G120&gt;10,ROUND(0.5*(G120-10),2),0),IF(E120="ΙΕΚ-Τάξη μαθητείας ΕΠΑΛ",IF(G120&gt;10,ROUND(0.85*(G120-10),2),0))))</f>
        <v>4.2699999999999996</v>
      </c>
      <c r="S120" s="23">
        <f>IF(ISBLANK(#REF!),"",MIN(3,0.5*INT((H120*12+I120+ROUND(J120/30,0))/6)))</f>
        <v>0</v>
      </c>
      <c r="T120" s="23">
        <f>IF(ISBLANK(#REF!),"",0.25*(K120*12+L120+ROUND(M120/30,0)))</f>
        <v>0</v>
      </c>
      <c r="U120" s="27">
        <f>IF(ISBLANK(#REF!),"",IF(N120&gt;=67%,7,0))</f>
        <v>0</v>
      </c>
      <c r="V120" s="27">
        <f>IF(ISBLANK(#REF!),"",IF(O120&gt;=1,7,0))</f>
        <v>0</v>
      </c>
      <c r="W120" s="27">
        <f>IF(ISBLANK(#REF!),"",IF(P120="ΠΟΛΥΤΕΚΝΟΣ",7,IF(P120="ΤΡΙΤΕΚΝΟΣ",3,0)))</f>
        <v>0</v>
      </c>
      <c r="X120" s="27">
        <f>IF(ISBLANK(#REF!),"",MAX(U120:W120))</f>
        <v>0</v>
      </c>
      <c r="Y120" s="178">
        <f>IF(ISBLANK(#REF!),"",SUM(R120:T120,X120))</f>
        <v>4.2699999999999996</v>
      </c>
    </row>
    <row r="121" spans="1:25" s="8" customFormat="1">
      <c r="A121" s="28">
        <f>IF(ISBLANK(#REF!),"",IF(ISNUMBER(A120),A120+1,1))</f>
        <v>111</v>
      </c>
      <c r="B121" s="16" t="s">
        <v>184</v>
      </c>
      <c r="C121" s="16" t="s">
        <v>185</v>
      </c>
      <c r="D121" s="16" t="s">
        <v>111</v>
      </c>
      <c r="E121" s="16" t="s">
        <v>69</v>
      </c>
      <c r="F121" s="88">
        <v>41808</v>
      </c>
      <c r="G121" s="54">
        <v>18.545000000000002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26"/>
      <c r="O121" s="87"/>
      <c r="P121" s="17"/>
      <c r="Q121" s="17"/>
      <c r="R121" s="23">
        <f>IF(ISBLANK(#REF!),"",IF(E121="ΤΕΕ-ΤΕΛ-ΕΠΛ-ΕΠΑΛ",IF(G121&gt;10,ROUND(0.5*(G121-10),2),0),IF(E121="ΙΕΚ-Τάξη μαθητείας ΕΠΑΛ",IF(G121&gt;10,ROUND(0.85*(G121-10),2),0))))</f>
        <v>4.2699999999999996</v>
      </c>
      <c r="S121" s="23">
        <f>IF(ISBLANK(#REF!),"",MIN(3,0.5*INT((H121*12+I121+ROUND(J121/30,0))/6)))</f>
        <v>0</v>
      </c>
      <c r="T121" s="23">
        <f>IF(ISBLANK(#REF!),"",0.25*(K121*12+L121+ROUND(M121/30,0)))</f>
        <v>0</v>
      </c>
      <c r="U121" s="27">
        <f>IF(ISBLANK(#REF!),"",IF(N121&gt;=67%,7,0))</f>
        <v>0</v>
      </c>
      <c r="V121" s="27">
        <f>IF(ISBLANK(#REF!),"",IF(O121&gt;=1,7,0))</f>
        <v>0</v>
      </c>
      <c r="W121" s="27">
        <f>IF(ISBLANK(#REF!),"",IF(P121="ΠΟΛΥΤΕΚΝΟΣ",7,IF(P121="ΤΡΙΤΕΚΝΟΣ",3,0)))</f>
        <v>0</v>
      </c>
      <c r="X121" s="27">
        <f>IF(ISBLANK(#REF!),"",MAX(U121:W121))</f>
        <v>0</v>
      </c>
      <c r="Y121" s="178">
        <f>IF(ISBLANK(#REF!),"",SUM(R121:T121,X121))</f>
        <v>4.2699999999999996</v>
      </c>
    </row>
    <row r="122" spans="1:25" s="16" customFormat="1">
      <c r="A122" s="28">
        <f>IF(ISBLANK(#REF!),"",IF(ISNUMBER(A121),A121+1,1))</f>
        <v>112</v>
      </c>
      <c r="B122" s="16" t="s">
        <v>247</v>
      </c>
      <c r="C122" s="16" t="s">
        <v>248</v>
      </c>
      <c r="D122" s="16" t="s">
        <v>106</v>
      </c>
      <c r="E122" s="16" t="s">
        <v>74</v>
      </c>
      <c r="F122" s="88">
        <v>40056</v>
      </c>
      <c r="G122" s="54">
        <v>15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26"/>
      <c r="O122" s="87"/>
      <c r="P122" s="17"/>
      <c r="Q122" s="17"/>
      <c r="R122" s="23">
        <f>IF(ISBLANK(#REF!),"",IF(E122="ΤΕΕ-ΤΕΛ-ΕΠΛ-ΕΠΑΛ",IF(G122&gt;10,ROUND(0.5*(G122-10),2),0),IF(E122="ΙΕΚ-Τάξη μαθητείας ΕΠΑΛ",IF(G122&gt;10,ROUND(0.85*(G122-10),2),0))))</f>
        <v>4.25</v>
      </c>
      <c r="S122" s="23">
        <f>IF(ISBLANK(#REF!),"",MIN(3,0.5*INT((H122*12+I122+ROUND(J122/30,0))/6)))</f>
        <v>0</v>
      </c>
      <c r="T122" s="23">
        <f>IF(ISBLANK(#REF!),"",0.25*(K122*12+L122+ROUND(M122/30,0)))</f>
        <v>0</v>
      </c>
      <c r="U122" s="27">
        <f>IF(ISBLANK(#REF!),"",IF(N122&gt;=67%,7,0))</f>
        <v>0</v>
      </c>
      <c r="V122" s="27">
        <f>IF(ISBLANK(#REF!),"",IF(O122&gt;=1,7,0))</f>
        <v>0</v>
      </c>
      <c r="W122" s="27">
        <f>IF(ISBLANK(#REF!),"",IF(P122="ΠΟΛΥΤΕΚΝΟΣ",7,IF(P122="ΤΡΙΤΕΚΝΟΣ",3,0)))</f>
        <v>0</v>
      </c>
      <c r="X122" s="27">
        <f>IF(ISBLANK(#REF!),"",MAX(U122:W122))</f>
        <v>0</v>
      </c>
      <c r="Y122" s="178">
        <f>IF(ISBLANK(#REF!),"",SUM(R122:T122,X122))</f>
        <v>4.25</v>
      </c>
    </row>
    <row r="123" spans="1:25" s="8" customFormat="1">
      <c r="A123" s="28">
        <f>IF(ISBLANK(#REF!),"",IF(ISNUMBER(A122),A122+1,1))</f>
        <v>113</v>
      </c>
      <c r="B123" s="16" t="s">
        <v>120</v>
      </c>
      <c r="C123" s="16" t="s">
        <v>115</v>
      </c>
      <c r="D123" s="16" t="s">
        <v>121</v>
      </c>
      <c r="E123" s="16" t="s">
        <v>74</v>
      </c>
      <c r="F123" s="88">
        <v>41263</v>
      </c>
      <c r="G123" s="54">
        <v>15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9"/>
      <c r="O123" s="86"/>
      <c r="P123" s="17"/>
      <c r="Q123" s="17"/>
      <c r="R123" s="23">
        <f>IF(ISBLANK(#REF!),"",IF(E123="ΤΕΕ-ΤΕΛ-ΕΠΛ-ΕΠΑΛ",IF(G123&gt;10,ROUND(0.5*(G123-10),2),0),IF(E123="ΙΕΚ-Τάξη μαθητείας ΕΠΑΛ",IF(G123&gt;10,ROUND(0.85*(G123-10),2),0))))</f>
        <v>4.25</v>
      </c>
      <c r="S123" s="23">
        <f>IF(ISBLANK(#REF!),"",MIN(3,0.5*INT((H123*12+I123+ROUND(J123/30,0))/6)))</f>
        <v>0</v>
      </c>
      <c r="T123" s="23">
        <f>IF(ISBLANK(#REF!),"",0.25*(K123*12+L123+ROUND(M123/30,0)))</f>
        <v>0</v>
      </c>
      <c r="U123" s="27">
        <f>IF(ISBLANK(#REF!),"",IF(N123&gt;=67%,7,0))</f>
        <v>0</v>
      </c>
      <c r="V123" s="27">
        <f>IF(ISBLANK(#REF!),"",IF(O123&gt;=1,7,0))</f>
        <v>0</v>
      </c>
      <c r="W123" s="27">
        <f>IF(ISBLANK(#REF!),"",IF(P123="ΠΟΛΥΤΕΚΝΟΣ",7,IF(P123="ΤΡΙΤΕΚΝΟΣ",3,0)))</f>
        <v>0</v>
      </c>
      <c r="X123" s="27">
        <f>IF(ISBLANK(#REF!),"",MAX(U123:W123))</f>
        <v>0</v>
      </c>
      <c r="Y123" s="178">
        <f>IF(ISBLANK(#REF!),"",SUM(R123:T123,X123))</f>
        <v>4.25</v>
      </c>
    </row>
    <row r="124" spans="1:25" s="8" customFormat="1">
      <c r="A124" s="28">
        <f>IF(ISBLANK(#REF!),"",IF(ISNUMBER(A123),A123+1,1))</f>
        <v>114</v>
      </c>
      <c r="B124" s="16" t="s">
        <v>315</v>
      </c>
      <c r="C124" s="16" t="s">
        <v>316</v>
      </c>
      <c r="D124" s="16" t="s">
        <v>129</v>
      </c>
      <c r="E124" s="16" t="s">
        <v>69</v>
      </c>
      <c r="F124" s="88">
        <v>36327</v>
      </c>
      <c r="G124" s="54">
        <v>12.465999999999999</v>
      </c>
      <c r="H124" s="16">
        <v>4</v>
      </c>
      <c r="I124" s="16">
        <v>11</v>
      </c>
      <c r="J124" s="16">
        <v>11</v>
      </c>
      <c r="K124" s="16">
        <v>0</v>
      </c>
      <c r="L124" s="16">
        <v>0</v>
      </c>
      <c r="M124" s="16">
        <v>0</v>
      </c>
      <c r="N124" s="26"/>
      <c r="O124" s="87"/>
      <c r="P124" s="17"/>
      <c r="Q124" s="17"/>
      <c r="R124" s="23">
        <f>IF(ISBLANK(#REF!),"",IF(E124="ΤΕΕ-ΤΕΛ-ΕΠΛ-ΕΠΑΛ",IF(G124&gt;10,ROUND(0.5*(G124-10),2),0),IF(E124="ΙΕΚ-Τάξη μαθητείας ΕΠΑΛ",IF(G124&gt;10,ROUND(0.85*(G124-10),2),0))))</f>
        <v>1.23</v>
      </c>
      <c r="S124" s="23">
        <f>IF(ISBLANK(#REF!),"",MIN(3,0.5*INT((H124*12+I124+ROUND(J124/30,0))/6)))</f>
        <v>3</v>
      </c>
      <c r="T124" s="23">
        <f>IF(ISBLANK(#REF!),"",0.25*(K124*12+L124+ROUND(M124/30,0)))</f>
        <v>0</v>
      </c>
      <c r="U124" s="27">
        <f>IF(ISBLANK(#REF!),"",IF(N124&gt;=67%,7,0))</f>
        <v>0</v>
      </c>
      <c r="V124" s="27">
        <f>IF(ISBLANK(#REF!),"",IF(O124&gt;=1,7,0))</f>
        <v>0</v>
      </c>
      <c r="W124" s="27">
        <f>IF(ISBLANK(#REF!),"",IF(P124="ΠΟΛΥΤΕΚΝΟΣ",7,IF(P124="ΤΡΙΤΕΚΝΟΣ",3,0)))</f>
        <v>0</v>
      </c>
      <c r="X124" s="27">
        <f>IF(ISBLANK(#REF!),"",MAX(U124:W124))</f>
        <v>0</v>
      </c>
      <c r="Y124" s="178">
        <f>IF(ISBLANK(#REF!),"",SUM(R124:T124,X124))</f>
        <v>4.2300000000000004</v>
      </c>
    </row>
    <row r="125" spans="1:25" s="8" customFormat="1">
      <c r="A125" s="28">
        <f>IF(ISBLANK(#REF!),"",IF(ISNUMBER(A124),A124+1,1))</f>
        <v>115</v>
      </c>
      <c r="B125" s="16" t="s">
        <v>180</v>
      </c>
      <c r="C125" s="16" t="s">
        <v>181</v>
      </c>
      <c r="D125" s="16" t="s">
        <v>154</v>
      </c>
      <c r="E125" s="16" t="s">
        <v>74</v>
      </c>
      <c r="F125" s="88">
        <v>42062</v>
      </c>
      <c r="G125" s="54">
        <v>12</v>
      </c>
      <c r="H125" s="16">
        <v>0</v>
      </c>
      <c r="I125" s="16">
        <v>0</v>
      </c>
      <c r="J125" s="16">
        <v>0</v>
      </c>
      <c r="K125" s="16">
        <v>0</v>
      </c>
      <c r="L125" s="16">
        <v>9</v>
      </c>
      <c r="M125" s="16">
        <v>26</v>
      </c>
      <c r="N125" s="26"/>
      <c r="O125" s="87"/>
      <c r="P125" s="17"/>
      <c r="Q125" s="17"/>
      <c r="R125" s="23">
        <f>IF(ISBLANK(#REF!),"",IF(E125="ΤΕΕ-ΤΕΛ-ΕΠΛ-ΕΠΑΛ",IF(G125&gt;10,ROUND(0.5*(G125-10),2),0),IF(E125="ΙΕΚ-Τάξη μαθητείας ΕΠΑΛ",IF(G125&gt;10,ROUND(0.85*(G125-10),2),0))))</f>
        <v>1.7</v>
      </c>
      <c r="S125" s="23">
        <f>IF(ISBLANK(#REF!),"",MIN(3,0.5*INT((H125*12+I125+ROUND(J125/30,0))/6)))</f>
        <v>0</v>
      </c>
      <c r="T125" s="23">
        <f>IF(ISBLANK(#REF!),"",0.25*(K125*12+L125+ROUND(M125/30,0)))</f>
        <v>2.5</v>
      </c>
      <c r="U125" s="27">
        <f>IF(ISBLANK(#REF!),"",IF(N125&gt;=67%,7,0))</f>
        <v>0</v>
      </c>
      <c r="V125" s="27">
        <f>IF(ISBLANK(#REF!),"",IF(O125&gt;=1,7,0))</f>
        <v>0</v>
      </c>
      <c r="W125" s="27">
        <f>IF(ISBLANK(#REF!),"",IF(P125="ΠΟΛΥΤΕΚΝΟΣ",7,IF(P125="ΤΡΙΤΕΚΝΟΣ",3,0)))</f>
        <v>0</v>
      </c>
      <c r="X125" s="27">
        <f>IF(ISBLANK(#REF!),"",MAX(U125:W125))</f>
        <v>0</v>
      </c>
      <c r="Y125" s="178">
        <f>IF(ISBLANK(#REF!),"",SUM(R125:T125,X125))</f>
        <v>4.2</v>
      </c>
    </row>
    <row r="126" spans="1:25" s="8" customFormat="1">
      <c r="A126" s="28">
        <f>IF(ISBLANK(#REF!),"",IF(ISNUMBER(A125),A125+1,1))</f>
        <v>116</v>
      </c>
      <c r="B126" s="16" t="s">
        <v>178</v>
      </c>
      <c r="C126" s="16" t="s">
        <v>131</v>
      </c>
      <c r="D126" s="16" t="s">
        <v>179</v>
      </c>
      <c r="E126" s="16" t="s">
        <v>69</v>
      </c>
      <c r="F126" s="88">
        <v>35600</v>
      </c>
      <c r="G126" s="54">
        <v>17.332999999999998</v>
      </c>
      <c r="H126" s="16">
        <v>0</v>
      </c>
      <c r="I126" s="16">
        <v>10</v>
      </c>
      <c r="J126" s="16">
        <v>27</v>
      </c>
      <c r="K126" s="16">
        <v>0</v>
      </c>
      <c r="L126" s="16">
        <v>0</v>
      </c>
      <c r="M126" s="16">
        <v>0</v>
      </c>
      <c r="N126" s="26"/>
      <c r="O126" s="87"/>
      <c r="P126" s="17"/>
      <c r="Q126" s="17"/>
      <c r="R126" s="23">
        <f>IF(ISBLANK(#REF!),"",IF(E126="ΤΕΕ-ΤΕΛ-ΕΠΛ-ΕΠΑΛ",IF(G126&gt;10,ROUND(0.5*(G126-10),2),0),IF(E126="ΙΕΚ-Τάξη μαθητείας ΕΠΑΛ",IF(G126&gt;10,ROUND(0.85*(G126-10),2),0))))</f>
        <v>3.67</v>
      </c>
      <c r="S126" s="23">
        <f>IF(ISBLANK(#REF!),"",MIN(3,0.5*INT((H126*12+I126+ROUND(J126/30,0))/6)))</f>
        <v>0.5</v>
      </c>
      <c r="T126" s="23">
        <f>IF(ISBLANK(#REF!),"",0.25*(K126*12+L126+ROUND(M126/30,0)))</f>
        <v>0</v>
      </c>
      <c r="U126" s="27">
        <f>IF(ISBLANK(#REF!),"",IF(N126&gt;=67%,7,0))</f>
        <v>0</v>
      </c>
      <c r="V126" s="27">
        <f>IF(ISBLANK(#REF!),"",IF(O126&gt;=1,7,0))</f>
        <v>0</v>
      </c>
      <c r="W126" s="27">
        <f>IF(ISBLANK(#REF!),"",IF(P126="ΠΟΛΥΤΕΚΝΟΣ",7,IF(P126="ΤΡΙΤΕΚΝΟΣ",3,0)))</f>
        <v>0</v>
      </c>
      <c r="X126" s="27">
        <f>IF(ISBLANK(#REF!),"",MAX(U126:W126))</f>
        <v>0</v>
      </c>
      <c r="Y126" s="178">
        <f>IF(ISBLANK(#REF!),"",SUM(R126:T126,X126))</f>
        <v>4.17</v>
      </c>
    </row>
    <row r="127" spans="1:25" s="16" customFormat="1">
      <c r="A127" s="28">
        <f>IF(ISBLANK(#REF!),"",IF(ISNUMBER(A126),A126+1,1))</f>
        <v>117</v>
      </c>
      <c r="B127" s="16" t="s">
        <v>336</v>
      </c>
      <c r="C127" s="16" t="s">
        <v>163</v>
      </c>
      <c r="D127" s="16" t="s">
        <v>166</v>
      </c>
      <c r="E127" s="16" t="s">
        <v>74</v>
      </c>
      <c r="F127" s="88">
        <v>40431</v>
      </c>
      <c r="G127" s="54">
        <v>11</v>
      </c>
      <c r="H127" s="16">
        <v>0</v>
      </c>
      <c r="I127" s="16">
        <v>0</v>
      </c>
      <c r="J127" s="16">
        <v>0</v>
      </c>
      <c r="K127" s="16">
        <v>1</v>
      </c>
      <c r="L127" s="16">
        <v>0</v>
      </c>
      <c r="M127" s="16">
        <v>27</v>
      </c>
      <c r="N127" s="26"/>
      <c r="O127" s="87"/>
      <c r="P127" s="17"/>
      <c r="Q127" s="17"/>
      <c r="R127" s="23">
        <f>IF(ISBLANK(#REF!),"",IF(E127="ΤΕΕ-ΤΕΛ-ΕΠΛ-ΕΠΑΛ",IF(G127&gt;10,ROUND(0.5*(G127-10),2),0),IF(E127="ΙΕΚ-Τάξη μαθητείας ΕΠΑΛ",IF(G127&gt;10,ROUND(0.85*(G127-10),2),0))))</f>
        <v>0.85</v>
      </c>
      <c r="S127" s="23">
        <f>IF(ISBLANK(#REF!),"",MIN(3,0.5*INT((H127*12+I127+ROUND(J127/30,0))/6)))</f>
        <v>0</v>
      </c>
      <c r="T127" s="23">
        <f>IF(ISBLANK(#REF!),"",0.25*(K127*12+L127+ROUND(M127/30,0)))</f>
        <v>3.25</v>
      </c>
      <c r="U127" s="27">
        <f>IF(ISBLANK(#REF!),"",IF(N127&gt;=67%,7,0))</f>
        <v>0</v>
      </c>
      <c r="V127" s="27">
        <f>IF(ISBLANK(#REF!),"",IF(O127&gt;=1,7,0))</f>
        <v>0</v>
      </c>
      <c r="W127" s="27">
        <f>IF(ISBLANK(#REF!),"",IF(P127="ΠΟΛΥΤΕΚΝΟΣ",7,IF(P127="ΤΡΙΤΕΚΝΟΣ",3,0)))</f>
        <v>0</v>
      </c>
      <c r="X127" s="27">
        <f>IF(ISBLANK(#REF!),"",MAX(U127:W127))</f>
        <v>0</v>
      </c>
      <c r="Y127" s="178">
        <f>IF(ISBLANK(#REF!),"",SUM(R127:T127,X127))</f>
        <v>4.0999999999999996</v>
      </c>
    </row>
    <row r="128" spans="1:25" s="8" customFormat="1">
      <c r="A128" s="28">
        <f>IF(ISBLANK(#REF!),"",IF(ISNUMBER(A127),A127+1,1))</f>
        <v>118</v>
      </c>
      <c r="B128" s="16" t="s">
        <v>342</v>
      </c>
      <c r="C128" s="16" t="s">
        <v>119</v>
      </c>
      <c r="D128" s="16" t="s">
        <v>272</v>
      </c>
      <c r="E128" s="16" t="s">
        <v>69</v>
      </c>
      <c r="F128" s="88">
        <v>35604</v>
      </c>
      <c r="G128" s="54">
        <v>16.2</v>
      </c>
      <c r="H128" s="16">
        <v>0</v>
      </c>
      <c r="I128" s="16">
        <v>0</v>
      </c>
      <c r="J128" s="16">
        <v>0</v>
      </c>
      <c r="K128" s="16">
        <v>0</v>
      </c>
      <c r="L128" s="16">
        <v>4</v>
      </c>
      <c r="M128" s="16">
        <v>7</v>
      </c>
      <c r="N128" s="26"/>
      <c r="O128" s="87"/>
      <c r="P128" s="17"/>
      <c r="Q128" s="17"/>
      <c r="R128" s="23">
        <f>IF(ISBLANK(#REF!),"",IF(E128="ΤΕΕ-ΤΕΛ-ΕΠΛ-ΕΠΑΛ",IF(G128&gt;10,ROUND(0.5*(G128-10),2),0),IF(E128="ΙΕΚ-Τάξη μαθητείας ΕΠΑΛ",IF(G128&gt;10,ROUND(0.85*(G128-10),2),0))))</f>
        <v>3.1</v>
      </c>
      <c r="S128" s="23">
        <f>IF(ISBLANK(#REF!),"",MIN(3,0.5*INT((H128*12+I128+ROUND(J128/30,0))/6)))</f>
        <v>0</v>
      </c>
      <c r="T128" s="23">
        <f>IF(ISBLANK(#REF!),"",0.25*(K128*12+L128+ROUND(M128/30,0)))</f>
        <v>1</v>
      </c>
      <c r="U128" s="27">
        <f>IF(ISBLANK(#REF!),"",IF(N128&gt;=67%,7,0))</f>
        <v>0</v>
      </c>
      <c r="V128" s="27">
        <f>IF(ISBLANK(#REF!),"",IF(O128&gt;=1,7,0))</f>
        <v>0</v>
      </c>
      <c r="W128" s="27">
        <f>IF(ISBLANK(#REF!),"",IF(P128="ΠΟΛΥΤΕΚΝΟΣ",7,IF(P128="ΤΡΙΤΕΚΝΟΣ",3,0)))</f>
        <v>0</v>
      </c>
      <c r="X128" s="27">
        <f>IF(ISBLANK(#REF!),"",MAX(U128:W128))</f>
        <v>0</v>
      </c>
      <c r="Y128" s="178">
        <f>IF(ISBLANK(#REF!),"",SUM(R128:T128,X128))</f>
        <v>4.0999999999999996</v>
      </c>
    </row>
    <row r="129" spans="1:26" s="89" customFormat="1">
      <c r="A129" s="28">
        <f>IF(ISBLANK(#REF!),"",IF(ISNUMBER(A128),A128+1,1))</f>
        <v>119</v>
      </c>
      <c r="B129" s="16" t="s">
        <v>258</v>
      </c>
      <c r="C129" s="16" t="s">
        <v>259</v>
      </c>
      <c r="D129" s="16" t="s">
        <v>260</v>
      </c>
      <c r="E129" s="16" t="s">
        <v>69</v>
      </c>
      <c r="F129" s="88">
        <v>37411</v>
      </c>
      <c r="G129" s="54">
        <v>18.181000000000001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26"/>
      <c r="O129" s="87"/>
      <c r="P129" s="17"/>
      <c r="Q129" s="17"/>
      <c r="R129" s="23">
        <f>IF(ISBLANK(#REF!),"",IF(E129="ΤΕΕ-ΤΕΛ-ΕΠΛ-ΕΠΑΛ",IF(G129&gt;10,ROUND(0.5*(G129-10),2),0),IF(E129="ΙΕΚ-Τάξη μαθητείας ΕΠΑΛ",IF(G129&gt;10,ROUND(0.85*(G129-10),2),0))))</f>
        <v>4.09</v>
      </c>
      <c r="S129" s="23">
        <f>IF(ISBLANK(#REF!),"",MIN(3,0.5*INT((H129*12+I129+ROUND(J129/30,0))/6)))</f>
        <v>0</v>
      </c>
      <c r="T129" s="23">
        <f>IF(ISBLANK(#REF!),"",0.25*(K129*12+L129+ROUND(M129/30,0)))</f>
        <v>0</v>
      </c>
      <c r="U129" s="27">
        <f>IF(ISBLANK(#REF!),"",IF(N129&gt;=67%,7,0))</f>
        <v>0</v>
      </c>
      <c r="V129" s="27">
        <f>IF(ISBLANK(#REF!),"",IF(O129&gt;=1,7,0))</f>
        <v>0</v>
      </c>
      <c r="W129" s="27">
        <f>IF(ISBLANK(#REF!),"",IF(P129="ΠΟΛΥΤΕΚΝΟΣ",7,IF(P129="ΤΡΙΤΕΚΝΟΣ",3,0)))</f>
        <v>0</v>
      </c>
      <c r="X129" s="27">
        <f>IF(ISBLANK(#REF!),"",MAX(U129:W129))</f>
        <v>0</v>
      </c>
      <c r="Y129" s="178">
        <f>IF(ISBLANK(#REF!),"",SUM(R129:T129,X129))</f>
        <v>4.09</v>
      </c>
      <c r="Z129" s="16"/>
    </row>
    <row r="130" spans="1:26" s="8" customFormat="1">
      <c r="A130" s="28">
        <f>IF(ISBLANK(#REF!),"",IF(ISNUMBER(A129),A129+1,1))</f>
        <v>120</v>
      </c>
      <c r="B130" s="16" t="s">
        <v>122</v>
      </c>
      <c r="C130" s="16" t="s">
        <v>123</v>
      </c>
      <c r="D130" s="16" t="s">
        <v>106</v>
      </c>
      <c r="E130" s="16" t="s">
        <v>69</v>
      </c>
      <c r="F130" s="88">
        <v>41439</v>
      </c>
      <c r="G130" s="54">
        <v>18.09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26"/>
      <c r="O130" s="87"/>
      <c r="P130" s="17"/>
      <c r="Q130" s="17"/>
      <c r="R130" s="23">
        <f>IF(ISBLANK(#REF!),"",IF(E130="ΤΕΕ-ΤΕΛ-ΕΠΛ-ΕΠΑΛ",IF(G130&gt;10,ROUND(0.5*(G130-10),2),0),IF(E130="ΙΕΚ-Τάξη μαθητείας ΕΠΑΛ",IF(G130&gt;10,ROUND(0.85*(G130-10),2),0))))</f>
        <v>4.05</v>
      </c>
      <c r="S130" s="23">
        <f>IF(ISBLANK(#REF!),"",MIN(3,0.5*INT((H130*12+I130+ROUND(J130/30,0))/6)))</f>
        <v>0</v>
      </c>
      <c r="T130" s="23">
        <f>IF(ISBLANK(#REF!),"",0.25*(K130*12+L130+ROUND(M130/30,0)))</f>
        <v>0</v>
      </c>
      <c r="U130" s="27">
        <f>IF(ISBLANK(#REF!),"",IF(N130&gt;=67%,7,0))</f>
        <v>0</v>
      </c>
      <c r="V130" s="27">
        <f>IF(ISBLANK(#REF!),"",IF(O130&gt;=1,7,0))</f>
        <v>0</v>
      </c>
      <c r="W130" s="27">
        <f>IF(ISBLANK(#REF!),"",IF(P130="ΠΟΛΥΤΕΚΝΟΣ",7,IF(P130="ΤΡΙΤΕΚΝΟΣ",3,0)))</f>
        <v>0</v>
      </c>
      <c r="X130" s="27">
        <f>IF(ISBLANK(#REF!),"",MAX(U130:W130))</f>
        <v>0</v>
      </c>
      <c r="Y130" s="178">
        <f>IF(ISBLANK(#REF!),"",SUM(R130:T130,X130))</f>
        <v>4.05</v>
      </c>
    </row>
    <row r="131" spans="1:26" s="8" customFormat="1">
      <c r="A131" s="28">
        <f>IF(ISBLANK(#REF!),"",IF(ISNUMBER(A130),A130+1,1))</f>
        <v>121</v>
      </c>
      <c r="B131" s="16" t="s">
        <v>238</v>
      </c>
      <c r="C131" s="16" t="s">
        <v>163</v>
      </c>
      <c r="D131" s="16" t="s">
        <v>166</v>
      </c>
      <c r="E131" s="16" t="s">
        <v>69</v>
      </c>
      <c r="F131" s="88">
        <v>35235</v>
      </c>
      <c r="G131" s="54">
        <v>16.928000000000001</v>
      </c>
      <c r="H131" s="16">
        <v>0</v>
      </c>
      <c r="I131" s="16">
        <v>8</v>
      </c>
      <c r="J131" s="16">
        <v>21</v>
      </c>
      <c r="K131" s="16">
        <v>0</v>
      </c>
      <c r="L131" s="16">
        <v>0</v>
      </c>
      <c r="M131" s="16">
        <v>0</v>
      </c>
      <c r="N131" s="26"/>
      <c r="O131" s="87"/>
      <c r="P131" s="17"/>
      <c r="Q131" s="17"/>
      <c r="R131" s="23">
        <f>IF(ISBLANK(#REF!),"",IF(E131="ΤΕΕ-ΤΕΛ-ΕΠΛ-ΕΠΑΛ",IF(G131&gt;10,ROUND(0.5*(G131-10),2),0),IF(E131="ΙΕΚ-Τάξη μαθητείας ΕΠΑΛ",IF(G131&gt;10,ROUND(0.85*(G131-10),2),0))))</f>
        <v>3.46</v>
      </c>
      <c r="S131" s="23">
        <f>IF(ISBLANK(#REF!),"",MIN(3,0.5*INT((H131*12+I131+ROUND(J131/30,0))/6)))</f>
        <v>0.5</v>
      </c>
      <c r="T131" s="23">
        <f>IF(ISBLANK(#REF!),"",0.25*(K131*12+L131+ROUND(M131/30,0)))</f>
        <v>0</v>
      </c>
      <c r="U131" s="27">
        <f>IF(ISBLANK(#REF!),"",IF(N131&gt;=67%,7,0))</f>
        <v>0</v>
      </c>
      <c r="V131" s="27">
        <f>IF(ISBLANK(#REF!),"",IF(O131&gt;=1,7,0))</f>
        <v>0</v>
      </c>
      <c r="W131" s="27">
        <f>IF(ISBLANK(#REF!),"",IF(P131="ΠΟΛΥΤΕΚΝΟΣ",7,IF(P131="ΤΡΙΤΕΚΝΟΣ",3,0)))</f>
        <v>0</v>
      </c>
      <c r="X131" s="27">
        <f>IF(ISBLANK(#REF!),"",MAX(U131:W131))</f>
        <v>0</v>
      </c>
      <c r="Y131" s="178">
        <f>IF(ISBLANK(#REF!),"",SUM(R131:T131,X131))</f>
        <v>3.96</v>
      </c>
    </row>
    <row r="132" spans="1:26" s="8" customFormat="1">
      <c r="A132" s="28">
        <f>IF(ISBLANK(#REF!),"",IF(ISNUMBER(A131),A131+1,1))</f>
        <v>122</v>
      </c>
      <c r="B132" s="16" t="s">
        <v>156</v>
      </c>
      <c r="C132" s="16" t="s">
        <v>157</v>
      </c>
      <c r="D132" s="16" t="s">
        <v>158</v>
      </c>
      <c r="E132" s="16" t="s">
        <v>74</v>
      </c>
      <c r="F132" s="88">
        <v>37826</v>
      </c>
      <c r="G132" s="54">
        <v>11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26"/>
      <c r="O132" s="87"/>
      <c r="P132" s="17" t="s">
        <v>31</v>
      </c>
      <c r="Q132" s="17"/>
      <c r="R132" s="23">
        <f>IF(ISBLANK(#REF!),"",IF(E132="ΤΕΕ-ΤΕΛ-ΕΠΛ-ΕΠΑΛ",IF(G132&gt;10,ROUND(0.5*(G132-10),2),0),IF(E132="ΙΕΚ-Τάξη μαθητείας ΕΠΑΛ",IF(G132&gt;10,ROUND(0.85*(G132-10),2),0))))</f>
        <v>0.85</v>
      </c>
      <c r="S132" s="23">
        <f>IF(ISBLANK(#REF!),"",MIN(3,0.5*INT((H132*12+I132+ROUND(J132/30,0))/6)))</f>
        <v>0</v>
      </c>
      <c r="T132" s="23">
        <f>IF(ISBLANK(#REF!),"",0.25*(K132*12+L132+ROUND(M132/30,0)))</f>
        <v>0</v>
      </c>
      <c r="U132" s="27">
        <f>IF(ISBLANK(#REF!),"",IF(N132&gt;=67%,7,0))</f>
        <v>0</v>
      </c>
      <c r="V132" s="27">
        <f>IF(ISBLANK(#REF!),"",IF(O132&gt;=1,7,0))</f>
        <v>0</v>
      </c>
      <c r="W132" s="27">
        <f>IF(ISBLANK(#REF!),"",IF(P132="ΠΟΛΥΤΕΚΝΟΣ",7,IF(P132="ΤΡΙΤΕΚΝΟΣ",3,0)))</f>
        <v>3</v>
      </c>
      <c r="X132" s="27">
        <f>IF(ISBLANK(#REF!),"",MAX(U132:W132))</f>
        <v>3</v>
      </c>
      <c r="Y132" s="178">
        <f>IF(ISBLANK(#REF!),"",SUM(R132:T132,X132))</f>
        <v>3.85</v>
      </c>
    </row>
    <row r="133" spans="1:26" s="8" customFormat="1">
      <c r="A133" s="28">
        <f>IF(ISBLANK(#REF!),"",IF(ISNUMBER(A132),A132+1,1))</f>
        <v>123</v>
      </c>
      <c r="B133" s="16" t="s">
        <v>186</v>
      </c>
      <c r="C133" s="16" t="s">
        <v>187</v>
      </c>
      <c r="D133" s="16" t="s">
        <v>126</v>
      </c>
      <c r="E133" s="16" t="s">
        <v>69</v>
      </c>
      <c r="F133" s="88">
        <v>40714</v>
      </c>
      <c r="G133" s="54">
        <v>17.7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26"/>
      <c r="O133" s="87"/>
      <c r="P133" s="17"/>
      <c r="Q133" s="17"/>
      <c r="R133" s="23">
        <f>IF(ISBLANK(#REF!),"",IF(E133="ΤΕΕ-ΤΕΛ-ΕΠΛ-ΕΠΑΛ",IF(G133&gt;10,ROUND(0.5*(G133-10),2),0),IF(E133="ΙΕΚ-Τάξη μαθητείας ΕΠΑΛ",IF(G133&gt;10,ROUND(0.85*(G133-10),2),0))))</f>
        <v>3.85</v>
      </c>
      <c r="S133" s="23">
        <f>IF(ISBLANK(#REF!),"",MIN(3,0.5*INT((H133*12+I133+ROUND(J133/30,0))/6)))</f>
        <v>0</v>
      </c>
      <c r="T133" s="23">
        <f>IF(ISBLANK(#REF!),"",0.25*(K133*12+L133+ROUND(M133/30,0)))</f>
        <v>0</v>
      </c>
      <c r="U133" s="27">
        <f>IF(ISBLANK(#REF!),"",IF(N133&gt;=67%,7,0))</f>
        <v>0</v>
      </c>
      <c r="V133" s="27">
        <f>IF(ISBLANK(#REF!),"",IF(O133&gt;=1,7,0))</f>
        <v>0</v>
      </c>
      <c r="W133" s="27">
        <f>IF(ISBLANK(#REF!),"",IF(P133="ΠΟΛΥΤΕΚΝΟΣ",7,IF(P133="ΤΡΙΤΕΚΝΟΣ",3,0)))</f>
        <v>0</v>
      </c>
      <c r="X133" s="27">
        <f>IF(ISBLANK(#REF!),"",MAX(U133:W133))</f>
        <v>0</v>
      </c>
      <c r="Y133" s="178">
        <f>IF(ISBLANK(#REF!),"",SUM(R133:T133,X133))</f>
        <v>3.85</v>
      </c>
    </row>
    <row r="134" spans="1:26" s="8" customFormat="1">
      <c r="A134" s="28">
        <f>IF(ISBLANK(#REF!),"",IF(ISNUMBER(A133),A133+1,1))</f>
        <v>124</v>
      </c>
      <c r="B134" s="16" t="s">
        <v>276</v>
      </c>
      <c r="C134" s="16" t="s">
        <v>277</v>
      </c>
      <c r="D134" s="16" t="s">
        <v>111</v>
      </c>
      <c r="E134" s="16" t="s">
        <v>69</v>
      </c>
      <c r="F134" s="88">
        <v>39601</v>
      </c>
      <c r="G134" s="54">
        <v>17.181000000000001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26"/>
      <c r="O134" s="87"/>
      <c r="P134" s="17"/>
      <c r="Q134" s="17"/>
      <c r="R134" s="23">
        <f>IF(ISBLANK(#REF!),"",IF(E134="ΤΕΕ-ΤΕΛ-ΕΠΛ-ΕΠΑΛ",IF(G134&gt;10,ROUND(0.5*(G134-10),2),0),IF(E134="ΙΕΚ-Τάξη μαθητείας ΕΠΑΛ",IF(G134&gt;10,ROUND(0.85*(G134-10),2),0))))</f>
        <v>3.59</v>
      </c>
      <c r="S134" s="23">
        <f>IF(ISBLANK(#REF!),"",MIN(3,0.5*INT((H134*12+I134+ROUND(J134/30,0))/6)))</f>
        <v>0</v>
      </c>
      <c r="T134" s="23">
        <f>IF(ISBLANK(#REF!),"",0.25*(K134*12+L134+ROUND(M134/30,0)))</f>
        <v>0</v>
      </c>
      <c r="U134" s="27">
        <f>IF(ISBLANK(#REF!),"",IF(N134&gt;=67%,7,0))</f>
        <v>0</v>
      </c>
      <c r="V134" s="27">
        <f>IF(ISBLANK(#REF!),"",IF(O134&gt;=1,7,0))</f>
        <v>0</v>
      </c>
      <c r="W134" s="27">
        <f>IF(ISBLANK(#REF!),"",IF(P134="ΠΟΛΥΤΕΚΝΟΣ",7,IF(P134="ΤΡΙΤΕΚΝΟΣ",3,0)))</f>
        <v>0</v>
      </c>
      <c r="X134" s="27">
        <f>IF(ISBLANK(#REF!),"",MAX(U134:W134))</f>
        <v>0</v>
      </c>
      <c r="Y134" s="178">
        <f>IF(ISBLANK(#REF!),"",SUM(R134:T134,X134))</f>
        <v>3.59</v>
      </c>
    </row>
    <row r="135" spans="1:26" s="16" customFormat="1">
      <c r="A135" s="28">
        <f>IF(ISBLANK(#REF!),"",IF(ISNUMBER(A134),A134+1,1))</f>
        <v>125</v>
      </c>
      <c r="B135" s="16" t="s">
        <v>321</v>
      </c>
      <c r="C135" s="16" t="s">
        <v>264</v>
      </c>
      <c r="D135" s="16" t="s">
        <v>129</v>
      </c>
      <c r="E135" s="16" t="s">
        <v>69</v>
      </c>
      <c r="F135" s="88">
        <v>35600</v>
      </c>
      <c r="G135" s="54">
        <v>14</v>
      </c>
      <c r="H135" s="16">
        <v>1</v>
      </c>
      <c r="I135" s="16">
        <v>11</v>
      </c>
      <c r="J135" s="16">
        <v>6</v>
      </c>
      <c r="K135" s="16">
        <v>0</v>
      </c>
      <c r="L135" s="16">
        <v>0</v>
      </c>
      <c r="M135" s="16">
        <v>0</v>
      </c>
      <c r="N135" s="26"/>
      <c r="O135" s="87"/>
      <c r="P135" s="17"/>
      <c r="Q135" s="17"/>
      <c r="R135" s="23">
        <f>IF(ISBLANK(#REF!),"",IF(E135="ΤΕΕ-ΤΕΛ-ΕΠΛ-ΕΠΑΛ",IF(G135&gt;10,ROUND(0.5*(G135-10),2),0),IF(E135="ΙΕΚ-Τάξη μαθητείας ΕΠΑΛ",IF(G135&gt;10,ROUND(0.85*(G135-10),2),0))))</f>
        <v>2</v>
      </c>
      <c r="S135" s="23">
        <f>IF(ISBLANK(#REF!),"",MIN(3,0.5*INT((H135*12+I135+ROUND(J135/30,0))/6)))</f>
        <v>1.5</v>
      </c>
      <c r="T135" s="23">
        <f>IF(ISBLANK(#REF!),"",0.25*(K135*12+L135+ROUND(M135/30,0)))</f>
        <v>0</v>
      </c>
      <c r="U135" s="27">
        <f>IF(ISBLANK(#REF!),"",IF(N135&gt;=67%,7,0))</f>
        <v>0</v>
      </c>
      <c r="V135" s="27">
        <f>IF(ISBLANK(#REF!),"",IF(O135&gt;=1,7,0))</f>
        <v>0</v>
      </c>
      <c r="W135" s="27">
        <f>IF(ISBLANK(#REF!),"",IF(P135="ΠΟΛΥΤΕΚΝΟΣ",7,IF(P135="ΤΡΙΤΕΚΝΟΣ",3,0)))</f>
        <v>0</v>
      </c>
      <c r="X135" s="27">
        <f>IF(ISBLANK(#REF!),"",MAX(U135:W135))</f>
        <v>0</v>
      </c>
      <c r="Y135" s="178">
        <f>IF(ISBLANK(#REF!),"",SUM(R135:T135,X135))</f>
        <v>3.5</v>
      </c>
    </row>
    <row r="136" spans="1:26" s="8" customFormat="1">
      <c r="A136" s="28">
        <f>IF(ISBLANK(#REF!),"",IF(ISNUMBER(A135),A135+1,1))</f>
        <v>126</v>
      </c>
      <c r="B136" s="16" t="s">
        <v>161</v>
      </c>
      <c r="C136" s="16" t="s">
        <v>157</v>
      </c>
      <c r="D136" s="16" t="s">
        <v>95</v>
      </c>
      <c r="E136" s="16" t="s">
        <v>74</v>
      </c>
      <c r="F136" s="88">
        <v>42062</v>
      </c>
      <c r="G136" s="54">
        <v>12</v>
      </c>
      <c r="H136" s="16">
        <v>0</v>
      </c>
      <c r="I136" s="16">
        <v>0</v>
      </c>
      <c r="J136" s="16">
        <v>0</v>
      </c>
      <c r="K136" s="16">
        <v>0</v>
      </c>
      <c r="L136" s="16">
        <v>6</v>
      </c>
      <c r="M136" s="16">
        <v>18</v>
      </c>
      <c r="N136" s="26"/>
      <c r="O136" s="87"/>
      <c r="P136" s="17"/>
      <c r="Q136" s="17"/>
      <c r="R136" s="23">
        <f>IF(ISBLANK(#REF!),"",IF(E136="ΤΕΕ-ΤΕΛ-ΕΠΛ-ΕΠΑΛ",IF(G136&gt;10,ROUND(0.5*(G136-10),2),0),IF(E136="ΙΕΚ-Τάξη μαθητείας ΕΠΑΛ",IF(G136&gt;10,ROUND(0.85*(G136-10),2),0))))</f>
        <v>1.7</v>
      </c>
      <c r="S136" s="23">
        <f>IF(ISBLANK(#REF!),"",MIN(3,0.5*INT((H136*12+I136+ROUND(J136/30,0))/6)))</f>
        <v>0</v>
      </c>
      <c r="T136" s="23">
        <f>IF(ISBLANK(#REF!),"",0.25*(K136*12+L136+ROUND(M136/30,0)))</f>
        <v>1.75</v>
      </c>
      <c r="U136" s="27">
        <f>IF(ISBLANK(#REF!),"",IF(N136&gt;=67%,7,0))</f>
        <v>0</v>
      </c>
      <c r="V136" s="27">
        <f>IF(ISBLANK(#REF!),"",IF(O136&gt;=1,7,0))</f>
        <v>0</v>
      </c>
      <c r="W136" s="27">
        <f>IF(ISBLANK(#REF!),"",IF(P136="ΠΟΛΥΤΕΚΝΟΣ",7,IF(P136="ΤΡΙΤΕΚΝΟΣ",3,0)))</f>
        <v>0</v>
      </c>
      <c r="X136" s="27">
        <f>IF(ISBLANK(#REF!),"",MAX(U136:W136))</f>
        <v>0</v>
      </c>
      <c r="Y136" s="178">
        <f>IF(ISBLANK(#REF!),"",SUM(R136:T136,X136))</f>
        <v>3.45</v>
      </c>
    </row>
    <row r="137" spans="1:26" s="16" customFormat="1">
      <c r="A137" s="28">
        <f>IF(ISBLANK(#REF!),"",IF(ISNUMBER(A136),A136+1,1))</f>
        <v>127</v>
      </c>
      <c r="B137" s="16" t="s">
        <v>263</v>
      </c>
      <c r="C137" s="16" t="s">
        <v>264</v>
      </c>
      <c r="D137" s="16" t="s">
        <v>200</v>
      </c>
      <c r="E137" s="16" t="s">
        <v>74</v>
      </c>
      <c r="F137" s="88">
        <v>37826</v>
      </c>
      <c r="G137" s="54">
        <v>14</v>
      </c>
      <c r="H137" s="16">
        <v>0</v>
      </c>
      <c r="I137" s="16">
        <v>5</v>
      </c>
      <c r="J137" s="16">
        <v>0</v>
      </c>
      <c r="K137" s="16">
        <v>0</v>
      </c>
      <c r="L137" s="16">
        <v>0</v>
      </c>
      <c r="M137" s="16">
        <v>7</v>
      </c>
      <c r="N137" s="26"/>
      <c r="O137" s="87"/>
      <c r="P137" s="17"/>
      <c r="Q137" s="17"/>
      <c r="R137" s="23">
        <f>IF(ISBLANK(#REF!),"",IF(E137="ΤΕΕ-ΤΕΛ-ΕΠΛ-ΕΠΑΛ",IF(G137&gt;10,ROUND(0.5*(G137-10),2),0),IF(E137="ΙΕΚ-Τάξη μαθητείας ΕΠΑΛ",IF(G137&gt;10,ROUND(0.85*(G137-10),2),0))))</f>
        <v>3.4</v>
      </c>
      <c r="S137" s="23">
        <f>IF(ISBLANK(#REF!),"",MIN(3,0.5*INT((H137*12+I137+ROUND(J137/30,0))/6)))</f>
        <v>0</v>
      </c>
      <c r="T137" s="23">
        <f>IF(ISBLANK(#REF!),"",0.25*(K137*12+L137+ROUND(M137/30,0)))</f>
        <v>0</v>
      </c>
      <c r="U137" s="27">
        <f>IF(ISBLANK(#REF!),"",IF(N137&gt;=67%,7,0))</f>
        <v>0</v>
      </c>
      <c r="V137" s="27">
        <f>IF(ISBLANK(#REF!),"",IF(O137&gt;=1,7,0))</f>
        <v>0</v>
      </c>
      <c r="W137" s="27">
        <f>IF(ISBLANK(#REF!),"",IF(P137="ΠΟΛΥΤΕΚΝΟΣ",7,IF(P137="ΤΡΙΤΕΚΝΟΣ",3,0)))</f>
        <v>0</v>
      </c>
      <c r="X137" s="27">
        <f>IF(ISBLANK(#REF!),"",MAX(U137:W137))</f>
        <v>0</v>
      </c>
      <c r="Y137" s="178">
        <f>IF(ISBLANK(#REF!),"",SUM(R137:T137,X137))</f>
        <v>3.4</v>
      </c>
    </row>
    <row r="138" spans="1:26" s="8" customFormat="1">
      <c r="A138" s="28">
        <f>IF(ISBLANK(#REF!),"",IF(ISNUMBER(A137),A137+1,1))</f>
        <v>128</v>
      </c>
      <c r="B138" s="16" t="s">
        <v>284</v>
      </c>
      <c r="C138" s="16" t="s">
        <v>150</v>
      </c>
      <c r="D138" s="16" t="s">
        <v>143</v>
      </c>
      <c r="E138" s="16" t="s">
        <v>74</v>
      </c>
      <c r="F138" s="88">
        <v>42062</v>
      </c>
      <c r="G138" s="54">
        <v>14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26"/>
      <c r="O138" s="87"/>
      <c r="P138" s="17"/>
      <c r="Q138" s="17"/>
      <c r="R138" s="23">
        <f>IF(ISBLANK(#REF!),"",IF(E138="ΤΕΕ-ΤΕΛ-ΕΠΛ-ΕΠΑΛ",IF(G138&gt;10,ROUND(0.5*(G138-10),2),0),IF(E138="ΙΕΚ-Τάξη μαθητείας ΕΠΑΛ",IF(G138&gt;10,ROUND(0.85*(G138-10),2),0))))</f>
        <v>3.4</v>
      </c>
      <c r="S138" s="23">
        <f>IF(ISBLANK(#REF!),"",MIN(3,0.5*INT((H138*12+I138+ROUND(J138/30,0))/6)))</f>
        <v>0</v>
      </c>
      <c r="T138" s="23">
        <f>IF(ISBLANK(#REF!),"",0.25*(K138*12+L138+ROUND(M138/30,0)))</f>
        <v>0</v>
      </c>
      <c r="U138" s="27">
        <f>IF(ISBLANK(#REF!),"",IF(N138&gt;=67%,7,0))</f>
        <v>0</v>
      </c>
      <c r="V138" s="27">
        <f>IF(ISBLANK(#REF!),"",IF(O138&gt;=1,7,0))</f>
        <v>0</v>
      </c>
      <c r="W138" s="27">
        <f>IF(ISBLANK(#REF!),"",IF(P138="ΠΟΛΥΤΕΚΝΟΣ",7,IF(P138="ΤΡΙΤΕΚΝΟΣ",3,0)))</f>
        <v>0</v>
      </c>
      <c r="X138" s="27">
        <f>IF(ISBLANK(#REF!),"",MAX(U138:W138))</f>
        <v>0</v>
      </c>
      <c r="Y138" s="178">
        <f>IF(ISBLANK(#REF!),"",SUM(R138:T138,X138))</f>
        <v>3.4</v>
      </c>
    </row>
    <row r="139" spans="1:26" s="8" customFormat="1">
      <c r="A139" s="28">
        <f>IF(ISBLANK(#REF!),"",IF(ISNUMBER(A138),A138+1,1))</f>
        <v>129</v>
      </c>
      <c r="B139" s="16" t="s">
        <v>197</v>
      </c>
      <c r="C139" s="16" t="s">
        <v>113</v>
      </c>
      <c r="D139" s="16" t="s">
        <v>183</v>
      </c>
      <c r="E139" s="16" t="s">
        <v>74</v>
      </c>
      <c r="F139" s="88">
        <v>42062</v>
      </c>
      <c r="G139" s="54">
        <v>14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26"/>
      <c r="O139" s="87"/>
      <c r="P139" s="17"/>
      <c r="Q139" s="17"/>
      <c r="R139" s="23">
        <f>IF(ISBLANK(#REF!),"",IF(E139="ΤΕΕ-ΤΕΛ-ΕΠΛ-ΕΠΑΛ",IF(G139&gt;10,ROUND(0.5*(G139-10),2),0),IF(E139="ΙΕΚ-Τάξη μαθητείας ΕΠΑΛ",IF(G139&gt;10,ROUND(0.85*(G139-10),2),0))))</f>
        <v>3.4</v>
      </c>
      <c r="S139" s="23">
        <f>IF(ISBLANK(#REF!),"",MIN(3,0.5*INT((H139*12+I139+ROUND(J139/30,0))/6)))</f>
        <v>0</v>
      </c>
      <c r="T139" s="23">
        <f>IF(ISBLANK(#REF!),"",0.25*(K139*12+L139+ROUND(M139/30,0)))</f>
        <v>0</v>
      </c>
      <c r="U139" s="27">
        <f>IF(ISBLANK(#REF!),"",IF(N139&gt;=67%,7,0))</f>
        <v>0</v>
      </c>
      <c r="V139" s="27">
        <f>IF(ISBLANK(#REF!),"",IF(O139&gt;=1,7,0))</f>
        <v>0</v>
      </c>
      <c r="W139" s="27">
        <f>IF(ISBLANK(#REF!),"",IF(P139="ΠΟΛΥΤΕΚΝΟΣ",7,IF(P139="ΤΡΙΤΕΚΝΟΣ",3,0)))</f>
        <v>0</v>
      </c>
      <c r="X139" s="27">
        <f>IF(ISBLANK(#REF!),"",MAX(U139:W139))</f>
        <v>0</v>
      </c>
      <c r="Y139" s="178">
        <f>IF(ISBLANK(#REF!),"",SUM(R139:T139,X139))</f>
        <v>3.4</v>
      </c>
    </row>
    <row r="140" spans="1:26" s="8" customFormat="1">
      <c r="A140" s="28">
        <f>IF(ISBLANK(#REF!),"",IF(ISNUMBER(A139),A139+1,1))</f>
        <v>130</v>
      </c>
      <c r="B140" s="16" t="s">
        <v>299</v>
      </c>
      <c r="C140" s="16" t="s">
        <v>206</v>
      </c>
      <c r="D140" s="16" t="s">
        <v>300</v>
      </c>
      <c r="E140" s="16" t="s">
        <v>69</v>
      </c>
      <c r="F140" s="88">
        <v>41439</v>
      </c>
      <c r="G140" s="54">
        <v>16.545000000000002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26"/>
      <c r="O140" s="87"/>
      <c r="P140" s="17"/>
      <c r="Q140" s="17"/>
      <c r="R140" s="23">
        <f>IF(ISBLANK(#REF!),"",IF(E140="ΤΕΕ-ΤΕΛ-ΕΠΛ-ΕΠΑΛ",IF(G140&gt;10,ROUND(0.5*(G140-10),2),0),IF(E140="ΙΕΚ-Τάξη μαθητείας ΕΠΑΛ",IF(G140&gt;10,ROUND(0.85*(G140-10),2),0))))</f>
        <v>3.27</v>
      </c>
      <c r="S140" s="23">
        <f>IF(ISBLANK(#REF!),"",MIN(3,0.5*INT((H140*12+I140+ROUND(J140/30,0))/6)))</f>
        <v>0</v>
      </c>
      <c r="T140" s="23">
        <f>IF(ISBLANK(#REF!),"",0.25*(K140*12+L140+ROUND(M140/30,0)))</f>
        <v>0</v>
      </c>
      <c r="U140" s="27">
        <f>IF(ISBLANK(#REF!),"",IF(N140&gt;=67%,7,0))</f>
        <v>0</v>
      </c>
      <c r="V140" s="27">
        <f>IF(ISBLANK(#REF!),"",IF(O140&gt;=1,7,0))</f>
        <v>0</v>
      </c>
      <c r="W140" s="27">
        <f>IF(ISBLANK(#REF!),"",IF(P140="ΠΟΛΥΤΕΚΝΟΣ",7,IF(P140="ΤΡΙΤΕΚΝΟΣ",3,0)))</f>
        <v>0</v>
      </c>
      <c r="X140" s="27">
        <f>IF(ISBLANK(#REF!),"",MAX(U140:W140))</f>
        <v>0</v>
      </c>
      <c r="Y140" s="178">
        <f>IF(ISBLANK(#REF!),"",SUM(R140:T140,X140))</f>
        <v>3.27</v>
      </c>
    </row>
    <row r="141" spans="1:26" s="8" customFormat="1">
      <c r="A141" s="28">
        <f>IF(ISBLANK(#REF!),"",IF(ISNUMBER(A140),A140+1,1))</f>
        <v>131</v>
      </c>
      <c r="B141" s="16" t="s">
        <v>310</v>
      </c>
      <c r="C141" s="16" t="s">
        <v>108</v>
      </c>
      <c r="D141" s="16" t="s">
        <v>166</v>
      </c>
      <c r="E141" s="16" t="s">
        <v>69</v>
      </c>
      <c r="F141" s="88">
        <v>39993</v>
      </c>
      <c r="G141" s="54">
        <v>16.5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26"/>
      <c r="O141" s="87"/>
      <c r="P141" s="17"/>
      <c r="Q141" s="17"/>
      <c r="R141" s="23">
        <f>IF(ISBLANK(#REF!),"",IF(E141="ΤΕΕ-ΤΕΛ-ΕΠΛ-ΕΠΑΛ",IF(G141&gt;10,ROUND(0.5*(G141-10),2),0),IF(E141="ΙΕΚ-Τάξη μαθητείας ΕΠΑΛ",IF(G141&gt;10,ROUND(0.85*(G141-10),2),0))))</f>
        <v>3.25</v>
      </c>
      <c r="S141" s="23">
        <f>IF(ISBLANK(#REF!),"",MIN(3,0.5*INT((H141*12+I141+ROUND(J141/30,0))/6)))</f>
        <v>0</v>
      </c>
      <c r="T141" s="23">
        <f>IF(ISBLANK(#REF!),"",0.25*(K141*12+L141+ROUND(M141/30,0)))</f>
        <v>0</v>
      </c>
      <c r="U141" s="27">
        <f>IF(ISBLANK(#REF!),"",IF(N141&gt;=67%,7,0))</f>
        <v>0</v>
      </c>
      <c r="V141" s="27">
        <f>IF(ISBLANK(#REF!),"",IF(O141&gt;=1,7,0))</f>
        <v>0</v>
      </c>
      <c r="W141" s="27">
        <f>IF(ISBLANK(#REF!),"",IF(P141="ΠΟΛΥΤΕΚΝΟΣ",7,IF(P141="ΤΡΙΤΕΚΝΟΣ",3,0)))</f>
        <v>0</v>
      </c>
      <c r="X141" s="27">
        <f>IF(ISBLANK(#REF!),"",MAX(U141:W141))</f>
        <v>0</v>
      </c>
      <c r="Y141" s="178">
        <f>IF(ISBLANK(#REF!),"",SUM(R141:T141,X141))</f>
        <v>3.25</v>
      </c>
    </row>
    <row r="142" spans="1:26" s="8" customFormat="1">
      <c r="A142" s="28">
        <f>IF(ISBLANK(#REF!),"",IF(ISNUMBER(A141),A141+1,1))</f>
        <v>132</v>
      </c>
      <c r="B142" s="16" t="s">
        <v>242</v>
      </c>
      <c r="C142" s="16" t="s">
        <v>243</v>
      </c>
      <c r="D142" s="16" t="s">
        <v>244</v>
      </c>
      <c r="E142" s="16" t="s">
        <v>69</v>
      </c>
      <c r="F142" s="88">
        <v>37049</v>
      </c>
      <c r="G142" s="54">
        <v>15.583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25</v>
      </c>
      <c r="N142" s="26"/>
      <c r="O142" s="87"/>
      <c r="P142" s="17"/>
      <c r="Q142" s="17"/>
      <c r="R142" s="23">
        <f>IF(ISBLANK(#REF!),"",IF(E142="ΤΕΕ-ΤΕΛ-ΕΠΛ-ΕΠΑΛ",IF(G142&gt;10,ROUND(0.5*(G142-10),2),0),IF(E142="ΙΕΚ-Τάξη μαθητείας ΕΠΑΛ",IF(G142&gt;10,ROUND(0.85*(G142-10),2),0))))</f>
        <v>2.79</v>
      </c>
      <c r="S142" s="23">
        <f>IF(ISBLANK(#REF!),"",MIN(3,0.5*INT((H142*12+I142+ROUND(J142/30,0))/6)))</f>
        <v>0</v>
      </c>
      <c r="T142" s="23">
        <f>IF(ISBLANK(#REF!),"",0.25*(K142*12+L142+ROUND(M142/30,0)))</f>
        <v>0.25</v>
      </c>
      <c r="U142" s="27">
        <f>IF(ISBLANK(#REF!),"",IF(N142&gt;=67%,7,0))</f>
        <v>0</v>
      </c>
      <c r="V142" s="27">
        <f>IF(ISBLANK(#REF!),"",IF(O142&gt;=1,7,0))</f>
        <v>0</v>
      </c>
      <c r="W142" s="27">
        <f>IF(ISBLANK(#REF!),"",IF(P142="ΠΟΛΥΤΕΚΝΟΣ",7,IF(P142="ΤΡΙΤΕΚΝΟΣ",3,0)))</f>
        <v>0</v>
      </c>
      <c r="X142" s="27">
        <f>IF(ISBLANK(#REF!),"",MAX(U142:W142))</f>
        <v>0</v>
      </c>
      <c r="Y142" s="178">
        <f>IF(ISBLANK(#REF!),"",SUM(R142:T142,X142))</f>
        <v>3.04</v>
      </c>
    </row>
    <row r="143" spans="1:26" s="16" customFormat="1">
      <c r="A143" s="28">
        <f>IF(ISBLANK(#REF!),"",IF(ISNUMBER(A142),A142+1,1))</f>
        <v>133</v>
      </c>
      <c r="B143" s="16" t="s">
        <v>330</v>
      </c>
      <c r="C143" s="16" t="s">
        <v>331</v>
      </c>
      <c r="D143" s="16" t="s">
        <v>95</v>
      </c>
      <c r="E143" s="16" t="s">
        <v>74</v>
      </c>
      <c r="F143" s="88">
        <v>35824</v>
      </c>
      <c r="G143" s="54">
        <v>10</v>
      </c>
      <c r="H143" s="16">
        <v>2</v>
      </c>
      <c r="I143" s="16">
        <v>1</v>
      </c>
      <c r="J143" s="16">
        <v>5</v>
      </c>
      <c r="K143" s="16">
        <v>0</v>
      </c>
      <c r="L143" s="16">
        <v>2</v>
      </c>
      <c r="M143" s="16">
        <v>28</v>
      </c>
      <c r="N143" s="26"/>
      <c r="O143" s="87"/>
      <c r="P143" s="17"/>
      <c r="Q143" s="17"/>
      <c r="R143" s="23">
        <f>IF(ISBLANK(#REF!),"",IF(E143="ΤΕΕ-ΤΕΛ-ΕΠΛ-ΕΠΑΛ",IF(G143&gt;10,ROUND(0.5*(G143-10),2),0),IF(E143="ΙΕΚ-Τάξη μαθητείας ΕΠΑΛ",IF(G143&gt;10,ROUND(0.85*(G143-10),2),0))))</f>
        <v>0</v>
      </c>
      <c r="S143" s="23">
        <f>IF(ISBLANK(#REF!),"",MIN(3,0.5*INT((H143*12+I143+ROUND(J143/30,0))/6)))</f>
        <v>2</v>
      </c>
      <c r="T143" s="23">
        <f>IF(ISBLANK(#REF!),"",0.25*(K143*12+L143+ROUND(M143/30,0)))</f>
        <v>0.75</v>
      </c>
      <c r="U143" s="27">
        <f>IF(ISBLANK(#REF!),"",IF(N143&gt;=67%,7,0))</f>
        <v>0</v>
      </c>
      <c r="V143" s="27">
        <f>IF(ISBLANK(#REF!),"",IF(O143&gt;=1,7,0))</f>
        <v>0</v>
      </c>
      <c r="W143" s="27">
        <f>IF(ISBLANK(#REF!),"",IF(P143="ΠΟΛΥΤΕΚΝΟΣ",7,IF(P143="ΤΡΙΤΕΚΝΟΣ",3,0)))</f>
        <v>0</v>
      </c>
      <c r="X143" s="27">
        <f>IF(ISBLANK(#REF!),"",MAX(U143:W143))</f>
        <v>0</v>
      </c>
      <c r="Y143" s="178">
        <f>IF(ISBLANK(#REF!),"",SUM(R143:T143,X143))</f>
        <v>2.75</v>
      </c>
    </row>
    <row r="144" spans="1:26" s="8" customFormat="1">
      <c r="A144" s="28">
        <f>IF(ISBLANK(#REF!),"",IF(ISNUMBER(A143),A143+1,1))</f>
        <v>134</v>
      </c>
      <c r="B144" s="16" t="s">
        <v>294</v>
      </c>
      <c r="C144" s="16" t="s">
        <v>295</v>
      </c>
      <c r="D144" s="16" t="s">
        <v>126</v>
      </c>
      <c r="E144" s="16" t="s">
        <v>74</v>
      </c>
      <c r="F144" s="88">
        <v>35430</v>
      </c>
      <c r="G144" s="54">
        <v>13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26"/>
      <c r="O144" s="87"/>
      <c r="P144" s="17"/>
      <c r="Q144" s="17"/>
      <c r="R144" s="23">
        <f>IF(ISBLANK(#REF!),"",IF(E144="ΤΕΕ-ΤΕΛ-ΕΠΛ-ΕΠΑΛ",IF(G144&gt;10,ROUND(0.5*(G144-10),2),0),IF(E144="ΙΕΚ-Τάξη μαθητείας ΕΠΑΛ",IF(G144&gt;10,ROUND(0.85*(G144-10),2),0))))</f>
        <v>2.5499999999999998</v>
      </c>
      <c r="S144" s="23">
        <f>IF(ISBLANK(#REF!),"",MIN(3,0.5*INT((H144*12+I144+ROUND(J144/30,0))/6)))</f>
        <v>0</v>
      </c>
      <c r="T144" s="23">
        <f>IF(ISBLANK(#REF!),"",0.25*(K144*12+L144+ROUND(M144/30,0)))</f>
        <v>0</v>
      </c>
      <c r="U144" s="27">
        <f>IF(ISBLANK(#REF!),"",IF(N144&gt;=67%,7,0))</f>
        <v>0</v>
      </c>
      <c r="V144" s="27">
        <f>IF(ISBLANK(#REF!),"",IF(O144&gt;=1,7,0))</f>
        <v>0</v>
      </c>
      <c r="W144" s="27">
        <f>IF(ISBLANK(#REF!),"",IF(P144="ΠΟΛΥΤΕΚΝΟΣ",7,IF(P144="ΤΡΙΤΕΚΝΟΣ",3,0)))</f>
        <v>0</v>
      </c>
      <c r="X144" s="27">
        <f>IF(ISBLANK(#REF!),"",MAX(U144:W144))</f>
        <v>0</v>
      </c>
      <c r="Y144" s="178">
        <f>IF(ISBLANK(#REF!),"",SUM(R144:T144,X144))</f>
        <v>2.5499999999999998</v>
      </c>
    </row>
    <row r="145" spans="1:25" s="8" customFormat="1">
      <c r="A145" s="28">
        <f>IF(ISBLANK(#REF!),"",IF(ISNUMBER(A144),A144+1,1))</f>
        <v>135</v>
      </c>
      <c r="B145" s="16" t="s">
        <v>343</v>
      </c>
      <c r="C145" s="16" t="s">
        <v>97</v>
      </c>
      <c r="D145" s="16" t="s">
        <v>111</v>
      </c>
      <c r="E145" s="16" t="s">
        <v>74</v>
      </c>
      <c r="F145" s="88">
        <v>36916</v>
      </c>
      <c r="G145" s="54">
        <v>13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26"/>
      <c r="O145" s="87"/>
      <c r="P145" s="17"/>
      <c r="Q145" s="17"/>
      <c r="R145" s="23">
        <f>IF(ISBLANK(#REF!),"",IF(E145="ΤΕΕ-ΤΕΛ-ΕΠΛ-ΕΠΑΛ",IF(G145&gt;10,ROUND(0.5*(G145-10),2),0),IF(E145="ΙΕΚ-Τάξη μαθητείας ΕΠΑΛ",IF(G145&gt;10,ROUND(0.85*(G145-10),2),0))))</f>
        <v>2.5499999999999998</v>
      </c>
      <c r="S145" s="23">
        <f>IF(ISBLANK(#REF!),"",MIN(3,0.5*INT((H145*12+I145+ROUND(J145/30,0))/6)))</f>
        <v>0</v>
      </c>
      <c r="T145" s="23">
        <f>IF(ISBLANK(#REF!),"",0.25*(K145*12+L145+ROUND(M145/30,0)))</f>
        <v>0</v>
      </c>
      <c r="U145" s="27">
        <f>IF(ISBLANK(#REF!),"",IF(N145&gt;=67%,7,0))</f>
        <v>0</v>
      </c>
      <c r="V145" s="27">
        <f>IF(ISBLANK(#REF!),"",IF(O145&gt;=1,7,0))</f>
        <v>0</v>
      </c>
      <c r="W145" s="27">
        <f>IF(ISBLANK(#REF!),"",IF(P145="ΠΟΛΥΤΕΚΝΟΣ",7,IF(P145="ΤΡΙΤΕΚΝΟΣ",3,0)))</f>
        <v>0</v>
      </c>
      <c r="X145" s="27">
        <f>IF(ISBLANK(#REF!),"",MAX(U145:W145))</f>
        <v>0</v>
      </c>
      <c r="Y145" s="178">
        <f>IF(ISBLANK(#REF!),"",SUM(R145:T145,X145))</f>
        <v>2.5499999999999998</v>
      </c>
    </row>
    <row r="146" spans="1:25" s="8" customFormat="1">
      <c r="A146" s="28">
        <f>IF(ISBLANK(#REF!),"",IF(ISNUMBER(A145),A145+1,1))</f>
        <v>136</v>
      </c>
      <c r="B146" s="16" t="s">
        <v>188</v>
      </c>
      <c r="C146" s="16" t="s">
        <v>189</v>
      </c>
      <c r="D146" s="16" t="s">
        <v>190</v>
      </c>
      <c r="E146" s="16" t="s">
        <v>74</v>
      </c>
      <c r="F146" s="88">
        <v>42262</v>
      </c>
      <c r="G146" s="54">
        <v>13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26"/>
      <c r="O146" s="87"/>
      <c r="P146" s="17"/>
      <c r="Q146" s="17"/>
      <c r="R146" s="23">
        <f>IF(ISBLANK(#REF!),"",IF(E146="ΤΕΕ-ΤΕΛ-ΕΠΛ-ΕΠΑΛ",IF(G146&gt;10,ROUND(0.5*(G146-10),2),0),IF(E146="ΙΕΚ-Τάξη μαθητείας ΕΠΑΛ",IF(G146&gt;10,ROUND(0.85*(G146-10),2),0))))</f>
        <v>2.5499999999999998</v>
      </c>
      <c r="S146" s="23">
        <f>IF(ISBLANK(#REF!),"",MIN(3,0.5*INT((H146*12+I146+ROUND(J146/30,0))/6)))</f>
        <v>0</v>
      </c>
      <c r="T146" s="23">
        <f>IF(ISBLANK(#REF!),"",0.25*(K146*12+L146+ROUND(M146/30,0)))</f>
        <v>0</v>
      </c>
      <c r="U146" s="27">
        <f>IF(ISBLANK(#REF!),"",IF(N146&gt;=67%,7,0))</f>
        <v>0</v>
      </c>
      <c r="V146" s="27">
        <f>IF(ISBLANK(#REF!),"",IF(O146&gt;=1,7,0))</f>
        <v>0</v>
      </c>
      <c r="W146" s="27">
        <f>IF(ISBLANK(#REF!),"",IF(P146="ΠΟΛΥΤΕΚΝΟΣ",7,IF(P146="ΤΡΙΤΕΚΝΟΣ",3,0)))</f>
        <v>0</v>
      </c>
      <c r="X146" s="27">
        <f>IF(ISBLANK(#REF!),"",MAX(U146:W146))</f>
        <v>0</v>
      </c>
      <c r="Y146" s="178">
        <f>IF(ISBLANK(#REF!),"",SUM(R146:T146,X146))</f>
        <v>2.5499999999999998</v>
      </c>
    </row>
    <row r="147" spans="1:25" s="16" customFormat="1">
      <c r="A147" s="28">
        <f>IF(ISBLANK(#REF!),"",IF(ISNUMBER(A146),A146+1,1))</f>
        <v>137</v>
      </c>
      <c r="B147" s="16" t="s">
        <v>302</v>
      </c>
      <c r="C147" s="16" t="s">
        <v>108</v>
      </c>
      <c r="D147" s="16" t="s">
        <v>111</v>
      </c>
      <c r="E147" s="16" t="s">
        <v>69</v>
      </c>
      <c r="F147" s="88">
        <v>40715</v>
      </c>
      <c r="G147" s="54">
        <v>14.8</v>
      </c>
      <c r="H147" s="16">
        <v>0</v>
      </c>
      <c r="I147" s="16">
        <v>5</v>
      </c>
      <c r="J147" s="16">
        <v>0</v>
      </c>
      <c r="K147" s="16">
        <v>0</v>
      </c>
      <c r="L147" s="16">
        <v>0</v>
      </c>
      <c r="M147" s="16">
        <v>0</v>
      </c>
      <c r="N147" s="26"/>
      <c r="O147" s="87"/>
      <c r="P147" s="17"/>
      <c r="Q147" s="17"/>
      <c r="R147" s="23">
        <f>IF(ISBLANK(#REF!),"",IF(E147="ΤΕΕ-ΤΕΛ-ΕΠΛ-ΕΠΑΛ",IF(G147&gt;10,ROUND(0.5*(G147-10),2),0),IF(E147="ΙΕΚ-Τάξη μαθητείας ΕΠΑΛ",IF(G147&gt;10,ROUND(0.85*(G147-10),2),0))))</f>
        <v>2.4</v>
      </c>
      <c r="S147" s="23">
        <f>IF(ISBLANK(#REF!),"",MIN(3,0.5*INT((H147*12+I147+ROUND(J147/30,0))/6)))</f>
        <v>0</v>
      </c>
      <c r="T147" s="23">
        <f>IF(ISBLANK(#REF!),"",0.25*(K147*12+L147+ROUND(M147/30,0)))</f>
        <v>0</v>
      </c>
      <c r="U147" s="27">
        <f>IF(ISBLANK(#REF!),"",IF(N147&gt;=67%,7,0))</f>
        <v>0</v>
      </c>
      <c r="V147" s="27">
        <f>IF(ISBLANK(#REF!),"",IF(O147&gt;=1,7,0))</f>
        <v>0</v>
      </c>
      <c r="W147" s="27">
        <f>IF(ISBLANK(#REF!),"",IF(P147="ΠΟΛΥΤΕΚΝΟΣ",7,IF(P147="ΤΡΙΤΕΚΝΟΣ",3,0)))</f>
        <v>0</v>
      </c>
      <c r="X147" s="27">
        <f>IF(ISBLANK(#REF!),"",MAX(U147:W147))</f>
        <v>0</v>
      </c>
      <c r="Y147" s="178">
        <f>IF(ISBLANK(#REF!),"",SUM(R147:T147,X147))</f>
        <v>2.4</v>
      </c>
    </row>
    <row r="148" spans="1:25" s="8" customFormat="1">
      <c r="A148" s="28">
        <f>IF(ISBLANK(#REF!),"",IF(ISNUMBER(A147),A147+1,1))</f>
        <v>138</v>
      </c>
      <c r="B148" s="16" t="s">
        <v>122</v>
      </c>
      <c r="C148" s="16" t="s">
        <v>153</v>
      </c>
      <c r="D148" s="16" t="s">
        <v>166</v>
      </c>
      <c r="E148" s="16" t="s">
        <v>69</v>
      </c>
      <c r="F148" s="88">
        <v>35236</v>
      </c>
      <c r="G148" s="54">
        <v>14.714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26"/>
      <c r="O148" s="87"/>
      <c r="P148" s="17"/>
      <c r="Q148" s="17"/>
      <c r="R148" s="23">
        <f>IF(ISBLANK(#REF!),"",IF(E148="ΤΕΕ-ΤΕΛ-ΕΠΛ-ΕΠΑΛ",IF(G148&gt;10,ROUND(0.5*(G148-10),2),0),IF(E148="ΙΕΚ-Τάξη μαθητείας ΕΠΑΛ",IF(G148&gt;10,ROUND(0.85*(G148-10),2),0))))</f>
        <v>2.36</v>
      </c>
      <c r="S148" s="23">
        <f>IF(ISBLANK(#REF!),"",MIN(3,0.5*INT((H148*12+I148+ROUND(J148/30,0))/6)))</f>
        <v>0</v>
      </c>
      <c r="T148" s="23">
        <f>IF(ISBLANK(#REF!),"",0.25*(K148*12+L148+ROUND(M148/30,0)))</f>
        <v>0</v>
      </c>
      <c r="U148" s="27">
        <f>IF(ISBLANK(#REF!),"",IF(N148&gt;=67%,7,0))</f>
        <v>0</v>
      </c>
      <c r="V148" s="27">
        <f>IF(ISBLANK(#REF!),"",IF(O148&gt;=1,7,0))</f>
        <v>0</v>
      </c>
      <c r="W148" s="27">
        <f>IF(ISBLANK(#REF!),"",IF(P148="ΠΟΛΥΤΕΚΝΟΣ",7,IF(P148="ΤΡΙΤΕΚΝΟΣ",3,0)))</f>
        <v>0</v>
      </c>
      <c r="X148" s="27">
        <f>IF(ISBLANK(#REF!),"",MAX(U148:W148))</f>
        <v>0</v>
      </c>
      <c r="Y148" s="178">
        <f>IF(ISBLANK(#REF!),"",SUM(R148:T148,X148))</f>
        <v>2.36</v>
      </c>
    </row>
    <row r="149" spans="1:25" s="8" customFormat="1">
      <c r="A149" s="28">
        <f>IF(ISBLANK(#REF!),"",IF(ISNUMBER(A148),A148+1,1))</f>
        <v>139</v>
      </c>
      <c r="B149" s="16" t="s">
        <v>296</v>
      </c>
      <c r="C149" s="16" t="s">
        <v>115</v>
      </c>
      <c r="D149" s="16" t="s">
        <v>140</v>
      </c>
      <c r="E149" s="16" t="s">
        <v>69</v>
      </c>
      <c r="F149" s="88">
        <v>35957</v>
      </c>
      <c r="G149" s="54">
        <v>14.5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26"/>
      <c r="O149" s="87"/>
      <c r="P149" s="17"/>
      <c r="Q149" s="17"/>
      <c r="R149" s="23">
        <f>IF(ISBLANK(#REF!),"",IF(E149="ΤΕΕ-ΤΕΛ-ΕΠΛ-ΕΠΑΛ",IF(G149&gt;10,ROUND(0.5*(G149-10),2),0),IF(E149="ΙΕΚ-Τάξη μαθητείας ΕΠΑΛ",IF(G149&gt;10,ROUND(0.85*(G149-10),2),0))))</f>
        <v>2.25</v>
      </c>
      <c r="S149" s="23">
        <f>IF(ISBLANK(#REF!),"",MIN(3,0.5*INT((H149*12+I149+ROUND(J149/30,0))/6)))</f>
        <v>0</v>
      </c>
      <c r="T149" s="23">
        <f>IF(ISBLANK(#REF!),"",0.25*(K149*12+L149+ROUND(M149/30,0)))</f>
        <v>0</v>
      </c>
      <c r="U149" s="27">
        <f>IF(ISBLANK(#REF!),"",IF(N149&gt;=67%,7,0))</f>
        <v>0</v>
      </c>
      <c r="V149" s="27">
        <f>IF(ISBLANK(#REF!),"",IF(O149&gt;=1,7,0))</f>
        <v>0</v>
      </c>
      <c r="W149" s="27">
        <f>IF(ISBLANK(#REF!),"",IF(P149="ΠΟΛΥΤΕΚΝΟΣ",7,IF(P149="ΤΡΙΤΕΚΝΟΣ",3,0)))</f>
        <v>0</v>
      </c>
      <c r="X149" s="27">
        <f>IF(ISBLANK(#REF!),"",MAX(U149:W149))</f>
        <v>0</v>
      </c>
      <c r="Y149" s="178">
        <f>IF(ISBLANK(#REF!),"",SUM(R149:T149,X149))</f>
        <v>2.25</v>
      </c>
    </row>
    <row r="150" spans="1:25" s="16" customFormat="1">
      <c r="A150" s="28">
        <f>IF(ISBLANK(#REF!),"",IF(ISNUMBER(A149),A149+1,1))</f>
        <v>140</v>
      </c>
      <c r="B150" s="16" t="s">
        <v>149</v>
      </c>
      <c r="C150" s="16" t="s">
        <v>150</v>
      </c>
      <c r="D150" s="16" t="s">
        <v>151</v>
      </c>
      <c r="E150" s="16" t="s">
        <v>69</v>
      </c>
      <c r="F150" s="88">
        <v>33774</v>
      </c>
      <c r="G150" s="54">
        <v>14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26"/>
      <c r="O150" s="87"/>
      <c r="P150" s="17"/>
      <c r="Q150" s="17"/>
      <c r="R150" s="23">
        <f>IF(ISBLANK(#REF!),"",IF(E150="ΤΕΕ-ΤΕΛ-ΕΠΛ-ΕΠΑΛ",IF(G150&gt;10,ROUND(0.5*(G150-10),2),0),IF(E150="ΙΕΚ-Τάξη μαθητείας ΕΠΑΛ",IF(G150&gt;10,ROUND(0.85*(G150-10),2),0))))</f>
        <v>2</v>
      </c>
      <c r="S150" s="23">
        <f>IF(ISBLANK(#REF!),"",MIN(3,0.5*INT((H150*12+I150+ROUND(J150/30,0))/6)))</f>
        <v>0</v>
      </c>
      <c r="T150" s="23">
        <f>IF(ISBLANK(#REF!),"",0.25*(K150*12+L150+ROUND(M150/30,0)))</f>
        <v>0</v>
      </c>
      <c r="U150" s="27">
        <f>IF(ISBLANK(#REF!),"",IF(N150&gt;=67%,7,0))</f>
        <v>0</v>
      </c>
      <c r="V150" s="27">
        <f>IF(ISBLANK(#REF!),"",IF(O150&gt;=1,7,0))</f>
        <v>0</v>
      </c>
      <c r="W150" s="27">
        <f>IF(ISBLANK(#REF!),"",IF(P150="ΠΟΛΥΤΕΚΝΟΣ",7,IF(P150="ΤΡΙΤΕΚΝΟΣ",3,0)))</f>
        <v>0</v>
      </c>
      <c r="X150" s="27">
        <f>IF(ISBLANK(#REF!),"",MAX(U150:W150))</f>
        <v>0</v>
      </c>
      <c r="Y150" s="178">
        <f>IF(ISBLANK(#REF!),"",SUM(R150:T150,X150))</f>
        <v>2</v>
      </c>
    </row>
    <row r="151" spans="1:25" s="8" customFormat="1">
      <c r="A151" s="28">
        <f>IF(ISBLANK(#REF!),"",IF(ISNUMBER(A150),A150+1,1))</f>
        <v>141</v>
      </c>
      <c r="B151" s="16" t="s">
        <v>314</v>
      </c>
      <c r="C151" s="16" t="s">
        <v>157</v>
      </c>
      <c r="D151" s="16" t="s">
        <v>111</v>
      </c>
      <c r="E151" s="16" t="s">
        <v>74</v>
      </c>
      <c r="F151" s="88">
        <v>37294</v>
      </c>
      <c r="G151" s="54">
        <v>12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26"/>
      <c r="O151" s="87"/>
      <c r="P151" s="17"/>
      <c r="Q151" s="17"/>
      <c r="R151" s="23">
        <f>IF(ISBLANK(#REF!),"",IF(E151="ΤΕΕ-ΤΕΛ-ΕΠΛ-ΕΠΑΛ",IF(G151&gt;10,ROUND(0.5*(G151-10),2),0),IF(E151="ΙΕΚ-Τάξη μαθητείας ΕΠΑΛ",IF(G151&gt;10,ROUND(0.85*(G151-10),2),0))))</f>
        <v>1.7</v>
      </c>
      <c r="S151" s="23">
        <f>IF(ISBLANK(#REF!),"",MIN(3,0.5*INT((H151*12+I151+ROUND(J151/30,0))/6)))</f>
        <v>0</v>
      </c>
      <c r="T151" s="23">
        <f>IF(ISBLANK(#REF!),"",0.25*(K151*12+L151+ROUND(M151/30,0)))</f>
        <v>0</v>
      </c>
      <c r="U151" s="27">
        <f>IF(ISBLANK(#REF!),"",IF(N151&gt;=67%,7,0))</f>
        <v>0</v>
      </c>
      <c r="V151" s="27">
        <f>IF(ISBLANK(#REF!),"",IF(O151&gt;=1,7,0))</f>
        <v>0</v>
      </c>
      <c r="W151" s="27">
        <f>IF(ISBLANK(#REF!),"",IF(P151="ΠΟΛΥΤΕΚΝΟΣ",7,IF(P151="ΤΡΙΤΕΚΝΟΣ",3,0)))</f>
        <v>0</v>
      </c>
      <c r="X151" s="27">
        <f>IF(ISBLANK(#REF!),"",MAX(U151:W151))</f>
        <v>0</v>
      </c>
      <c r="Y151" s="178">
        <f>IF(ISBLANK(#REF!),"",SUM(R151:T151,X151))</f>
        <v>1.7</v>
      </c>
    </row>
    <row r="152" spans="1:25" s="8" customFormat="1">
      <c r="A152" s="28">
        <f>IF(ISBLANK(#REF!),"",IF(ISNUMBER(A151),A151+1,1))</f>
        <v>142</v>
      </c>
      <c r="B152" s="16" t="s">
        <v>182</v>
      </c>
      <c r="C152" s="16" t="s">
        <v>97</v>
      </c>
      <c r="D152" s="16" t="s">
        <v>183</v>
      </c>
      <c r="E152" s="16" t="s">
        <v>74</v>
      </c>
      <c r="F152" s="88">
        <v>40056</v>
      </c>
      <c r="G152" s="54">
        <v>12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26"/>
      <c r="O152" s="87"/>
      <c r="P152" s="17"/>
      <c r="Q152" s="17"/>
      <c r="R152" s="23">
        <f>IF(ISBLANK(#REF!),"",IF(E152="ΤΕΕ-ΤΕΛ-ΕΠΛ-ΕΠΑΛ",IF(G152&gt;10,ROUND(0.5*(G152-10),2),0),IF(E152="ΙΕΚ-Τάξη μαθητείας ΕΠΑΛ",IF(G152&gt;10,ROUND(0.85*(G152-10),2),0))))</f>
        <v>1.7</v>
      </c>
      <c r="S152" s="23">
        <f>IF(ISBLANK(#REF!),"",MIN(3,0.5*INT((H152*12+I152+ROUND(J152/30,0))/6)))</f>
        <v>0</v>
      </c>
      <c r="T152" s="23">
        <f>IF(ISBLANK(#REF!),"",0.25*(K152*12+L152+ROUND(M152/30,0)))</f>
        <v>0</v>
      </c>
      <c r="U152" s="27">
        <f>IF(ISBLANK(#REF!),"",IF(N152&gt;=67%,7,0))</f>
        <v>0</v>
      </c>
      <c r="V152" s="27">
        <f>IF(ISBLANK(#REF!),"",IF(O152&gt;=1,7,0))</f>
        <v>0</v>
      </c>
      <c r="W152" s="27">
        <f>IF(ISBLANK(#REF!),"",IF(P152="ΠΟΛΥΤΕΚΝΟΣ",7,IF(P152="ΤΡΙΤΕΚΝΟΣ",3,0)))</f>
        <v>0</v>
      </c>
      <c r="X152" s="27">
        <f>IF(ISBLANK(#REF!),"",MAX(U152:W152))</f>
        <v>0</v>
      </c>
      <c r="Y152" s="178">
        <f>IF(ISBLANK(#REF!),"",SUM(R152:T152,X152))</f>
        <v>1.7</v>
      </c>
    </row>
    <row r="153" spans="1:25" s="8" customFormat="1">
      <c r="A153" s="28">
        <f>IF(ISBLANK(#REF!),"",IF(ISNUMBER(A152),A152+1,1))</f>
        <v>143</v>
      </c>
      <c r="B153" s="16" t="s">
        <v>261</v>
      </c>
      <c r="C153" s="16" t="s">
        <v>262</v>
      </c>
      <c r="D153" s="16" t="s">
        <v>111</v>
      </c>
      <c r="E153" s="16" t="s">
        <v>74</v>
      </c>
      <c r="F153" s="88">
        <v>42626</v>
      </c>
      <c r="G153" s="54">
        <v>12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26"/>
      <c r="O153" s="87"/>
      <c r="P153" s="17"/>
      <c r="Q153" s="17"/>
      <c r="R153" s="23">
        <f>IF(ISBLANK(#REF!),"",IF(E153="ΤΕΕ-ΤΕΛ-ΕΠΛ-ΕΠΑΛ",IF(G153&gt;10,ROUND(0.5*(G153-10),2),0),IF(E153="ΙΕΚ-Τάξη μαθητείας ΕΠΑΛ",IF(G153&gt;10,ROUND(0.85*(G153-10),2),0))))</f>
        <v>1.7</v>
      </c>
      <c r="S153" s="23">
        <f>IF(ISBLANK(#REF!),"",MIN(3,0.5*INT((H153*12+I153+ROUND(J153/30,0))/6)))</f>
        <v>0</v>
      </c>
      <c r="T153" s="23">
        <f>IF(ISBLANK(#REF!),"",0.25*(K153*12+L153+ROUND(M153/30,0)))</f>
        <v>0</v>
      </c>
      <c r="U153" s="27">
        <f>IF(ISBLANK(#REF!),"",IF(N153&gt;=67%,7,0))</f>
        <v>0</v>
      </c>
      <c r="V153" s="27">
        <f>IF(ISBLANK(#REF!),"",IF(O153&gt;=1,7,0))</f>
        <v>0</v>
      </c>
      <c r="W153" s="27">
        <f>IF(ISBLANK(#REF!),"",IF(P153="ΠΟΛΥΤΕΚΝΟΣ",7,IF(P153="ΤΡΙΤΕΚΝΟΣ",3,0)))</f>
        <v>0</v>
      </c>
      <c r="X153" s="27">
        <f>IF(ISBLANK(#REF!),"",MAX(U153:W153))</f>
        <v>0</v>
      </c>
      <c r="Y153" s="178">
        <f>IF(ISBLANK(#REF!),"",SUM(R153:T153,X153))</f>
        <v>1.7</v>
      </c>
    </row>
    <row r="154" spans="1:25" s="8" customFormat="1">
      <c r="A154" s="28">
        <f>IF(ISBLANK(#REF!),"",IF(ISNUMBER(A153),A153+1,1))</f>
        <v>144</v>
      </c>
      <c r="B154" s="16" t="s">
        <v>193</v>
      </c>
      <c r="C154" s="16" t="s">
        <v>194</v>
      </c>
      <c r="D154" s="16" t="s">
        <v>195</v>
      </c>
      <c r="E154" s="16" t="s">
        <v>69</v>
      </c>
      <c r="F154" s="88">
        <v>37874</v>
      </c>
      <c r="G154" s="54">
        <v>13.272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26"/>
      <c r="O154" s="87"/>
      <c r="P154" s="17"/>
      <c r="Q154" s="17"/>
      <c r="R154" s="23">
        <f>IF(ISBLANK(#REF!),"",IF(E154="ΤΕΕ-ΤΕΛ-ΕΠΛ-ΕΠΑΛ",IF(G154&gt;10,ROUND(0.5*(G154-10),2),0),IF(E154="ΙΕΚ-Τάξη μαθητείας ΕΠΑΛ",IF(G154&gt;10,ROUND(0.85*(G154-10),2),0))))</f>
        <v>1.64</v>
      </c>
      <c r="S154" s="23">
        <f>IF(ISBLANK(#REF!),"",MIN(3,0.5*INT((H154*12+I154+ROUND(J154/30,0))/6)))</f>
        <v>0</v>
      </c>
      <c r="T154" s="23">
        <f>IF(ISBLANK(#REF!),"",0.25*(K154*12+L154+ROUND(M154/30,0)))</f>
        <v>0</v>
      </c>
      <c r="U154" s="27">
        <f>IF(ISBLANK(#REF!),"",IF(N154&gt;=67%,7,0))</f>
        <v>0</v>
      </c>
      <c r="V154" s="27">
        <f>IF(ISBLANK(#REF!),"",IF(O154&gt;=1,7,0))</f>
        <v>0</v>
      </c>
      <c r="W154" s="27">
        <f>IF(ISBLANK(#REF!),"",IF(P154="ΠΟΛΥΤΕΚΝΟΣ",7,IF(P154="ΤΡΙΤΕΚΝΟΣ",3,0)))</f>
        <v>0</v>
      </c>
      <c r="X154" s="27">
        <f>IF(ISBLANK(#REF!),"",MAX(U154:W154))</f>
        <v>0</v>
      </c>
      <c r="Y154" s="178">
        <f>IF(ISBLANK(#REF!),"",SUM(R154:T154,X154))</f>
        <v>1.64</v>
      </c>
    </row>
    <row r="155" spans="1:25" s="8" customFormat="1">
      <c r="A155" s="28">
        <f>IF(ISBLANK(#REF!),"",IF(ISNUMBER(A154),A154+1,1))</f>
        <v>145</v>
      </c>
      <c r="B155" s="16" t="s">
        <v>303</v>
      </c>
      <c r="C155" s="16" t="s">
        <v>304</v>
      </c>
      <c r="D155" s="16" t="s">
        <v>106</v>
      </c>
      <c r="E155" s="16" t="s">
        <v>74</v>
      </c>
      <c r="F155" s="88">
        <v>37826</v>
      </c>
      <c r="G155" s="54">
        <v>11</v>
      </c>
      <c r="H155" s="16">
        <v>0</v>
      </c>
      <c r="I155" s="16">
        <v>0</v>
      </c>
      <c r="J155" s="16">
        <v>3</v>
      </c>
      <c r="K155" s="16">
        <v>0</v>
      </c>
      <c r="L155" s="16">
        <v>3</v>
      </c>
      <c r="M155" s="16">
        <v>10</v>
      </c>
      <c r="N155" s="26"/>
      <c r="O155" s="87"/>
      <c r="P155" s="17"/>
      <c r="Q155" s="17"/>
      <c r="R155" s="23">
        <f>IF(ISBLANK(#REF!),"",IF(E155="ΤΕΕ-ΤΕΛ-ΕΠΛ-ΕΠΑΛ",IF(G155&gt;10,ROUND(0.5*(G155-10),2),0),IF(E155="ΙΕΚ-Τάξη μαθητείας ΕΠΑΛ",IF(G155&gt;10,ROUND(0.85*(G155-10),2),0))))</f>
        <v>0.85</v>
      </c>
      <c r="S155" s="23">
        <f>IF(ISBLANK(#REF!),"",MIN(3,0.5*INT((H155*12+I155+ROUND(J155/30,0))/6)))</f>
        <v>0</v>
      </c>
      <c r="T155" s="23">
        <f>IF(ISBLANK(#REF!),"",0.25*(K155*12+L155+ROUND(M155/30,0)))</f>
        <v>0.75</v>
      </c>
      <c r="U155" s="27">
        <f>IF(ISBLANK(#REF!),"",IF(N155&gt;=67%,7,0))</f>
        <v>0</v>
      </c>
      <c r="V155" s="27">
        <f>IF(ISBLANK(#REF!),"",IF(O155&gt;=1,7,0))</f>
        <v>0</v>
      </c>
      <c r="W155" s="27">
        <f>IF(ISBLANK(#REF!),"",IF(P155="ΠΟΛΥΤΕΚΝΟΣ",7,IF(P155="ΤΡΙΤΕΚΝΟΣ",3,0)))</f>
        <v>0</v>
      </c>
      <c r="X155" s="27">
        <f>IF(ISBLANK(#REF!),"",MAX(U155:W155))</f>
        <v>0</v>
      </c>
      <c r="Y155" s="178">
        <f>IF(ISBLANK(#REF!),"",SUM(R155:T155,X155))</f>
        <v>1.6</v>
      </c>
    </row>
    <row r="156" spans="1:25" s="8" customFormat="1">
      <c r="A156" s="28">
        <f>IF(ISBLANK(#REF!),"",IF(ISNUMBER(A155),A155+1,1))</f>
        <v>146</v>
      </c>
      <c r="B156" s="16" t="s">
        <v>308</v>
      </c>
      <c r="C156" s="16" t="s">
        <v>309</v>
      </c>
      <c r="D156" s="16" t="s">
        <v>111</v>
      </c>
      <c r="E156" s="16" t="s">
        <v>69</v>
      </c>
      <c r="F156" s="88">
        <v>37775</v>
      </c>
      <c r="G156" s="54">
        <v>12.909000000000001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26"/>
      <c r="O156" s="87"/>
      <c r="P156" s="17"/>
      <c r="Q156" s="17"/>
      <c r="R156" s="23">
        <f>IF(ISBLANK(#REF!),"",IF(E156="ΤΕΕ-ΤΕΛ-ΕΠΛ-ΕΠΑΛ",IF(G156&gt;10,ROUND(0.5*(G156-10),2),0),IF(E156="ΙΕΚ-Τάξη μαθητείας ΕΠΑΛ",IF(G156&gt;10,ROUND(0.85*(G156-10),2),0))))</f>
        <v>1.45</v>
      </c>
      <c r="S156" s="23">
        <f>IF(ISBLANK(#REF!),"",MIN(3,0.5*INT((H156*12+I156+ROUND(J156/30,0))/6)))</f>
        <v>0</v>
      </c>
      <c r="T156" s="23">
        <f>IF(ISBLANK(#REF!),"",0.25*(K156*12+L156+ROUND(M156/30,0)))</f>
        <v>0</v>
      </c>
      <c r="U156" s="27">
        <f>IF(ISBLANK(#REF!),"",IF(N156&gt;=67%,7,0))</f>
        <v>0</v>
      </c>
      <c r="V156" s="27">
        <f>IF(ISBLANK(#REF!),"",IF(O156&gt;=1,7,0))</f>
        <v>0</v>
      </c>
      <c r="W156" s="27">
        <f>IF(ISBLANK(#REF!),"",IF(P156="ΠΟΛΥΤΕΚΝΟΣ",7,IF(P156="ΤΡΙΤΕΚΝΟΣ",3,0)))</f>
        <v>0</v>
      </c>
      <c r="X156" s="27">
        <f>IF(ISBLANK(#REF!),"",MAX(U156:W156))</f>
        <v>0</v>
      </c>
      <c r="Y156" s="178">
        <f>IF(ISBLANK(#REF!),"",SUM(R156:T156,X156))</f>
        <v>1.45</v>
      </c>
    </row>
    <row r="157" spans="1:25" s="8" customFormat="1">
      <c r="A157" s="28">
        <f>IF(ISBLANK(#REF!),"",IF(ISNUMBER(A156),A156+1,1))</f>
        <v>147</v>
      </c>
      <c r="B157" s="16" t="s">
        <v>339</v>
      </c>
      <c r="C157" s="16" t="s">
        <v>234</v>
      </c>
      <c r="D157" s="16" t="s">
        <v>154</v>
      </c>
      <c r="E157" s="16" t="s">
        <v>69</v>
      </c>
      <c r="F157" s="88">
        <v>36417</v>
      </c>
      <c r="G157" s="54">
        <v>12.866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26"/>
      <c r="O157" s="87"/>
      <c r="P157" s="17"/>
      <c r="Q157" s="17"/>
      <c r="R157" s="23">
        <f>IF(ISBLANK(#REF!),"",IF(E157="ΤΕΕ-ΤΕΛ-ΕΠΛ-ΕΠΑΛ",IF(G157&gt;10,ROUND(0.5*(G157-10),2),0),IF(E157="ΙΕΚ-Τάξη μαθητείας ΕΠΑΛ",IF(G157&gt;10,ROUND(0.85*(G157-10),2),0))))</f>
        <v>1.43</v>
      </c>
      <c r="S157" s="23">
        <f>IF(ISBLANK(#REF!),"",MIN(3,0.5*INT((H157*12+I157+ROUND(J157/30,0))/6)))</f>
        <v>0</v>
      </c>
      <c r="T157" s="23">
        <f>IF(ISBLANK(#REF!),"",0.25*(K157*12+L157+ROUND(M157/30,0)))</f>
        <v>0</v>
      </c>
      <c r="U157" s="27">
        <f>IF(ISBLANK(#REF!),"",IF(N157&gt;=67%,7,0))</f>
        <v>0</v>
      </c>
      <c r="V157" s="27">
        <f>IF(ISBLANK(#REF!),"",IF(O157&gt;=1,7,0))</f>
        <v>0</v>
      </c>
      <c r="W157" s="27">
        <f>IF(ISBLANK(#REF!),"",IF(P157="ΠΟΛΥΤΕΚΝΟΣ",7,IF(P157="ΤΡΙΤΕΚΝΟΣ",3,0)))</f>
        <v>0</v>
      </c>
      <c r="X157" s="27">
        <f>IF(ISBLANK(#REF!),"",MAX(U157:W157))</f>
        <v>0</v>
      </c>
      <c r="Y157" s="178">
        <f>IF(ISBLANK(#REF!),"",SUM(R157:T157,X157))</f>
        <v>1.43</v>
      </c>
    </row>
    <row r="158" spans="1:25" s="16" customFormat="1">
      <c r="A158" s="28">
        <f>IF(ISBLANK(#REF!),"",IF(ISNUMBER(A157),A157+1,1))</f>
        <v>148</v>
      </c>
      <c r="B158" s="16" t="s">
        <v>297</v>
      </c>
      <c r="C158" s="16" t="s">
        <v>298</v>
      </c>
      <c r="D158" s="16" t="s">
        <v>106</v>
      </c>
      <c r="E158" s="16" t="s">
        <v>74</v>
      </c>
      <c r="F158" s="88">
        <v>42062</v>
      </c>
      <c r="G158" s="54">
        <v>11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26"/>
      <c r="O158" s="87"/>
      <c r="P158" s="17"/>
      <c r="Q158" s="17"/>
      <c r="R158" s="23">
        <f>IF(ISBLANK(#REF!),"",IF(E158="ΤΕΕ-ΤΕΛ-ΕΠΛ-ΕΠΑΛ",IF(G158&gt;10,ROUND(0.5*(G158-10),2),0),IF(E158="ΙΕΚ-Τάξη μαθητείας ΕΠΑΛ",IF(G158&gt;10,ROUND(0.85*(G158-10),2),0))))</f>
        <v>0.85</v>
      </c>
      <c r="S158" s="23">
        <f>IF(ISBLANK(#REF!),"",MIN(3,0.5*INT((H158*12+I158+ROUND(J158/30,0))/6)))</f>
        <v>0</v>
      </c>
      <c r="T158" s="23">
        <f>IF(ISBLANK(#REF!),"",0.25*(K158*12+L158+ROUND(M158/30,0)))</f>
        <v>0</v>
      </c>
      <c r="U158" s="27">
        <f>IF(ISBLANK(#REF!),"",IF(N158&gt;=67%,7,0))</f>
        <v>0</v>
      </c>
      <c r="V158" s="27">
        <f>IF(ISBLANK(#REF!),"",IF(O158&gt;=1,7,0))</f>
        <v>0</v>
      </c>
      <c r="W158" s="27">
        <f>IF(ISBLANK(#REF!),"",IF(P158="ΠΟΛΥΤΕΚΝΟΣ",7,IF(P158="ΤΡΙΤΕΚΝΟΣ",3,0)))</f>
        <v>0</v>
      </c>
      <c r="X158" s="27">
        <f>IF(ISBLANK(#REF!),"",MAX(U158:W158))</f>
        <v>0</v>
      </c>
      <c r="Y158" s="178">
        <f>IF(ISBLANK(#REF!),"",SUM(R158:T158,X158))</f>
        <v>0.85</v>
      </c>
    </row>
    <row r="159" spans="1:25" s="8" customFormat="1">
      <c r="A159" s="28">
        <f>IF(ISBLANK(#REF!),"",IF(ISNUMBER(A158),A158+1,1))</f>
        <v>149</v>
      </c>
      <c r="B159" s="16" t="s">
        <v>256</v>
      </c>
      <c r="C159" s="16" t="s">
        <v>257</v>
      </c>
      <c r="D159" s="16" t="s">
        <v>183</v>
      </c>
      <c r="E159" s="16" t="s">
        <v>74</v>
      </c>
      <c r="F159" s="88">
        <v>41263</v>
      </c>
      <c r="G159" s="54">
        <v>10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26"/>
      <c r="O159" s="87"/>
      <c r="P159" s="17"/>
      <c r="Q159" s="17"/>
      <c r="R159" s="23">
        <f>IF(ISBLANK(#REF!),"",IF(E159="ΤΕΕ-ΤΕΛ-ΕΠΛ-ΕΠΑΛ",IF(G159&gt;10,ROUND(0.5*(G159-10),2),0),IF(E159="ΙΕΚ-Τάξη μαθητείας ΕΠΑΛ",IF(G159&gt;10,ROUND(0.85*(G159-10),2),0))))</f>
        <v>0</v>
      </c>
      <c r="S159" s="23">
        <f>IF(ISBLANK(#REF!),"",MIN(3,0.5*INT((H159*12+I159+ROUND(J159/30,0))/6)))</f>
        <v>0</v>
      </c>
      <c r="T159" s="23">
        <f>IF(ISBLANK(#REF!),"",0.25*(K159*12+L159+ROUND(M159/30,0)))</f>
        <v>0</v>
      </c>
      <c r="U159" s="27">
        <f>IF(ISBLANK(#REF!),"",IF(N159&gt;=67%,7,0))</f>
        <v>0</v>
      </c>
      <c r="V159" s="27">
        <f>IF(ISBLANK(#REF!),"",IF(O159&gt;=1,7,0))</f>
        <v>0</v>
      </c>
      <c r="W159" s="27">
        <f>IF(ISBLANK(#REF!),"",IF(P159="ΠΟΛΥΤΕΚΝΟΣ",7,IF(P159="ΤΡΙΤΕΚΝΟΣ",3,0)))</f>
        <v>0</v>
      </c>
      <c r="X159" s="27">
        <f>IF(ISBLANK(#REF!),"",MAX(U159:W159))</f>
        <v>0</v>
      </c>
      <c r="Y159" s="178">
        <f>IF(ISBLANK(#REF!),"",SUM(R159:T159,X159))</f>
        <v>0</v>
      </c>
    </row>
    <row r="160" spans="1:25" s="8" customFormat="1">
      <c r="A160" s="28">
        <f>IF(ISBLANK(#REF!),"",IF(ISNUMBER(A159),A159+1,1))</f>
        <v>150</v>
      </c>
      <c r="B160" s="16" t="s">
        <v>196</v>
      </c>
      <c r="C160" s="16" t="s">
        <v>97</v>
      </c>
      <c r="D160" s="16" t="s">
        <v>176</v>
      </c>
      <c r="E160" s="16" t="s">
        <v>74</v>
      </c>
      <c r="F160" s="88">
        <v>42626</v>
      </c>
      <c r="G160" s="54">
        <v>10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26"/>
      <c r="O160" s="87"/>
      <c r="P160" s="17"/>
      <c r="Q160" s="17"/>
      <c r="R160" s="23">
        <f>IF(ISBLANK(#REF!),"",IF(E160="ΤΕΕ-ΤΕΛ-ΕΠΛ-ΕΠΑΛ",IF(G160&gt;10,ROUND(0.5*(G160-10),2),0),IF(E160="ΙΕΚ-Τάξη μαθητείας ΕΠΑΛ",IF(G160&gt;10,ROUND(0.85*(G160-10),2),0))))</f>
        <v>0</v>
      </c>
      <c r="S160" s="23">
        <f>IF(ISBLANK(#REF!),"",MIN(3,0.5*INT((H160*12+I160+ROUND(J160/30,0))/6)))</f>
        <v>0</v>
      </c>
      <c r="T160" s="23">
        <f>IF(ISBLANK(#REF!),"",0.25*(K160*12+L160+ROUND(M160/30,0)))</f>
        <v>0</v>
      </c>
      <c r="U160" s="27">
        <f>IF(ISBLANK(#REF!),"",IF(N160&gt;=67%,7,0))</f>
        <v>0</v>
      </c>
      <c r="V160" s="27">
        <f>IF(ISBLANK(#REF!),"",IF(O160&gt;=1,7,0))</f>
        <v>0</v>
      </c>
      <c r="W160" s="27">
        <f>IF(ISBLANK(#REF!),"",IF(P160="ΠΟΛΥΤΕΚΝΟΣ",7,IF(P160="ΤΡΙΤΕΚΝΟΣ",3,0)))</f>
        <v>0</v>
      </c>
      <c r="X160" s="27">
        <f>IF(ISBLANK(#REF!),"",MAX(U160:W160))</f>
        <v>0</v>
      </c>
      <c r="Y160" s="178">
        <f>IF(ISBLANK(#REF!),"",SUM(R160:T160,X160))</f>
        <v>0</v>
      </c>
    </row>
  </sheetData>
  <mergeCells count="10">
    <mergeCell ref="N9:P9"/>
    <mergeCell ref="R9:X9"/>
    <mergeCell ref="C2:H2"/>
    <mergeCell ref="B4:D4"/>
    <mergeCell ref="B5:D5"/>
    <mergeCell ref="B6:D6"/>
    <mergeCell ref="B7:D7"/>
    <mergeCell ref="B9:D9"/>
    <mergeCell ref="E9:F9"/>
    <mergeCell ref="H9:M9"/>
  </mergeCells>
  <dataValidations count="10">
    <dataValidation type="whole" operator="greaterThanOrEqual" allowBlank="1" showInputMessage="1" showErrorMessage="1" sqref="O12:O160">
      <formula1>0</formula1>
    </dataValidation>
    <dataValidation type="list" allowBlank="1" showInputMessage="1" showErrorMessage="1" sqref="E12:E160">
      <formula1>ΚΑΤΗΓΟΡΙΑ_ΠΤΥΧΙΟΥ</formula1>
    </dataValidation>
    <dataValidation type="date" operator="greaterThan" allowBlank="1" showInputMessage="1" showErrorMessage="1" sqref="F12:F160">
      <formula1>1</formula1>
    </dataValidation>
    <dataValidation type="decimal" allowBlank="1" showInputMessage="1" showErrorMessage="1" sqref="G12:G160">
      <formula1>0</formula1>
      <formula2>20</formula2>
    </dataValidation>
    <dataValidation type="whole" allowBlank="1" showInputMessage="1" showErrorMessage="1" sqref="K12:K160 H12:H160">
      <formula1>0</formula1>
      <formula2>40</formula2>
    </dataValidation>
    <dataValidation type="whole" allowBlank="1" showInputMessage="1" showErrorMessage="1" sqref="L12:L160 I12:I160">
      <formula1>0</formula1>
      <formula2>11</formula2>
    </dataValidation>
    <dataValidation type="whole" allowBlank="1" showInputMessage="1" showErrorMessage="1" sqref="M12:M160 J12:J160">
      <formula1>0</formula1>
      <formula2>29</formula2>
    </dataValidation>
    <dataValidation type="decimal" allowBlank="1" showInputMessage="1" showErrorMessage="1" sqref="N12:N160">
      <formula1>0</formula1>
      <formula2>1</formula2>
    </dataValidation>
    <dataValidation type="list" allowBlank="1" showInputMessage="1" showErrorMessage="1" sqref="P12:P160">
      <formula1>ΠΟΛΥΤΕΚΝΟΣ_ΤΡΙΤΕΚΝΟΣ</formula1>
    </dataValidation>
    <dataValidation type="list" allowBlank="1" showInputMessage="1" showErrorMessage="1" sqref="Q12:Q160">
      <formula1>NAI_OXI</formula1>
    </dataValidation>
  </dataValidations>
  <pageMargins left="0.7" right="0.7" top="0.75" bottom="0.75" header="0.3" footer="0.3"/>
  <pageSetup scale="3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21"/>
  <sheetViews>
    <sheetView view="pageBreakPreview" zoomScale="73" zoomScaleNormal="80" zoomScaleSheetLayoutView="73" workbookViewId="0">
      <selection activeCell="U15" sqref="U15"/>
    </sheetView>
  </sheetViews>
  <sheetFormatPr defaultRowHeight="15"/>
  <cols>
    <col min="1" max="1" width="5.140625" customWidth="1"/>
    <col min="2" max="2" width="17.85546875" customWidth="1"/>
    <col min="3" max="4" width="15" customWidth="1"/>
    <col min="5" max="5" width="13.28515625" customWidth="1"/>
    <col min="6" max="6" width="6.85546875" customWidth="1"/>
    <col min="7" max="7" width="16.42578125" customWidth="1"/>
    <col min="10" max="10" width="12.42578125" customWidth="1"/>
    <col min="11" max="11" width="6.42578125" customWidth="1"/>
    <col min="12" max="12" width="11" bestFit="1" customWidth="1"/>
    <col min="13" max="13" width="13.85546875" customWidth="1"/>
    <col min="14" max="14" width="6.7109375" bestFit="1" customWidth="1"/>
    <col min="15" max="15" width="8.28515625" customWidth="1"/>
    <col min="19" max="21" width="6.7109375" bestFit="1" customWidth="1"/>
    <col min="24" max="24" width="6.7109375" bestFit="1" customWidth="1"/>
    <col min="25" max="25" width="7" customWidth="1"/>
    <col min="26" max="26" width="6.42578125" customWidth="1"/>
    <col min="27" max="27" width="6.28515625" customWidth="1"/>
    <col min="33" max="33" width="6.7109375" bestFit="1" customWidth="1"/>
    <col min="35" max="36" width="6.7109375" bestFit="1" customWidth="1"/>
  </cols>
  <sheetData>
    <row r="1" spans="1:37" s="8" customFormat="1">
      <c r="A1" s="32"/>
      <c r="B1" s="32"/>
      <c r="C1" s="32"/>
      <c r="D1" s="32"/>
      <c r="E1" s="32"/>
      <c r="F1" s="32"/>
      <c r="G1" s="32"/>
      <c r="H1" s="32"/>
      <c r="I1" s="32"/>
      <c r="J1" s="32"/>
      <c r="K1" s="35"/>
      <c r="L1" s="34"/>
      <c r="M1" s="34"/>
      <c r="N1" s="34"/>
      <c r="O1" s="34"/>
      <c r="P1" s="32"/>
      <c r="Q1" s="32"/>
      <c r="R1" s="32"/>
      <c r="S1" s="32"/>
      <c r="T1" s="32"/>
      <c r="U1" s="32"/>
      <c r="V1" s="32"/>
      <c r="W1" s="32"/>
      <c r="X1" s="34"/>
      <c r="Y1" s="34"/>
      <c r="Z1" s="34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</row>
    <row r="2" spans="1:37" s="8" customFormat="1">
      <c r="A2" s="32"/>
      <c r="B2" s="32"/>
      <c r="D2" s="106" t="s">
        <v>815</v>
      </c>
      <c r="E2" s="106"/>
      <c r="F2" s="106"/>
      <c r="G2" s="106"/>
      <c r="H2" s="106"/>
      <c r="I2" s="106"/>
      <c r="J2" s="32"/>
      <c r="K2" s="35"/>
      <c r="L2" s="34"/>
      <c r="M2" s="34"/>
      <c r="N2" s="34"/>
      <c r="O2" s="34"/>
      <c r="P2" s="32"/>
      <c r="Q2" s="32"/>
      <c r="R2" s="32"/>
      <c r="S2" s="32"/>
      <c r="T2" s="32"/>
      <c r="U2" s="32"/>
      <c r="V2" s="32"/>
      <c r="W2" s="32"/>
      <c r="X2" s="34"/>
      <c r="Y2" s="34"/>
      <c r="Z2" s="34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s="8" customFormat="1">
      <c r="A3" s="32"/>
      <c r="B3" s="32"/>
      <c r="C3" s="36"/>
      <c r="D3" s="32"/>
      <c r="E3" s="32"/>
      <c r="F3" s="32"/>
      <c r="G3" s="32"/>
      <c r="H3" s="32"/>
      <c r="I3" s="32"/>
      <c r="J3" s="32"/>
      <c r="K3" s="35"/>
      <c r="L3" s="34"/>
      <c r="M3" s="34"/>
      <c r="N3" s="34"/>
      <c r="O3" s="34"/>
      <c r="P3" s="32"/>
      <c r="Q3" s="32"/>
      <c r="R3" s="32"/>
      <c r="S3" s="32"/>
      <c r="T3" s="32"/>
      <c r="U3" s="32"/>
      <c r="V3" s="32"/>
      <c r="W3" s="32"/>
      <c r="X3" s="34"/>
      <c r="Y3" s="34"/>
      <c r="Z3" s="34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s="8" customFormat="1">
      <c r="B4" s="209" t="s">
        <v>52</v>
      </c>
      <c r="C4" s="209"/>
      <c r="D4" s="209"/>
      <c r="E4" s="32"/>
      <c r="F4" s="32"/>
      <c r="G4" s="32"/>
      <c r="H4" s="32"/>
      <c r="I4" s="32"/>
      <c r="J4" s="32"/>
      <c r="K4" s="35"/>
      <c r="L4" s="34"/>
      <c r="M4" s="34"/>
      <c r="N4" s="34"/>
      <c r="O4" s="34"/>
      <c r="P4" s="32"/>
      <c r="Q4" s="32"/>
      <c r="R4" s="32"/>
      <c r="S4" s="32"/>
      <c r="T4" s="32"/>
      <c r="U4" s="32"/>
      <c r="V4" s="32"/>
      <c r="W4" s="32"/>
      <c r="X4" s="34"/>
      <c r="Y4" s="34"/>
      <c r="Z4" s="34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s="8" customFormat="1">
      <c r="B5" s="210" t="s">
        <v>53</v>
      </c>
      <c r="C5" s="210"/>
      <c r="D5" s="210"/>
      <c r="E5" s="32"/>
      <c r="F5" s="32"/>
      <c r="G5" s="32"/>
      <c r="H5" s="32"/>
      <c r="I5" s="32"/>
      <c r="J5" s="32"/>
      <c r="K5" s="35"/>
      <c r="L5" s="34"/>
      <c r="M5" s="34"/>
      <c r="N5" s="34"/>
      <c r="O5" s="34"/>
      <c r="P5" s="32"/>
      <c r="Q5" s="32"/>
      <c r="R5" s="32"/>
      <c r="S5" s="32"/>
      <c r="T5" s="32"/>
      <c r="U5" s="32"/>
      <c r="V5" s="32"/>
      <c r="W5" s="32"/>
      <c r="X5" s="34"/>
      <c r="Y5" s="34"/>
      <c r="Z5" s="34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s="8" customFormat="1">
      <c r="B6" s="210" t="s">
        <v>54</v>
      </c>
      <c r="C6" s="210"/>
      <c r="D6" s="210"/>
      <c r="E6" s="32"/>
      <c r="F6" s="32"/>
      <c r="G6" s="32"/>
      <c r="H6" s="32"/>
      <c r="I6" s="32"/>
      <c r="J6" s="32"/>
      <c r="K6" s="35"/>
      <c r="L6" s="34"/>
      <c r="M6" s="34"/>
      <c r="N6" s="34"/>
      <c r="O6" s="34"/>
      <c r="P6" s="32"/>
      <c r="Q6" s="32"/>
      <c r="R6" s="32"/>
      <c r="S6" s="32"/>
      <c r="T6" s="32"/>
      <c r="U6" s="32"/>
      <c r="V6" s="32"/>
      <c r="W6" s="32"/>
      <c r="X6" s="34"/>
      <c r="Y6" s="34"/>
      <c r="Z6" s="34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s="8" customFormat="1">
      <c r="B7" s="210" t="s">
        <v>813</v>
      </c>
      <c r="C7" s="210"/>
      <c r="D7" s="210"/>
      <c r="E7" s="32"/>
      <c r="F7" s="32"/>
      <c r="G7" s="32"/>
      <c r="H7" s="32"/>
      <c r="I7" s="32"/>
      <c r="J7" s="32"/>
      <c r="K7" s="35"/>
      <c r="L7" s="34"/>
      <c r="M7" s="34"/>
      <c r="N7" s="34"/>
      <c r="O7" s="34"/>
      <c r="P7" s="32"/>
      <c r="Q7" s="32"/>
      <c r="R7" s="32"/>
      <c r="S7" s="32"/>
      <c r="T7" s="32"/>
      <c r="U7" s="32"/>
      <c r="V7" s="32"/>
      <c r="W7" s="32"/>
      <c r="X7" s="34"/>
      <c r="Y7" s="34"/>
      <c r="Z7" s="34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s="8" customFormat="1">
      <c r="A8" s="156"/>
      <c r="B8" s="32"/>
      <c r="C8" s="32"/>
      <c r="D8" s="32"/>
      <c r="E8" s="32"/>
      <c r="F8" s="32"/>
      <c r="G8" s="32"/>
      <c r="H8" s="32"/>
      <c r="I8" s="32"/>
      <c r="J8" s="32"/>
      <c r="K8" s="35"/>
      <c r="L8" s="34"/>
      <c r="M8" s="34"/>
      <c r="N8" s="34"/>
      <c r="O8" s="34"/>
      <c r="P8" s="32"/>
      <c r="Q8" s="32"/>
      <c r="R8" s="32"/>
      <c r="S8" s="32"/>
      <c r="T8" s="32"/>
      <c r="U8" s="32"/>
      <c r="V8" s="32"/>
      <c r="W8" s="32"/>
      <c r="X8" s="34"/>
      <c r="Y8" s="34"/>
      <c r="Z8" s="34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s="55" customFormat="1" ht="29.25" customHeight="1">
      <c r="A9" s="39"/>
      <c r="B9" s="216"/>
      <c r="C9" s="216"/>
      <c r="D9" s="217"/>
      <c r="E9" s="218" t="s">
        <v>76</v>
      </c>
      <c r="F9" s="219"/>
      <c r="G9" s="219"/>
      <c r="H9" s="219"/>
      <c r="I9" s="219"/>
      <c r="J9" s="220"/>
      <c r="K9" s="221" t="s">
        <v>77</v>
      </c>
      <c r="L9" s="222"/>
      <c r="M9" s="222"/>
      <c r="N9" s="222"/>
      <c r="O9" s="223"/>
      <c r="P9" s="214" t="s">
        <v>78</v>
      </c>
      <c r="Q9" s="214"/>
      <c r="R9" s="214"/>
      <c r="S9" s="214"/>
      <c r="T9" s="214"/>
      <c r="U9" s="214"/>
      <c r="V9" s="204" t="s">
        <v>79</v>
      </c>
      <c r="W9" s="224"/>
      <c r="X9" s="224"/>
      <c r="Y9" s="225" t="s">
        <v>80</v>
      </c>
      <c r="Z9" s="225"/>
      <c r="AA9" s="205" t="s">
        <v>81</v>
      </c>
      <c r="AB9" s="205"/>
      <c r="AC9" s="205"/>
      <c r="AD9" s="205"/>
      <c r="AE9" s="205"/>
      <c r="AF9" s="205"/>
      <c r="AG9" s="205"/>
      <c r="AH9" s="205"/>
      <c r="AI9" s="205"/>
      <c r="AJ9" s="205"/>
      <c r="AK9" s="56"/>
    </row>
    <row r="10" spans="1:37" s="38" customFormat="1" ht="134.25" customHeight="1">
      <c r="A10" s="39" t="s">
        <v>85</v>
      </c>
      <c r="B10" s="40" t="s">
        <v>16</v>
      </c>
      <c r="C10" s="40" t="s">
        <v>17</v>
      </c>
      <c r="D10" s="40" t="s">
        <v>18</v>
      </c>
      <c r="E10" s="68" t="s">
        <v>59</v>
      </c>
      <c r="F10" s="68" t="s">
        <v>89</v>
      </c>
      <c r="G10" s="68" t="s">
        <v>60</v>
      </c>
      <c r="H10" s="42" t="s">
        <v>67</v>
      </c>
      <c r="I10" s="179" t="s">
        <v>0</v>
      </c>
      <c r="J10" s="68" t="s">
        <v>68</v>
      </c>
      <c r="K10" s="180" t="s">
        <v>19</v>
      </c>
      <c r="L10" s="91" t="s">
        <v>66</v>
      </c>
      <c r="M10" s="91" t="s">
        <v>672</v>
      </c>
      <c r="N10" s="43" t="s">
        <v>4</v>
      </c>
      <c r="O10" s="43" t="s">
        <v>6</v>
      </c>
      <c r="P10" s="50" t="s">
        <v>20</v>
      </c>
      <c r="Q10" s="50" t="s">
        <v>21</v>
      </c>
      <c r="R10" s="50" t="s">
        <v>22</v>
      </c>
      <c r="S10" s="50" t="s">
        <v>23</v>
      </c>
      <c r="T10" s="50" t="s">
        <v>24</v>
      </c>
      <c r="U10" s="50" t="s">
        <v>25</v>
      </c>
      <c r="V10" s="69" t="s">
        <v>91</v>
      </c>
      <c r="W10" s="69" t="s">
        <v>90</v>
      </c>
      <c r="X10" s="69" t="s">
        <v>29</v>
      </c>
      <c r="Y10" s="57" t="s">
        <v>9</v>
      </c>
      <c r="Z10" s="57" t="s">
        <v>10</v>
      </c>
      <c r="AA10" s="43" t="s">
        <v>26</v>
      </c>
      <c r="AB10" s="43" t="s">
        <v>64</v>
      </c>
      <c r="AC10" s="43" t="s">
        <v>65</v>
      </c>
      <c r="AD10" s="43" t="s">
        <v>63</v>
      </c>
      <c r="AE10" s="50" t="s">
        <v>27</v>
      </c>
      <c r="AF10" s="50" t="s">
        <v>28</v>
      </c>
      <c r="AG10" s="44" t="s">
        <v>70</v>
      </c>
      <c r="AH10" s="44" t="s">
        <v>71</v>
      </c>
      <c r="AI10" s="44" t="s">
        <v>73</v>
      </c>
      <c r="AJ10" s="44" t="s">
        <v>72</v>
      </c>
      <c r="AK10" s="182" t="s">
        <v>34</v>
      </c>
    </row>
    <row r="11" spans="1:37" s="16" customFormat="1">
      <c r="A11" s="28">
        <f>IF(ISBLANK(#REF!),"",IF(ISNUMBER(A10),A10+1,1))</f>
        <v>1</v>
      </c>
      <c r="B11" s="8" t="s">
        <v>570</v>
      </c>
      <c r="C11" s="8" t="s">
        <v>97</v>
      </c>
      <c r="D11" s="8" t="s">
        <v>106</v>
      </c>
      <c r="E11" s="8" t="s">
        <v>37</v>
      </c>
      <c r="F11" s="8" t="s">
        <v>87</v>
      </c>
      <c r="G11" s="8" t="s">
        <v>15</v>
      </c>
      <c r="H11" s="8" t="s">
        <v>12</v>
      </c>
      <c r="I11" s="8" t="s">
        <v>11</v>
      </c>
      <c r="J11" s="37">
        <v>38056</v>
      </c>
      <c r="K11" s="51">
        <v>8.27</v>
      </c>
      <c r="L11" s="12" t="s">
        <v>12</v>
      </c>
      <c r="M11" s="12"/>
      <c r="N11" s="12"/>
      <c r="O11" s="12"/>
      <c r="P11" s="8">
        <v>0</v>
      </c>
      <c r="Q11" s="8">
        <v>0</v>
      </c>
      <c r="R11" s="8">
        <v>0</v>
      </c>
      <c r="S11" s="8">
        <v>7</v>
      </c>
      <c r="T11" s="8">
        <v>1</v>
      </c>
      <c r="U11" s="8">
        <v>29</v>
      </c>
      <c r="V11" s="11"/>
      <c r="W11" s="85"/>
      <c r="X11" s="12"/>
      <c r="Y11" s="12" t="s">
        <v>14</v>
      </c>
      <c r="Z11" s="12" t="s">
        <v>14</v>
      </c>
      <c r="AA11" s="23">
        <f>IF(ISBLANK(#REF!),"",IF(K11&gt;5,ROUND(0.5*(K11-5),2),0))</f>
        <v>1.64</v>
      </c>
      <c r="AB11" s="23">
        <f>IF(ISBLANK(#REF!),"",IF(L11="ΝΑΙ",6,(IF(M11="ΝΑΙ",4,0))))</f>
        <v>6</v>
      </c>
      <c r="AC11" s="23">
        <f>IF(ISBLANK(#REF!),"",IF(E11="ΠΕ23",IF(N11="ΝΑΙ",3,(IF(O11="ΝΑΙ",2,0))),IF(N11="ΝΑΙ",3,(IF(O11="ΝΑΙ",2,0)))))</f>
        <v>0</v>
      </c>
      <c r="AD11" s="23">
        <f>IF(ISBLANK(#REF!),"",MAX(AB11:AC11))</f>
        <v>6</v>
      </c>
      <c r="AE11" s="23">
        <f>IF(ISBLANK(#REF!),"",MIN(3,0.5*INT((P11*12+Q11+ROUND(R11/30,0))/6)))</f>
        <v>0</v>
      </c>
      <c r="AF11" s="23">
        <f>IF(ISBLANK(#REF!),"",0.25*(S11*12+T11+ROUND(U11/30,0)))</f>
        <v>21.5</v>
      </c>
      <c r="AG11" s="27">
        <f>IF(ISBLANK(#REF!),"",IF(V11&gt;=67%,7,0))</f>
        <v>0</v>
      </c>
      <c r="AH11" s="27">
        <f>IF(ISBLANK(#REF!),"",IF(W11&gt;=1,7,0))</f>
        <v>0</v>
      </c>
      <c r="AI11" s="27">
        <f>IF(ISBLANK(#REF!),"",IF(X11="ΠΟΛΥΤΕΚΝΟΣ",7,IF(X11="ΤΡΙΤΕΚΝΟΣ",3,0)))</f>
        <v>0</v>
      </c>
      <c r="AJ11" s="27">
        <f>IF(ISBLANK(#REF!),"",MAX(AG11:AI11))</f>
        <v>0</v>
      </c>
      <c r="AK11" s="178">
        <f>IF(ISBLANK(#REF!),"",AA11+SUM(AD11:AF11,AJ11))</f>
        <v>29.14</v>
      </c>
    </row>
    <row r="12" spans="1:37" s="8" customFormat="1">
      <c r="A12" s="28">
        <f>IF(ISBLANK(#REF!),"",IF(ISNUMBER(A11),A11+1,1))</f>
        <v>2</v>
      </c>
      <c r="B12" s="8" t="s">
        <v>513</v>
      </c>
      <c r="C12" s="8" t="s">
        <v>97</v>
      </c>
      <c r="D12" s="8" t="s">
        <v>514</v>
      </c>
      <c r="E12" s="8" t="s">
        <v>37</v>
      </c>
      <c r="F12" s="8" t="s">
        <v>88</v>
      </c>
      <c r="G12" s="8" t="s">
        <v>61</v>
      </c>
      <c r="H12" s="8" t="s">
        <v>12</v>
      </c>
      <c r="I12" s="8" t="s">
        <v>11</v>
      </c>
      <c r="J12" s="37">
        <v>39234</v>
      </c>
      <c r="K12" s="51">
        <v>7.22</v>
      </c>
      <c r="L12" s="12"/>
      <c r="M12" s="12"/>
      <c r="N12" s="12"/>
      <c r="O12" s="12"/>
      <c r="P12" s="8">
        <v>0</v>
      </c>
      <c r="Q12" s="8">
        <v>0</v>
      </c>
      <c r="R12" s="8">
        <v>0</v>
      </c>
      <c r="S12" s="8">
        <v>4</v>
      </c>
      <c r="T12" s="8">
        <v>8</v>
      </c>
      <c r="U12" s="8">
        <v>28</v>
      </c>
      <c r="V12" s="11"/>
      <c r="W12" s="85"/>
      <c r="X12" s="12"/>
      <c r="Y12" s="12" t="s">
        <v>14</v>
      </c>
      <c r="Z12" s="12" t="s">
        <v>14</v>
      </c>
      <c r="AA12" s="23">
        <f>IF(ISBLANK(#REF!),"",IF(K12&gt;5,ROUND(0.5*(K12-5),2),0))</f>
        <v>1.1100000000000001</v>
      </c>
      <c r="AB12" s="23">
        <f>IF(ISBLANK(#REF!),"",IF(L12="ΝΑΙ",6,(IF(M12="ΝΑΙ",4,0))))</f>
        <v>0</v>
      </c>
      <c r="AC12" s="23">
        <f>IF(ISBLANK(#REF!),"",IF(E12="ΠΕ23",IF(N12="ΝΑΙ",3,(IF(O12="ΝΑΙ",2,0))),IF(N12="ΝΑΙ",3,(IF(O12="ΝΑΙ",2,0)))))</f>
        <v>0</v>
      </c>
      <c r="AD12" s="23">
        <f>IF(ISBLANK(#REF!),"",MAX(AB12:AC12))</f>
        <v>0</v>
      </c>
      <c r="AE12" s="23">
        <f>IF(ISBLANK(#REF!),"",MIN(3,0.5*INT((P12*12+Q12+ROUND(R12/30,0))/6)))</f>
        <v>0</v>
      </c>
      <c r="AF12" s="23">
        <f>IF(ISBLANK(#REF!),"",0.25*(S12*12+T12+ROUND(U12/30,0)))</f>
        <v>14.25</v>
      </c>
      <c r="AG12" s="27">
        <f>IF(ISBLANK(#REF!),"",IF(V12&gt;=67%,7,0))</f>
        <v>0</v>
      </c>
      <c r="AH12" s="27">
        <f>IF(ISBLANK(#REF!),"",IF(W12&gt;=1,7,0))</f>
        <v>0</v>
      </c>
      <c r="AI12" s="27">
        <f>IF(ISBLANK(#REF!),"",IF(X12="ΠΟΛΥΤΕΚΝΟΣ",7,IF(X12="ΤΡΙΤΕΚΝΟΣ",3,0)))</f>
        <v>0</v>
      </c>
      <c r="AJ12" s="27">
        <f>IF(ISBLANK(#REF!),"",MAX(AG12:AI12))</f>
        <v>0</v>
      </c>
      <c r="AK12" s="178">
        <f>IF(ISBLANK(#REF!),"",AA12+SUM(AD12:AF12,AJ12))</f>
        <v>15.36</v>
      </c>
    </row>
    <row r="13" spans="1:37" s="8" customFormat="1">
      <c r="A13" s="28">
        <f>IF(ISBLANK(#REF!),"",IF(ISNUMBER(A12),A12+1,1))</f>
        <v>3</v>
      </c>
      <c r="B13" s="8" t="s">
        <v>500</v>
      </c>
      <c r="C13" s="8" t="s">
        <v>135</v>
      </c>
      <c r="D13" s="8" t="s">
        <v>501</v>
      </c>
      <c r="E13" s="8" t="s">
        <v>37</v>
      </c>
      <c r="F13" s="8" t="s">
        <v>88</v>
      </c>
      <c r="G13" s="8" t="s">
        <v>61</v>
      </c>
      <c r="H13" s="8" t="s">
        <v>12</v>
      </c>
      <c r="I13" s="8" t="s">
        <v>11</v>
      </c>
      <c r="J13" s="37">
        <v>38303</v>
      </c>
      <c r="K13" s="51">
        <v>7.96</v>
      </c>
      <c r="L13" s="12"/>
      <c r="M13" s="12"/>
      <c r="N13" s="12"/>
      <c r="O13" s="12"/>
      <c r="P13" s="8">
        <v>3</v>
      </c>
      <c r="Q13" s="8">
        <v>5</v>
      </c>
      <c r="R13" s="8">
        <v>25</v>
      </c>
      <c r="S13" s="8">
        <v>3</v>
      </c>
      <c r="T13" s="8">
        <v>0</v>
      </c>
      <c r="U13" s="8">
        <v>22</v>
      </c>
      <c r="V13" s="11"/>
      <c r="W13" s="85"/>
      <c r="X13" s="12"/>
      <c r="Y13" s="12" t="s">
        <v>14</v>
      </c>
      <c r="Z13" s="12" t="s">
        <v>14</v>
      </c>
      <c r="AA13" s="23">
        <f>IF(ISBLANK(#REF!),"",IF(K13&gt;5,ROUND(0.5*(K13-5),2),0))</f>
        <v>1.48</v>
      </c>
      <c r="AB13" s="23">
        <f>IF(ISBLANK(#REF!),"",IF(L13="ΝΑΙ",6,(IF(M13="ΝΑΙ",4,0))))</f>
        <v>0</v>
      </c>
      <c r="AC13" s="23">
        <f>IF(ISBLANK(#REF!),"",IF(E13="ΠΕ23",IF(N13="ΝΑΙ",3,(IF(O13="ΝΑΙ",2,0))),IF(N13="ΝΑΙ",3,(IF(O13="ΝΑΙ",2,0)))))</f>
        <v>0</v>
      </c>
      <c r="AD13" s="23">
        <f>IF(ISBLANK(#REF!),"",MAX(AB13:AC13))</f>
        <v>0</v>
      </c>
      <c r="AE13" s="23">
        <f>IF(ISBLANK(#REF!),"",MIN(3,0.5*INT((P13*12+Q13+ROUND(R13/30,0))/6)))</f>
        <v>3</v>
      </c>
      <c r="AF13" s="23">
        <f>IF(ISBLANK(#REF!),"",0.25*(S13*12+T13+ROUND(U13/30,0)))</f>
        <v>9.25</v>
      </c>
      <c r="AG13" s="27">
        <f>IF(ISBLANK(#REF!),"",IF(V13&gt;=67%,7,0))</f>
        <v>0</v>
      </c>
      <c r="AH13" s="27">
        <f>IF(ISBLANK(#REF!),"",IF(W13&gt;=1,7,0))</f>
        <v>0</v>
      </c>
      <c r="AI13" s="27">
        <f>IF(ISBLANK(#REF!),"",IF(X13="ΠΟΛΥΤΕΚΝΟΣ",7,IF(X13="ΤΡΙΤΕΚΝΟΣ",3,0)))</f>
        <v>0</v>
      </c>
      <c r="AJ13" s="27">
        <f>IF(ISBLANK(#REF!),"",MAX(AG13:AI13))</f>
        <v>0</v>
      </c>
      <c r="AK13" s="178">
        <f>IF(ISBLANK(#REF!),"",AA13+SUM(AD13:AF13,AJ13))</f>
        <v>13.73</v>
      </c>
    </row>
    <row r="14" spans="1:37" s="8" customFormat="1">
      <c r="A14" s="28">
        <f>IF(ISBLANK(#REF!),"",IF(ISNUMBER(A13),A13+1,1))</f>
        <v>4</v>
      </c>
      <c r="B14" s="8" t="s">
        <v>537</v>
      </c>
      <c r="C14" s="8" t="s">
        <v>307</v>
      </c>
      <c r="D14" s="8" t="s">
        <v>106</v>
      </c>
      <c r="E14" s="8" t="s">
        <v>37</v>
      </c>
      <c r="F14" s="8" t="s">
        <v>87</v>
      </c>
      <c r="G14" s="8" t="s">
        <v>15</v>
      </c>
      <c r="H14" s="8" t="s">
        <v>12</v>
      </c>
      <c r="I14" s="8" t="s">
        <v>11</v>
      </c>
      <c r="J14" s="37">
        <v>36951</v>
      </c>
      <c r="K14" s="51">
        <v>7.6</v>
      </c>
      <c r="L14" s="12"/>
      <c r="M14" s="12"/>
      <c r="N14" s="12"/>
      <c r="O14" s="12"/>
      <c r="P14" s="8">
        <v>0</v>
      </c>
      <c r="Q14" s="8">
        <v>0</v>
      </c>
      <c r="R14" s="8">
        <v>0</v>
      </c>
      <c r="S14" s="8">
        <v>0</v>
      </c>
      <c r="T14" s="8">
        <v>6</v>
      </c>
      <c r="U14" s="8">
        <v>12</v>
      </c>
      <c r="V14" s="11">
        <v>0.8</v>
      </c>
      <c r="W14" s="85"/>
      <c r="X14" s="12"/>
      <c r="Y14" s="12" t="s">
        <v>14</v>
      </c>
      <c r="Z14" s="12" t="s">
        <v>14</v>
      </c>
      <c r="AA14" s="23">
        <f>IF(ISBLANK(#REF!),"",IF(K14&gt;5,ROUND(0.5*(K14-5),2),0))</f>
        <v>1.3</v>
      </c>
      <c r="AB14" s="23">
        <f>IF(ISBLANK(#REF!),"",IF(L14="ΝΑΙ",6,(IF(M14="ΝΑΙ",4,0))))</f>
        <v>0</v>
      </c>
      <c r="AC14" s="23">
        <f>IF(ISBLANK(#REF!),"",IF(E14="ΠΕ23",IF(N14="ΝΑΙ",3,(IF(O14="ΝΑΙ",2,0))),IF(N14="ΝΑΙ",3,(IF(O14="ΝΑΙ",2,0)))))</f>
        <v>0</v>
      </c>
      <c r="AD14" s="23">
        <f>IF(ISBLANK(#REF!),"",MAX(AB14:AC14))</f>
        <v>0</v>
      </c>
      <c r="AE14" s="23">
        <f>IF(ISBLANK(#REF!),"",MIN(3,0.5*INT((P14*12+Q14+ROUND(R14/30,0))/6)))</f>
        <v>0</v>
      </c>
      <c r="AF14" s="23">
        <f>IF(ISBLANK(#REF!),"",0.25*(S14*12+T14+ROUND(U14/30,0)))</f>
        <v>1.5</v>
      </c>
      <c r="AG14" s="27">
        <f>IF(ISBLANK(#REF!),"",IF(V14&gt;=67%,7,0))</f>
        <v>7</v>
      </c>
      <c r="AH14" s="27">
        <f>IF(ISBLANK(#REF!),"",IF(W14&gt;=1,7,0))</f>
        <v>0</v>
      </c>
      <c r="AI14" s="27">
        <f>IF(ISBLANK(#REF!),"",IF(X14="ΠΟΛΥΤΕΚΝΟΣ",7,IF(X14="ΤΡΙΤΕΚΝΟΣ",3,0)))</f>
        <v>0</v>
      </c>
      <c r="AJ14" s="27">
        <f>IF(ISBLANK(#REF!),"",MAX(AG14:AI14))</f>
        <v>7</v>
      </c>
      <c r="AK14" s="178">
        <f>IF(ISBLANK(#REF!),"",AA14+SUM(AD14:AF14,AJ14))</f>
        <v>9.8000000000000007</v>
      </c>
    </row>
    <row r="15" spans="1:37" s="8" customFormat="1">
      <c r="A15" s="28">
        <f>IF(ISBLANK(#REF!),"",IF(ISNUMBER(A14),A14+1,1))</f>
        <v>5</v>
      </c>
      <c r="B15" s="8" t="s">
        <v>545</v>
      </c>
      <c r="C15" s="8" t="s">
        <v>391</v>
      </c>
      <c r="D15" s="8" t="s">
        <v>232</v>
      </c>
      <c r="E15" s="8" t="s">
        <v>37</v>
      </c>
      <c r="F15" s="8" t="s">
        <v>87</v>
      </c>
      <c r="G15" s="8" t="s">
        <v>15</v>
      </c>
      <c r="H15" s="8" t="s">
        <v>12</v>
      </c>
      <c r="I15" s="8" t="s">
        <v>11</v>
      </c>
      <c r="J15" s="37">
        <v>37316</v>
      </c>
      <c r="K15" s="51">
        <v>8.5500000000000007</v>
      </c>
      <c r="L15" s="12"/>
      <c r="M15" s="12"/>
      <c r="N15" s="12"/>
      <c r="O15" s="12"/>
      <c r="P15" s="8">
        <v>0</v>
      </c>
      <c r="Q15" s="8">
        <v>0</v>
      </c>
      <c r="R15" s="8">
        <v>0</v>
      </c>
      <c r="S15" s="8">
        <v>2</v>
      </c>
      <c r="T15" s="8">
        <v>2</v>
      </c>
      <c r="U15" s="8">
        <v>26</v>
      </c>
      <c r="V15" s="11"/>
      <c r="W15" s="85"/>
      <c r="X15" s="12"/>
      <c r="Y15" s="12" t="s">
        <v>14</v>
      </c>
      <c r="Z15" s="12" t="s">
        <v>14</v>
      </c>
      <c r="AA15" s="23">
        <f>IF(ISBLANK(#REF!),"",IF(K15&gt;5,ROUND(0.5*(K15-5),2),0))</f>
        <v>1.78</v>
      </c>
      <c r="AB15" s="23">
        <f>IF(ISBLANK(#REF!),"",IF(L15="ΝΑΙ",6,(IF(M15="ΝΑΙ",4,0))))</f>
        <v>0</v>
      </c>
      <c r="AC15" s="23">
        <f>IF(ISBLANK(#REF!),"",IF(E15="ΠΕ23",IF(N15="ΝΑΙ",3,(IF(O15="ΝΑΙ",2,0))),IF(N15="ΝΑΙ",3,(IF(O15="ΝΑΙ",2,0)))))</f>
        <v>0</v>
      </c>
      <c r="AD15" s="23">
        <f>IF(ISBLANK(#REF!),"",MAX(AB15:AC15))</f>
        <v>0</v>
      </c>
      <c r="AE15" s="23">
        <f>IF(ISBLANK(#REF!),"",MIN(3,0.5*INT((P15*12+Q15+ROUND(R15/30,0))/6)))</f>
        <v>0</v>
      </c>
      <c r="AF15" s="23">
        <f>IF(ISBLANK(#REF!),"",0.25*(S15*12+T15+ROUND(U15/30,0)))</f>
        <v>6.75</v>
      </c>
      <c r="AG15" s="27">
        <f>IF(ISBLANK(#REF!),"",IF(V15&gt;=67%,7,0))</f>
        <v>0</v>
      </c>
      <c r="AH15" s="27">
        <f>IF(ISBLANK(#REF!),"",IF(W15&gt;=1,7,0))</f>
        <v>0</v>
      </c>
      <c r="AI15" s="27">
        <f>IF(ISBLANK(#REF!),"",IF(X15="ΠΟΛΥΤΕΚΝΟΣ",7,IF(X15="ΤΡΙΤΕΚΝΟΣ",3,0)))</f>
        <v>0</v>
      </c>
      <c r="AJ15" s="27">
        <f>IF(ISBLANK(#REF!),"",MAX(AG15:AI15))</f>
        <v>0</v>
      </c>
      <c r="AK15" s="178">
        <f>IF(ISBLANK(#REF!),"",AA15+SUM(AD15:AF15,AJ15))</f>
        <v>8.5299999999999994</v>
      </c>
    </row>
    <row r="16" spans="1:37" s="8" customFormat="1">
      <c r="A16" s="28">
        <f>IF(ISBLANK(#REF!),"",IF(ISNUMBER(A15),A15+1,1))</f>
        <v>6</v>
      </c>
      <c r="B16" s="8" t="s">
        <v>549</v>
      </c>
      <c r="C16" s="8" t="s">
        <v>550</v>
      </c>
      <c r="D16" s="8" t="s">
        <v>166</v>
      </c>
      <c r="E16" s="8" t="s">
        <v>37</v>
      </c>
      <c r="F16" s="8" t="s">
        <v>87</v>
      </c>
      <c r="G16" s="8" t="s">
        <v>15</v>
      </c>
      <c r="H16" s="8" t="s">
        <v>12</v>
      </c>
      <c r="I16" s="8" t="s">
        <v>11</v>
      </c>
      <c r="J16" s="37">
        <v>36711</v>
      </c>
      <c r="K16" s="51">
        <v>6.62</v>
      </c>
      <c r="L16" s="12" t="s">
        <v>12</v>
      </c>
      <c r="M16" s="12" t="s">
        <v>12</v>
      </c>
      <c r="N16" s="12"/>
      <c r="O16" s="12"/>
      <c r="P16" s="8">
        <v>0</v>
      </c>
      <c r="Q16" s="8">
        <v>4</v>
      </c>
      <c r="R16" s="8">
        <v>2</v>
      </c>
      <c r="S16" s="8">
        <v>0</v>
      </c>
      <c r="T16" s="8">
        <v>5</v>
      </c>
      <c r="U16" s="8">
        <v>14</v>
      </c>
      <c r="V16" s="11"/>
      <c r="W16" s="85"/>
      <c r="X16" s="12"/>
      <c r="Y16" s="12" t="s">
        <v>14</v>
      </c>
      <c r="Z16" s="12" t="s">
        <v>14</v>
      </c>
      <c r="AA16" s="23">
        <f>IF(ISBLANK(#REF!),"",IF(K16&gt;5,ROUND(0.5*(K16-5),2),0))</f>
        <v>0.81</v>
      </c>
      <c r="AB16" s="23">
        <f>IF(ISBLANK(#REF!),"",IF(L16="ΝΑΙ",6,(IF(M16="ΝΑΙ",4,0))))</f>
        <v>6</v>
      </c>
      <c r="AC16" s="23">
        <f>IF(ISBLANK(#REF!),"",IF(E16="ΠΕ23",IF(N16="ΝΑΙ",3,(IF(O16="ΝΑΙ",2,0))),IF(N16="ΝΑΙ",3,(IF(O16="ΝΑΙ",2,0)))))</f>
        <v>0</v>
      </c>
      <c r="AD16" s="23">
        <f>IF(ISBLANK(#REF!),"",MAX(AB16:AC16))</f>
        <v>6</v>
      </c>
      <c r="AE16" s="23">
        <f>IF(ISBLANK(#REF!),"",MIN(3,0.5*INT((P16*12+Q16+ROUND(R16/30,0))/6)))</f>
        <v>0</v>
      </c>
      <c r="AF16" s="23">
        <f>IF(ISBLANK(#REF!),"",0.25*(S16*12+T16+ROUND(U16/30,0)))</f>
        <v>1.25</v>
      </c>
      <c r="AG16" s="27">
        <f>IF(ISBLANK(#REF!),"",IF(V16&gt;=67%,7,0))</f>
        <v>0</v>
      </c>
      <c r="AH16" s="27">
        <f>IF(ISBLANK(#REF!),"",IF(W16&gt;=1,7,0))</f>
        <v>0</v>
      </c>
      <c r="AI16" s="27">
        <f>IF(ISBLANK(#REF!),"",IF(X16="ΠΟΛΥΤΕΚΝΟΣ",7,IF(X16="ΤΡΙΤΕΚΝΟΣ",3,0)))</f>
        <v>0</v>
      </c>
      <c r="AJ16" s="27">
        <f>IF(ISBLANK(#REF!),"",MAX(AG16:AI16))</f>
        <v>0</v>
      </c>
      <c r="AK16" s="178">
        <f>IF(ISBLANK(#REF!),"",AA16+SUM(AD16:AF16,AJ16))</f>
        <v>8.06</v>
      </c>
    </row>
    <row r="17" spans="1:37" s="8" customFormat="1">
      <c r="A17" s="28">
        <f>IF(ISBLANK(#REF!),"",IF(ISNUMBER(A16),A16+1,1))</f>
        <v>7</v>
      </c>
      <c r="B17" s="8" t="s">
        <v>499</v>
      </c>
      <c r="C17" s="8" t="s">
        <v>111</v>
      </c>
      <c r="D17" s="8" t="s">
        <v>143</v>
      </c>
      <c r="E17" s="8" t="s">
        <v>37</v>
      </c>
      <c r="F17" s="8" t="s">
        <v>87</v>
      </c>
      <c r="G17" s="8" t="s">
        <v>15</v>
      </c>
      <c r="H17" s="8" t="s">
        <v>12</v>
      </c>
      <c r="I17" s="8" t="s">
        <v>11</v>
      </c>
      <c r="J17" s="37">
        <v>37685</v>
      </c>
      <c r="K17" s="51">
        <v>5</v>
      </c>
      <c r="L17" s="12"/>
      <c r="M17" s="12"/>
      <c r="N17" s="12"/>
      <c r="O17" s="12"/>
      <c r="P17" s="8">
        <v>0</v>
      </c>
      <c r="Q17" s="8">
        <v>0</v>
      </c>
      <c r="R17" s="8">
        <v>0</v>
      </c>
      <c r="S17" s="8">
        <v>2</v>
      </c>
      <c r="T17" s="8">
        <v>1</v>
      </c>
      <c r="U17" s="8">
        <v>17</v>
      </c>
      <c r="V17" s="11"/>
      <c r="W17" s="85"/>
      <c r="X17" s="12"/>
      <c r="Y17" s="12" t="s">
        <v>14</v>
      </c>
      <c r="Z17" s="12" t="s">
        <v>14</v>
      </c>
      <c r="AA17" s="23">
        <f>IF(ISBLANK(#REF!),"",IF(K17&gt;5,ROUND(0.5*(K17-5),2),0))</f>
        <v>0</v>
      </c>
      <c r="AB17" s="23">
        <f>IF(ISBLANK(#REF!),"",IF(L17="ΝΑΙ",6,(IF(M17="ΝΑΙ",4,0))))</f>
        <v>0</v>
      </c>
      <c r="AC17" s="23">
        <f>IF(ISBLANK(#REF!),"",IF(E17="ΠΕ23",IF(N17="ΝΑΙ",3,(IF(O17="ΝΑΙ",2,0))),IF(N17="ΝΑΙ",3,(IF(O17="ΝΑΙ",2,0)))))</f>
        <v>0</v>
      </c>
      <c r="AD17" s="23">
        <f>IF(ISBLANK(#REF!),"",MAX(AB17:AC17))</f>
        <v>0</v>
      </c>
      <c r="AE17" s="23">
        <f>IF(ISBLANK(#REF!),"",MIN(3,0.5*INT((P17*12+Q17+ROUND(R17/30,0))/6)))</f>
        <v>0</v>
      </c>
      <c r="AF17" s="23">
        <f>IF(ISBLANK(#REF!),"",0.25*(S17*12+T17+ROUND(U17/30,0)))</f>
        <v>6.5</v>
      </c>
      <c r="AG17" s="27">
        <f>IF(ISBLANK(#REF!),"",IF(V17&gt;=67%,7,0))</f>
        <v>0</v>
      </c>
      <c r="AH17" s="27">
        <f>IF(ISBLANK(#REF!),"",IF(W17&gt;=1,7,0))</f>
        <v>0</v>
      </c>
      <c r="AI17" s="27">
        <f>IF(ISBLANK(#REF!),"",IF(X17="ΠΟΛΥΤΕΚΝΟΣ",7,IF(X17="ΤΡΙΤΕΚΝΟΣ",3,0)))</f>
        <v>0</v>
      </c>
      <c r="AJ17" s="27">
        <f>IF(ISBLANK(#REF!),"",MAX(AG17:AI17))</f>
        <v>0</v>
      </c>
      <c r="AK17" s="178">
        <f>IF(ISBLANK(#REF!),"",AA17+SUM(AD17:AF17,AJ17))</f>
        <v>6.5</v>
      </c>
    </row>
    <row r="18" spans="1:37" s="8" customFormat="1">
      <c r="A18" s="28">
        <f>IF(ISBLANK(#REF!),"",IF(ISNUMBER(A17),A17+1,1))</f>
        <v>8</v>
      </c>
      <c r="B18" s="8" t="s">
        <v>568</v>
      </c>
      <c r="C18" s="8" t="s">
        <v>126</v>
      </c>
      <c r="D18" s="8" t="s">
        <v>210</v>
      </c>
      <c r="E18" s="8" t="s">
        <v>37</v>
      </c>
      <c r="F18" s="8" t="s">
        <v>88</v>
      </c>
      <c r="G18" s="8" t="s">
        <v>61</v>
      </c>
      <c r="H18" s="8" t="s">
        <v>12</v>
      </c>
      <c r="I18" s="8" t="s">
        <v>11</v>
      </c>
      <c r="J18" s="37">
        <v>41946</v>
      </c>
      <c r="K18" s="51">
        <v>7.04</v>
      </c>
      <c r="L18" s="12"/>
      <c r="M18" s="12"/>
      <c r="N18" s="12"/>
      <c r="O18" s="12"/>
      <c r="P18" s="8">
        <v>0</v>
      </c>
      <c r="Q18" s="8">
        <v>0</v>
      </c>
      <c r="R18" s="8">
        <v>0</v>
      </c>
      <c r="S18" s="8">
        <v>1</v>
      </c>
      <c r="T18" s="8">
        <v>0</v>
      </c>
      <c r="U18" s="8">
        <v>22</v>
      </c>
      <c r="V18" s="11"/>
      <c r="W18" s="85"/>
      <c r="X18" s="12"/>
      <c r="Y18" s="12" t="s">
        <v>14</v>
      </c>
      <c r="Z18" s="12" t="s">
        <v>14</v>
      </c>
      <c r="AA18" s="23">
        <f>IF(ISBLANK(#REF!),"",IF(K18&gt;5,ROUND(0.5*(K18-5),2),0))</f>
        <v>1.02</v>
      </c>
      <c r="AB18" s="23">
        <f>IF(ISBLANK(#REF!),"",IF(L18="ΝΑΙ",6,(IF(M18="ΝΑΙ",4,0))))</f>
        <v>0</v>
      </c>
      <c r="AC18" s="23">
        <f>IF(ISBLANK(#REF!),"",IF(E18="ΠΕ23",IF(N18="ΝΑΙ",3,(IF(O18="ΝΑΙ",2,0))),IF(N18="ΝΑΙ",3,(IF(O18="ΝΑΙ",2,0)))))</f>
        <v>0</v>
      </c>
      <c r="AD18" s="23">
        <f>IF(ISBLANK(#REF!),"",MAX(AB18:AC18))</f>
        <v>0</v>
      </c>
      <c r="AE18" s="23">
        <f>IF(ISBLANK(#REF!),"",MIN(3,0.5*INT((P18*12+Q18+ROUND(R18/30,0))/6)))</f>
        <v>0</v>
      </c>
      <c r="AF18" s="23">
        <f>IF(ISBLANK(#REF!),"",0.25*(S18*12+T18+ROUND(U18/30,0)))</f>
        <v>3.25</v>
      </c>
      <c r="AG18" s="27">
        <f>IF(ISBLANK(#REF!),"",IF(V18&gt;=67%,7,0))</f>
        <v>0</v>
      </c>
      <c r="AH18" s="27">
        <f>IF(ISBLANK(#REF!),"",IF(W18&gt;=1,7,0))</f>
        <v>0</v>
      </c>
      <c r="AI18" s="27">
        <f>IF(ISBLANK(#REF!),"",IF(X18="ΠΟΛΥΤΕΚΝΟΣ",7,IF(X18="ΤΡΙΤΕΚΝΟΣ",3,0)))</f>
        <v>0</v>
      </c>
      <c r="AJ18" s="27">
        <f>IF(ISBLANK(#REF!),"",MAX(AG18:AI18))</f>
        <v>0</v>
      </c>
      <c r="AK18" s="178">
        <f>IF(ISBLANK(#REF!),"",AA18+SUM(AD18:AF18,AJ18))</f>
        <v>4.2699999999999996</v>
      </c>
    </row>
    <row r="19" spans="1:37" s="8" customFormat="1">
      <c r="A19" s="28">
        <f>IF(ISBLANK(#REF!),"",IF(ISNUMBER(A18),A18+1,1))</f>
        <v>9</v>
      </c>
      <c r="B19" s="8" t="s">
        <v>505</v>
      </c>
      <c r="C19" s="8" t="s">
        <v>119</v>
      </c>
      <c r="D19" s="8" t="s">
        <v>106</v>
      </c>
      <c r="E19" s="8" t="s">
        <v>37</v>
      </c>
      <c r="F19" s="8" t="s">
        <v>88</v>
      </c>
      <c r="G19" s="8" t="s">
        <v>61</v>
      </c>
      <c r="H19" s="8" t="s">
        <v>12</v>
      </c>
      <c r="I19" s="8" t="s">
        <v>11</v>
      </c>
      <c r="J19" s="37">
        <v>41933</v>
      </c>
      <c r="K19" s="51">
        <v>6.9</v>
      </c>
      <c r="L19" s="12"/>
      <c r="M19" s="12"/>
      <c r="N19" s="12"/>
      <c r="O19" s="12"/>
      <c r="P19" s="8">
        <v>0</v>
      </c>
      <c r="Q19" s="8">
        <v>0</v>
      </c>
      <c r="R19" s="8">
        <v>0</v>
      </c>
      <c r="S19" s="8">
        <v>1</v>
      </c>
      <c r="T19" s="8">
        <v>0</v>
      </c>
      <c r="U19" s="8">
        <v>22</v>
      </c>
      <c r="V19" s="11"/>
      <c r="W19" s="85"/>
      <c r="X19" s="12"/>
      <c r="Y19" s="12" t="s">
        <v>14</v>
      </c>
      <c r="Z19" s="12" t="s">
        <v>14</v>
      </c>
      <c r="AA19" s="23">
        <f>IF(ISBLANK(#REF!),"",IF(K19&gt;5,ROUND(0.5*(K19-5),2),0))</f>
        <v>0.95</v>
      </c>
      <c r="AB19" s="23">
        <f>IF(ISBLANK(#REF!),"",IF(L19="ΝΑΙ",6,(IF(M19="ΝΑΙ",4,0))))</f>
        <v>0</v>
      </c>
      <c r="AC19" s="23">
        <f>IF(ISBLANK(#REF!),"",IF(E19="ΠΕ23",IF(N19="ΝΑΙ",3,(IF(O19="ΝΑΙ",2,0))),IF(N19="ΝΑΙ",3,(IF(O19="ΝΑΙ",2,0)))))</f>
        <v>0</v>
      </c>
      <c r="AD19" s="23">
        <f>IF(ISBLANK(#REF!),"",MAX(AB19:AC19))</f>
        <v>0</v>
      </c>
      <c r="AE19" s="23">
        <f>IF(ISBLANK(#REF!),"",MIN(3,0.5*INT((P19*12+Q19+ROUND(R19/30,0))/6)))</f>
        <v>0</v>
      </c>
      <c r="AF19" s="23">
        <f>IF(ISBLANK(#REF!),"",0.25*(S19*12+T19+ROUND(U19/30,0)))</f>
        <v>3.25</v>
      </c>
      <c r="AG19" s="27">
        <f>IF(ISBLANK(#REF!),"",IF(V19&gt;=67%,7,0))</f>
        <v>0</v>
      </c>
      <c r="AH19" s="27">
        <f>IF(ISBLANK(#REF!),"",IF(W19&gt;=1,7,0))</f>
        <v>0</v>
      </c>
      <c r="AI19" s="27">
        <f>IF(ISBLANK(#REF!),"",IF(X19="ΠΟΛΥΤΕΚΝΟΣ",7,IF(X19="ΤΡΙΤΕΚΝΟΣ",3,0)))</f>
        <v>0</v>
      </c>
      <c r="AJ19" s="27">
        <f>IF(ISBLANK(#REF!),"",MAX(AG19:AI19))</f>
        <v>0</v>
      </c>
      <c r="AK19" s="178">
        <f>IF(ISBLANK(#REF!),"",AA19+SUM(AD19:AF19,AJ19))</f>
        <v>4.2</v>
      </c>
    </row>
    <row r="20" spans="1:37" s="8" customFormat="1">
      <c r="A20" s="28">
        <f>IF(ISBLANK(#REF!),"",IF(ISNUMBER(A19),A19+1,1))</f>
        <v>10</v>
      </c>
      <c r="B20" s="8" t="s">
        <v>541</v>
      </c>
      <c r="C20" s="8" t="s">
        <v>542</v>
      </c>
      <c r="D20" s="8" t="s">
        <v>166</v>
      </c>
      <c r="E20" s="8" t="s">
        <v>37</v>
      </c>
      <c r="F20" s="8" t="s">
        <v>87</v>
      </c>
      <c r="G20" s="8" t="s">
        <v>15</v>
      </c>
      <c r="H20" s="8" t="s">
        <v>12</v>
      </c>
      <c r="I20" s="8" t="s">
        <v>11</v>
      </c>
      <c r="J20" s="37">
        <v>37316</v>
      </c>
      <c r="K20" s="51">
        <v>8.15</v>
      </c>
      <c r="L20" s="12"/>
      <c r="M20" s="12"/>
      <c r="N20" s="12"/>
      <c r="O20" s="12"/>
      <c r="P20" s="8">
        <v>0</v>
      </c>
      <c r="Q20" s="8">
        <v>0</v>
      </c>
      <c r="R20" s="8">
        <v>0</v>
      </c>
      <c r="S20" s="8">
        <v>0</v>
      </c>
      <c r="T20" s="8">
        <v>6</v>
      </c>
      <c r="U20" s="8">
        <v>24</v>
      </c>
      <c r="V20" s="11"/>
      <c r="W20" s="85"/>
      <c r="X20" s="12"/>
      <c r="Y20" s="12" t="s">
        <v>14</v>
      </c>
      <c r="Z20" s="12" t="s">
        <v>14</v>
      </c>
      <c r="AA20" s="23">
        <f>IF(ISBLANK(#REF!),"",IF(K20&gt;5,ROUND(0.5*(K20-5),2),0))</f>
        <v>1.58</v>
      </c>
      <c r="AB20" s="23">
        <f>IF(ISBLANK(#REF!),"",IF(L20="ΝΑΙ",6,(IF(M20="ΝΑΙ",4,0))))</f>
        <v>0</v>
      </c>
      <c r="AC20" s="23">
        <f>IF(ISBLANK(#REF!),"",IF(E20="ΠΕ23",IF(N20="ΝΑΙ",3,(IF(O20="ΝΑΙ",2,0))),IF(N20="ΝΑΙ",3,(IF(O20="ΝΑΙ",2,0)))))</f>
        <v>0</v>
      </c>
      <c r="AD20" s="23">
        <f>IF(ISBLANK(#REF!),"",MAX(AB20:AC20))</f>
        <v>0</v>
      </c>
      <c r="AE20" s="23">
        <f>IF(ISBLANK(#REF!),"",MIN(3,0.5*INT((P20*12+Q20+ROUND(R20/30,0))/6)))</f>
        <v>0</v>
      </c>
      <c r="AF20" s="23">
        <f>IF(ISBLANK(#REF!),"",0.25*(S20*12+T20+ROUND(U20/30,0)))</f>
        <v>1.75</v>
      </c>
      <c r="AG20" s="27">
        <f>IF(ISBLANK(#REF!),"",IF(V20&gt;=67%,7,0))</f>
        <v>0</v>
      </c>
      <c r="AH20" s="27">
        <f>IF(ISBLANK(#REF!),"",IF(W20&gt;=1,7,0))</f>
        <v>0</v>
      </c>
      <c r="AI20" s="27">
        <f>IF(ISBLANK(#REF!),"",IF(X20="ΠΟΛΥΤΕΚΝΟΣ",7,IF(X20="ΤΡΙΤΕΚΝΟΣ",3,0)))</f>
        <v>0</v>
      </c>
      <c r="AJ20" s="27">
        <f>IF(ISBLANK(#REF!),"",MAX(AG20:AI20))</f>
        <v>0</v>
      </c>
      <c r="AK20" s="178">
        <f>IF(ISBLANK(#REF!),"",AA20+SUM(AD20:AF20,AJ20))</f>
        <v>3.33</v>
      </c>
    </row>
    <row r="21" spans="1:37" s="8" customFormat="1">
      <c r="A21" s="28">
        <f>IF(ISBLANK(#REF!),"",IF(ISNUMBER(A20),A20+1,1))</f>
        <v>11</v>
      </c>
      <c r="B21" s="8" t="s">
        <v>538</v>
      </c>
      <c r="C21" s="8" t="s">
        <v>143</v>
      </c>
      <c r="D21" s="8" t="s">
        <v>300</v>
      </c>
      <c r="E21" s="8" t="s">
        <v>37</v>
      </c>
      <c r="F21" s="8" t="s">
        <v>87</v>
      </c>
      <c r="G21" s="8" t="s">
        <v>15</v>
      </c>
      <c r="H21" s="8" t="s">
        <v>12</v>
      </c>
      <c r="I21" s="8" t="s">
        <v>11</v>
      </c>
      <c r="J21" s="37">
        <v>38282</v>
      </c>
      <c r="K21" s="51">
        <v>5.85</v>
      </c>
      <c r="L21" s="12"/>
      <c r="M21" s="12"/>
      <c r="N21" s="12"/>
      <c r="O21" s="12"/>
      <c r="P21" s="8">
        <v>0</v>
      </c>
      <c r="Q21" s="8">
        <v>0</v>
      </c>
      <c r="R21" s="8">
        <v>0</v>
      </c>
      <c r="S21" s="8">
        <v>0</v>
      </c>
      <c r="T21" s="8">
        <v>5</v>
      </c>
      <c r="U21" s="8">
        <v>14</v>
      </c>
      <c r="V21" s="11"/>
      <c r="W21" s="85"/>
      <c r="X21" s="12"/>
      <c r="Y21" s="12" t="s">
        <v>14</v>
      </c>
      <c r="Z21" s="12" t="s">
        <v>14</v>
      </c>
      <c r="AA21" s="23">
        <f>IF(ISBLANK(#REF!),"",IF(K21&gt;5,ROUND(0.5*(K21-5),2),0))</f>
        <v>0.43</v>
      </c>
      <c r="AB21" s="23">
        <f>IF(ISBLANK(#REF!),"",IF(L21="ΝΑΙ",6,(IF(M21="ΝΑΙ",4,0))))</f>
        <v>0</v>
      </c>
      <c r="AC21" s="23">
        <f>IF(ISBLANK(#REF!),"",IF(E21="ΠΕ23",IF(N21="ΝΑΙ",3,(IF(O21="ΝΑΙ",2,0))),IF(N21="ΝΑΙ",3,(IF(O21="ΝΑΙ",2,0)))))</f>
        <v>0</v>
      </c>
      <c r="AD21" s="23">
        <f>IF(ISBLANK(#REF!),"",MAX(AB21:AC21))</f>
        <v>0</v>
      </c>
      <c r="AE21" s="23">
        <f>IF(ISBLANK(#REF!),"",MIN(3,0.5*INT((P21*12+Q21+ROUND(R21/30,0))/6)))</f>
        <v>0</v>
      </c>
      <c r="AF21" s="23">
        <f>IF(ISBLANK(#REF!),"",0.25*(S21*12+T21+ROUND(U21/30,0)))</f>
        <v>1.25</v>
      </c>
      <c r="AG21" s="27">
        <f>IF(ISBLANK(#REF!),"",IF(V21&gt;=67%,7,0))</f>
        <v>0</v>
      </c>
      <c r="AH21" s="27">
        <f>IF(ISBLANK(#REF!),"",IF(W21&gt;=1,7,0))</f>
        <v>0</v>
      </c>
      <c r="AI21" s="27">
        <f>IF(ISBLANK(#REF!),"",IF(X21="ΠΟΛΥΤΕΚΝΟΣ",7,IF(X21="ΤΡΙΤΕΚΝΟΣ",3,0)))</f>
        <v>0</v>
      </c>
      <c r="AJ21" s="27">
        <f>IF(ISBLANK(#REF!),"",MAX(AG21:AI21))</f>
        <v>0</v>
      </c>
      <c r="AK21" s="178">
        <f>IF(ISBLANK(#REF!),"",AA21+SUM(AD21:AF21,AJ21))</f>
        <v>1.68</v>
      </c>
    </row>
  </sheetData>
  <sortState ref="B11:AN21">
    <sortCondition descending="1" ref="AK11:AK21"/>
    <sortCondition ref="J11:J21"/>
    <sortCondition descending="1" ref="K11:K21"/>
  </sortState>
  <mergeCells count="11">
    <mergeCell ref="B4:D4"/>
    <mergeCell ref="B5:D5"/>
    <mergeCell ref="B6:D6"/>
    <mergeCell ref="B7:D7"/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194" priority="18">
      <formula>OR(AND($E1&lt;&gt;"ΠΕ23",$H1="ΝΑΙ",$I1="ΕΠΙΚΟΥΡΙΚΟΣ"),AND($E1&lt;&gt;"ΠΕ23",$H1="ΌΧΙ",$I1="ΚΥΡΙΟΣ"))</formula>
    </cfRule>
  </conditionalFormatting>
  <conditionalFormatting sqref="E1:G10">
    <cfRule type="expression" dxfId="193" priority="17">
      <formula>OR(AND($E1&lt;&gt;"ΠΕ25",$F1="ΑΕΙ",$G1="ΑΠΑΙΤΕΙΤΑΙ"),AND($E1&lt;&gt;"ΠΕ25",$E1&lt;&gt;"ΠΕ23",$F1="ΤΕΙ",$G1="ΔΕΝ ΑΠΑΙΤΕΙΤΑΙ"))</formula>
    </cfRule>
  </conditionalFormatting>
  <conditionalFormatting sqref="H1:H21 E1:E21">
    <cfRule type="expression" dxfId="192" priority="16">
      <formula>AND($E1="ΠΕ23",$H1="ΌΧΙ")</formula>
    </cfRule>
  </conditionalFormatting>
  <conditionalFormatting sqref="G1:G21 E1:E21">
    <cfRule type="expression" dxfId="191" priority="15">
      <formula>OR(AND($E1="ΠΕ23",$G1="ΑΠΑΙΤΕΙΤΑΙ"),AND($E1="ΠΕ25",$G1="ΔΕΝ ΑΠΑΙΤΕΙΤΑΙ"))</formula>
    </cfRule>
  </conditionalFormatting>
  <conditionalFormatting sqref="G1:H10">
    <cfRule type="expression" dxfId="190" priority="14">
      <formula>AND($G1="ΔΕΝ ΑΠΑΙΤΕΙΤΑΙ",$H1="ΌΧΙ")</formula>
    </cfRule>
  </conditionalFormatting>
  <conditionalFormatting sqref="E1:F10">
    <cfRule type="expression" dxfId="189" priority="13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1:I21">
    <cfRule type="expression" dxfId="188" priority="12">
      <formula>OR(AND($E11&lt;&gt;"ΠΕ23",$H11="ΝΑΙ",$I11="ΕΠΙΚΟΥΡΙΚΟΣ"),AND($E11&lt;&gt;"ΠΕ23",$H11="ΌΧΙ",$I11="ΚΥΡΙΟΣ"))</formula>
    </cfRule>
  </conditionalFormatting>
  <conditionalFormatting sqref="E11:G21">
    <cfRule type="expression" dxfId="187" priority="11">
      <formula>OR(AND($E11&lt;&gt;"ΠΕ25",$F11="ΑΕΙ",$G11="ΑΠΑΙΤΕΙΤΑΙ"),AND($E11&lt;&gt;"ΠΕ25",$E11&lt;&gt;"ΠΕ23",$F11="ΤΕΙ",$G11="ΔΕΝ ΑΠΑΙΤΕΙΤΑΙ"))</formula>
    </cfRule>
  </conditionalFormatting>
  <conditionalFormatting sqref="E11:E21">
    <cfRule type="expression" dxfId="186" priority="10">
      <formula>AND($E11="ΠΕ23",$H11="ΌΧΙ")</formula>
    </cfRule>
  </conditionalFormatting>
  <conditionalFormatting sqref="E11:E21">
    <cfRule type="expression" dxfId="185" priority="9">
      <formula>OR(AND($E11="ΠΕ23",$G11="ΑΠΑΙΤΕΙΤΑΙ"),AND($E11="ΠΕ25",$G11="ΔΕΝ ΑΠΑΙΤΕΙΤΑΙ"))</formula>
    </cfRule>
  </conditionalFormatting>
  <conditionalFormatting sqref="G11:H21">
    <cfRule type="expression" dxfId="184" priority="8">
      <formula>AND($G11="ΔΕΝ ΑΠΑΙΤΕΙΤΑΙ",$H11="ΌΧΙ")</formula>
    </cfRule>
  </conditionalFormatting>
  <conditionalFormatting sqref="E11:F21">
    <cfRule type="expression" dxfId="183" priority="7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11:I21">
    <cfRule type="expression" dxfId="182" priority="6">
      <formula>OR(AND($E11&lt;&gt;"ΠΕ23",$H11="ΝΑΙ",$I11="ΕΠΙΚΟΥΡΙΚΟΣ"),AND($E11&lt;&gt;"ΠΕ23",$H11="ΌΧΙ",$I11="ΚΥΡΙΟΣ"))</formula>
    </cfRule>
  </conditionalFormatting>
  <conditionalFormatting sqref="E11:G21">
    <cfRule type="expression" dxfId="181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:H21">
    <cfRule type="expression" dxfId="180" priority="4">
      <formula>AND($E11="ΠΕ23",$H11="ΌΧΙ")</formula>
    </cfRule>
  </conditionalFormatting>
  <conditionalFormatting sqref="G11:G21">
    <cfRule type="expression" dxfId="179" priority="3">
      <formula>OR(AND($E11="ΠΕ23",$G11="ΑΠΑΙΤΕΙΤΑΙ"),AND($E11="ΠΕ25",$G11="ΔΕΝ ΑΠΑΙΤΕΙΤΑΙ"))</formula>
    </cfRule>
  </conditionalFormatting>
  <conditionalFormatting sqref="G11:H21">
    <cfRule type="expression" dxfId="178" priority="2">
      <formula>AND($G11="ΔΕΝ ΑΠΑΙΤΕΙΤΑΙ",$H11="ΌΧΙ")</formula>
    </cfRule>
  </conditionalFormatting>
  <conditionalFormatting sqref="E11:F21">
    <cfRule type="expression" dxfId="177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dataValidations count="12">
    <dataValidation type="whole" operator="greaterThanOrEqual" allowBlank="1" showInputMessage="1" showErrorMessage="1" sqref="W11:W21">
      <formula1>0</formula1>
    </dataValidation>
    <dataValidation type="list" allowBlank="1" showInputMessage="1" showErrorMessage="1" sqref="F11:F21">
      <formula1>ΑΕΙ_ΤΕΙ</formula1>
    </dataValidation>
    <dataValidation type="list" allowBlank="1" showInputMessage="1" showErrorMessage="1" sqref="G11:G21">
      <formula1>ΑΠΑΙΤΕΙΤΑΙ_ΔΕΝ_ΑΠΑΙΤΕΙΤΑΙ</formula1>
    </dataValidation>
    <dataValidation type="list" allowBlank="1" showInputMessage="1" showErrorMessage="1" sqref="E11:E21">
      <formula1>ΚΛΑΔΟΣ_ΕΕΠ</formula1>
    </dataValidation>
    <dataValidation type="decimal" allowBlank="1" showInputMessage="1" showErrorMessage="1" sqref="K11:K21">
      <formula1>0</formula1>
      <formula2>10</formula2>
    </dataValidation>
    <dataValidation type="list" allowBlank="1" showInputMessage="1" showErrorMessage="1" sqref="X11:X21">
      <formula1>ΠΟΛΥΤΕΚΝΟΣ_ΤΡΙΤΕΚΝΟΣ</formula1>
    </dataValidation>
    <dataValidation type="whole" allowBlank="1" showInputMessage="1" showErrorMessage="1" sqref="R11:R21 U11:U21">
      <formula1>0</formula1>
      <formula2>29</formula2>
    </dataValidation>
    <dataValidation type="whole" allowBlank="1" showInputMessage="1" showErrorMessage="1" sqref="Q11:Q21 T11:T21">
      <formula1>0</formula1>
      <formula2>11</formula2>
    </dataValidation>
    <dataValidation type="whole" allowBlank="1" showInputMessage="1" showErrorMessage="1" sqref="P11:P21 S11:S21">
      <formula1>0</formula1>
      <formula2>40</formula2>
    </dataValidation>
    <dataValidation type="list" allowBlank="1" showInputMessage="1" showErrorMessage="1" sqref="H11:H21 Y11:Z21 L11:O21">
      <formula1>NAI_OXI</formula1>
    </dataValidation>
    <dataValidation type="list" allowBlank="1" showInputMessage="1" showErrorMessage="1" sqref="I11:I21">
      <formula1>ΚΑΤΗΓΟΡΙΑ_ΠΙΝΑΚΑ</formula1>
    </dataValidation>
    <dataValidation type="decimal" allowBlank="1" showInputMessage="1" showErrorMessage="1" sqref="V11:V21">
      <formula1>0</formula1>
      <formula2>1</formula2>
    </dataValidation>
  </dataValidations>
  <pageMargins left="0.7" right="0.7" top="0.75" bottom="0.75" header="0.3" footer="0.3"/>
  <pageSetup scale="2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64"/>
  <sheetViews>
    <sheetView view="pageBreakPreview" topLeftCell="A43" zoomScale="76" zoomScaleNormal="85" zoomScaleSheetLayoutView="76" workbookViewId="0">
      <selection activeCell="A11" sqref="A11"/>
    </sheetView>
  </sheetViews>
  <sheetFormatPr defaultRowHeight="15"/>
  <cols>
    <col min="1" max="1" width="4.7109375" customWidth="1"/>
    <col min="2" max="2" width="18.140625" customWidth="1"/>
    <col min="3" max="3" width="20.5703125" customWidth="1"/>
    <col min="4" max="4" width="21.7109375" customWidth="1"/>
    <col min="5" max="5" width="11.7109375" customWidth="1"/>
    <col min="6" max="6" width="6.28515625" customWidth="1"/>
    <col min="7" max="7" width="14.5703125" customWidth="1"/>
    <col min="9" max="9" width="14.140625" customWidth="1"/>
    <col min="10" max="10" width="12.5703125" customWidth="1"/>
    <col min="11" max="11" width="6.42578125" customWidth="1"/>
    <col min="13" max="13" width="13" bestFit="1" customWidth="1"/>
    <col min="16" max="16" width="6.7109375" bestFit="1" customWidth="1"/>
    <col min="17" max="17" width="8.28515625" customWidth="1"/>
    <col min="19" max="21" width="6.7109375" bestFit="1" customWidth="1"/>
    <col min="24" max="24" width="3.85546875" bestFit="1" customWidth="1"/>
    <col min="25" max="25" width="6.140625" customWidth="1"/>
    <col min="26" max="26" width="7.140625" customWidth="1"/>
    <col min="27" max="27" width="6" customWidth="1"/>
    <col min="32" max="33" width="6.7109375" bestFit="1" customWidth="1"/>
    <col min="35" max="36" width="6.7109375" bestFit="1" customWidth="1"/>
    <col min="37" max="37" width="7.42578125" customWidth="1"/>
  </cols>
  <sheetData>
    <row r="1" spans="1:37" s="8" customFormat="1">
      <c r="A1" s="32"/>
      <c r="B1" s="32"/>
      <c r="C1" s="32"/>
      <c r="D1" s="32"/>
      <c r="E1" s="32"/>
      <c r="F1" s="32"/>
      <c r="G1" s="32"/>
      <c r="H1" s="32"/>
      <c r="I1" s="32"/>
      <c r="J1" s="32"/>
      <c r="K1" s="35"/>
      <c r="L1" s="34"/>
      <c r="M1" s="34"/>
      <c r="N1" s="34"/>
      <c r="O1" s="34"/>
      <c r="P1" s="32"/>
      <c r="Q1" s="32"/>
      <c r="R1" s="32"/>
      <c r="S1" s="32"/>
      <c r="T1" s="32"/>
      <c r="U1" s="32"/>
      <c r="V1" s="32"/>
      <c r="W1" s="32"/>
      <c r="X1" s="34"/>
      <c r="Y1" s="34"/>
      <c r="Z1" s="34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</row>
    <row r="2" spans="1:37" s="8" customFormat="1">
      <c r="A2" s="32"/>
      <c r="B2" s="32"/>
      <c r="D2" s="106" t="s">
        <v>816</v>
      </c>
      <c r="E2" s="106"/>
      <c r="F2" s="106"/>
      <c r="G2" s="106"/>
      <c r="H2" s="106"/>
      <c r="I2" s="106"/>
      <c r="J2" s="32"/>
      <c r="K2" s="35"/>
      <c r="L2" s="34"/>
      <c r="M2" s="34"/>
      <c r="N2" s="34"/>
      <c r="O2" s="34"/>
      <c r="P2" s="32"/>
      <c r="Q2" s="32"/>
      <c r="R2" s="32"/>
      <c r="S2" s="32"/>
      <c r="T2" s="32"/>
      <c r="U2" s="32"/>
      <c r="V2" s="32"/>
      <c r="W2" s="32"/>
      <c r="X2" s="34"/>
      <c r="Y2" s="34"/>
      <c r="Z2" s="34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s="8" customFormat="1">
      <c r="A3" s="32"/>
      <c r="B3" s="32"/>
      <c r="C3" s="36"/>
      <c r="D3" s="32"/>
      <c r="E3" s="32"/>
      <c r="F3" s="32"/>
      <c r="G3" s="32"/>
      <c r="H3" s="32"/>
      <c r="I3" s="32"/>
      <c r="J3" s="32"/>
      <c r="K3" s="35"/>
      <c r="L3" s="34"/>
      <c r="M3" s="34"/>
      <c r="N3" s="34"/>
      <c r="O3" s="34"/>
      <c r="P3" s="32"/>
      <c r="Q3" s="32"/>
      <c r="R3" s="32"/>
      <c r="S3" s="32"/>
      <c r="T3" s="32"/>
      <c r="U3" s="32"/>
      <c r="V3" s="32"/>
      <c r="W3" s="32"/>
      <c r="X3" s="34"/>
      <c r="Y3" s="34"/>
      <c r="Z3" s="34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s="8" customFormat="1">
      <c r="B4" s="209" t="s">
        <v>52</v>
      </c>
      <c r="C4" s="209"/>
      <c r="D4" s="209"/>
      <c r="E4" s="32"/>
      <c r="F4" s="32"/>
      <c r="G4" s="32"/>
      <c r="H4" s="32"/>
      <c r="I4" s="32"/>
      <c r="J4" s="32"/>
      <c r="K4" s="35"/>
      <c r="L4" s="34"/>
      <c r="M4" s="34"/>
      <c r="N4" s="34"/>
      <c r="O4" s="34"/>
      <c r="P4" s="32"/>
      <c r="Q4" s="32"/>
      <c r="R4" s="32"/>
      <c r="S4" s="32"/>
      <c r="T4" s="32"/>
      <c r="U4" s="32"/>
      <c r="V4" s="32"/>
      <c r="W4" s="32"/>
      <c r="X4" s="34"/>
      <c r="Y4" s="34"/>
      <c r="Z4" s="34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s="8" customFormat="1">
      <c r="B5" s="210" t="s">
        <v>53</v>
      </c>
      <c r="C5" s="210"/>
      <c r="D5" s="210"/>
      <c r="E5" s="32"/>
      <c r="F5" s="32"/>
      <c r="G5" s="32"/>
      <c r="H5" s="32"/>
      <c r="I5" s="32"/>
      <c r="J5" s="32"/>
      <c r="K5" s="35"/>
      <c r="L5" s="34"/>
      <c r="M5" s="34"/>
      <c r="N5" s="34"/>
      <c r="O5" s="34"/>
      <c r="P5" s="32"/>
      <c r="Q5" s="32"/>
      <c r="R5" s="32"/>
      <c r="S5" s="32"/>
      <c r="T5" s="32"/>
      <c r="U5" s="32"/>
      <c r="V5" s="32"/>
      <c r="W5" s="32"/>
      <c r="X5" s="34"/>
      <c r="Y5" s="34"/>
      <c r="Z5" s="34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s="8" customFormat="1">
      <c r="B6" s="210" t="s">
        <v>54</v>
      </c>
      <c r="C6" s="210"/>
      <c r="D6" s="210"/>
      <c r="E6" s="32"/>
      <c r="F6" s="32"/>
      <c r="G6" s="32"/>
      <c r="H6" s="32"/>
      <c r="I6" s="32"/>
      <c r="J6" s="32"/>
      <c r="K6" s="35"/>
      <c r="L6" s="34"/>
      <c r="M6" s="34"/>
      <c r="N6" s="34"/>
      <c r="O6" s="34"/>
      <c r="P6" s="32"/>
      <c r="Q6" s="32"/>
      <c r="R6" s="32"/>
      <c r="S6" s="32"/>
      <c r="T6" s="32"/>
      <c r="U6" s="32"/>
      <c r="V6" s="32"/>
      <c r="W6" s="32"/>
      <c r="X6" s="34"/>
      <c r="Y6" s="34"/>
      <c r="Z6" s="34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s="8" customFormat="1">
      <c r="B7" s="210" t="s">
        <v>813</v>
      </c>
      <c r="C7" s="210"/>
      <c r="D7" s="210"/>
      <c r="E7" s="32"/>
      <c r="F7" s="32"/>
      <c r="G7" s="32"/>
      <c r="H7" s="32"/>
      <c r="I7" s="32"/>
      <c r="J7" s="32"/>
      <c r="K7" s="35"/>
      <c r="L7" s="34"/>
      <c r="M7" s="34"/>
      <c r="N7" s="34"/>
      <c r="O7" s="34"/>
      <c r="P7" s="32"/>
      <c r="Q7" s="32"/>
      <c r="R7" s="32"/>
      <c r="S7" s="32"/>
      <c r="T7" s="32"/>
      <c r="U7" s="32"/>
      <c r="V7" s="32"/>
      <c r="W7" s="32"/>
      <c r="X7" s="34"/>
      <c r="Y7" s="34"/>
      <c r="Z7" s="34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s="8" customFormat="1">
      <c r="A8" s="156"/>
      <c r="B8" s="32"/>
      <c r="C8" s="32"/>
      <c r="D8" s="32"/>
      <c r="E8" s="32"/>
      <c r="F8" s="32"/>
      <c r="G8" s="32"/>
      <c r="H8" s="32"/>
      <c r="I8" s="32"/>
      <c r="J8" s="32"/>
      <c r="K8" s="35"/>
      <c r="L8" s="34"/>
      <c r="M8" s="34"/>
      <c r="N8" s="34"/>
      <c r="O8" s="34"/>
      <c r="P8" s="32"/>
      <c r="Q8" s="32"/>
      <c r="R8" s="32"/>
      <c r="S8" s="32"/>
      <c r="T8" s="32"/>
      <c r="U8" s="32"/>
      <c r="V8" s="32"/>
      <c r="W8" s="32"/>
      <c r="X8" s="34"/>
      <c r="Y8" s="34"/>
      <c r="Z8" s="34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s="55" customFormat="1" ht="29.25" customHeight="1">
      <c r="A9" s="39"/>
      <c r="B9" s="216"/>
      <c r="C9" s="216"/>
      <c r="D9" s="217"/>
      <c r="E9" s="218" t="s">
        <v>76</v>
      </c>
      <c r="F9" s="219"/>
      <c r="G9" s="219"/>
      <c r="H9" s="219"/>
      <c r="I9" s="219"/>
      <c r="J9" s="220"/>
      <c r="K9" s="221" t="s">
        <v>77</v>
      </c>
      <c r="L9" s="222"/>
      <c r="M9" s="222"/>
      <c r="N9" s="222"/>
      <c r="O9" s="223"/>
      <c r="P9" s="214" t="s">
        <v>78</v>
      </c>
      <c r="Q9" s="214"/>
      <c r="R9" s="214"/>
      <c r="S9" s="214"/>
      <c r="T9" s="214"/>
      <c r="U9" s="214"/>
      <c r="V9" s="204" t="s">
        <v>79</v>
      </c>
      <c r="W9" s="224"/>
      <c r="X9" s="224"/>
      <c r="Y9" s="225" t="s">
        <v>80</v>
      </c>
      <c r="Z9" s="225"/>
      <c r="AA9" s="205" t="s">
        <v>81</v>
      </c>
      <c r="AB9" s="205"/>
      <c r="AC9" s="205"/>
      <c r="AD9" s="205"/>
      <c r="AE9" s="205"/>
      <c r="AF9" s="205"/>
      <c r="AG9" s="205"/>
      <c r="AH9" s="205"/>
      <c r="AI9" s="205"/>
      <c r="AJ9" s="205"/>
      <c r="AK9" s="56"/>
    </row>
    <row r="10" spans="1:37" s="38" customFormat="1" ht="134.25" customHeight="1">
      <c r="A10" s="39" t="s">
        <v>85</v>
      </c>
      <c r="B10" s="40" t="s">
        <v>16</v>
      </c>
      <c r="C10" s="40" t="s">
        <v>17</v>
      </c>
      <c r="D10" s="40" t="s">
        <v>18</v>
      </c>
      <c r="E10" s="68" t="s">
        <v>59</v>
      </c>
      <c r="F10" s="68" t="s">
        <v>89</v>
      </c>
      <c r="G10" s="68" t="s">
        <v>60</v>
      </c>
      <c r="H10" s="42" t="s">
        <v>67</v>
      </c>
      <c r="I10" s="179" t="s">
        <v>0</v>
      </c>
      <c r="J10" s="181" t="s">
        <v>68</v>
      </c>
      <c r="K10" s="180" t="s">
        <v>19</v>
      </c>
      <c r="L10" s="91" t="s">
        <v>66</v>
      </c>
      <c r="M10" s="91" t="s">
        <v>672</v>
      </c>
      <c r="N10" s="43" t="s">
        <v>4</v>
      </c>
      <c r="O10" s="43" t="s">
        <v>6</v>
      </c>
      <c r="P10" s="50" t="s">
        <v>20</v>
      </c>
      <c r="Q10" s="50" t="s">
        <v>21</v>
      </c>
      <c r="R10" s="50" t="s">
        <v>22</v>
      </c>
      <c r="S10" s="50" t="s">
        <v>23</v>
      </c>
      <c r="T10" s="50" t="s">
        <v>24</v>
      </c>
      <c r="U10" s="50" t="s">
        <v>25</v>
      </c>
      <c r="V10" s="69" t="s">
        <v>91</v>
      </c>
      <c r="W10" s="69" t="s">
        <v>90</v>
      </c>
      <c r="X10" s="69" t="s">
        <v>29</v>
      </c>
      <c r="Y10" s="57" t="s">
        <v>9</v>
      </c>
      <c r="Z10" s="57" t="s">
        <v>10</v>
      </c>
      <c r="AA10" s="43" t="s">
        <v>26</v>
      </c>
      <c r="AB10" s="43" t="s">
        <v>64</v>
      </c>
      <c r="AC10" s="43" t="s">
        <v>65</v>
      </c>
      <c r="AD10" s="43" t="s">
        <v>63</v>
      </c>
      <c r="AE10" s="50" t="s">
        <v>27</v>
      </c>
      <c r="AF10" s="50" t="s">
        <v>28</v>
      </c>
      <c r="AG10" s="44" t="s">
        <v>70</v>
      </c>
      <c r="AH10" s="44" t="s">
        <v>71</v>
      </c>
      <c r="AI10" s="44" t="s">
        <v>73</v>
      </c>
      <c r="AJ10" s="44" t="s">
        <v>72</v>
      </c>
      <c r="AK10" s="182" t="s">
        <v>34</v>
      </c>
    </row>
    <row r="11" spans="1:37" s="8" customFormat="1">
      <c r="A11" s="28">
        <f>IF(ISBLANK(#REF!),"",IF(ISNUMBER(A10),A10+1,1))</f>
        <v>1</v>
      </c>
      <c r="B11" s="8" t="s">
        <v>531</v>
      </c>
      <c r="C11" s="8" t="s">
        <v>108</v>
      </c>
      <c r="D11" s="8" t="s">
        <v>183</v>
      </c>
      <c r="E11" s="8" t="s">
        <v>37</v>
      </c>
      <c r="F11" s="8" t="s">
        <v>88</v>
      </c>
      <c r="G11" s="8" t="s">
        <v>61</v>
      </c>
      <c r="H11" s="8" t="s">
        <v>14</v>
      </c>
      <c r="I11" s="8" t="s">
        <v>13</v>
      </c>
      <c r="J11" s="37">
        <v>38303</v>
      </c>
      <c r="K11" s="51">
        <v>8.31</v>
      </c>
      <c r="L11" s="12"/>
      <c r="M11" s="12" t="s">
        <v>12</v>
      </c>
      <c r="N11" s="12"/>
      <c r="O11" s="12"/>
      <c r="P11" s="8">
        <v>0</v>
      </c>
      <c r="Q11" s="8">
        <v>0</v>
      </c>
      <c r="R11" s="8">
        <v>0</v>
      </c>
      <c r="S11" s="8">
        <v>2</v>
      </c>
      <c r="T11" s="8">
        <v>10</v>
      </c>
      <c r="U11" s="8">
        <v>20</v>
      </c>
      <c r="V11" s="11"/>
      <c r="W11" s="85"/>
      <c r="X11" s="12"/>
      <c r="Y11" s="12" t="s">
        <v>14</v>
      </c>
      <c r="Z11" s="12" t="s">
        <v>14</v>
      </c>
      <c r="AA11" s="23">
        <f>IF(ISBLANK(#REF!),"",IF(K11&gt;5,ROUND(0.5*(K11-5),2),0))</f>
        <v>1.66</v>
      </c>
      <c r="AB11" s="23">
        <f>IF(ISBLANK(#REF!),"",IF(L11="ΝΑΙ",6,(IF(M11="ΝΑΙ",4,0))))</f>
        <v>4</v>
      </c>
      <c r="AC11" s="23">
        <f>IF(ISBLANK(#REF!),"",IF(E11="ΠΕ23",IF(N11="ΝΑΙ",3,(IF(O11="ΝΑΙ",2,0))),IF(N11="ΝΑΙ",3,(IF(O11="ΝΑΙ",2,0)))))</f>
        <v>0</v>
      </c>
      <c r="AD11" s="23">
        <f>IF(ISBLANK(#REF!),"",MAX(AB11:AC11))</f>
        <v>4</v>
      </c>
      <c r="AE11" s="23">
        <f>IF(ISBLANK(#REF!),"",MIN(3,0.5*INT((P11*12+Q11+ROUND(R11/30,0))/6)))</f>
        <v>0</v>
      </c>
      <c r="AF11" s="23">
        <f>IF(ISBLANK(#REF!),"",0.25*(S11*12+T11+ROUND(U11/30,0)))</f>
        <v>8.75</v>
      </c>
      <c r="AG11" s="27">
        <f>IF(ISBLANK(#REF!),"",IF(V11&gt;=67%,7,0))</f>
        <v>0</v>
      </c>
      <c r="AH11" s="27">
        <f>IF(ISBLANK(#REF!),"",IF(W11&gt;=1,7,0))</f>
        <v>0</v>
      </c>
      <c r="AI11" s="27">
        <f>IF(ISBLANK(#REF!),"",IF(X11="ΠΟΛΥΤΕΚΝΟΣ",7,IF(X11="ΤΡΙΤΕΚΝΟΣ",3,0)))</f>
        <v>0</v>
      </c>
      <c r="AJ11" s="27">
        <f>IF(ISBLANK(#REF!),"",MAX(AG11:AI11))</f>
        <v>0</v>
      </c>
      <c r="AK11" s="178">
        <f>IF(ISBLANK(#REF!),"",AA11+SUM(AD11:AF11,AJ11))</f>
        <v>14.41</v>
      </c>
    </row>
    <row r="12" spans="1:37" s="8" customFormat="1">
      <c r="A12" s="28">
        <f>IF(ISBLANK(#REF!),"",IF(ISNUMBER(A11),A11+1,1))</f>
        <v>2</v>
      </c>
      <c r="B12" s="8" t="s">
        <v>533</v>
      </c>
      <c r="C12" s="8" t="s">
        <v>143</v>
      </c>
      <c r="D12" s="8" t="s">
        <v>106</v>
      </c>
      <c r="E12" s="8" t="s">
        <v>37</v>
      </c>
      <c r="F12" s="8" t="s">
        <v>88</v>
      </c>
      <c r="G12" s="8" t="s">
        <v>61</v>
      </c>
      <c r="H12" s="8" t="s">
        <v>14</v>
      </c>
      <c r="I12" s="8" t="s">
        <v>13</v>
      </c>
      <c r="J12" s="37">
        <v>38694</v>
      </c>
      <c r="K12" s="51">
        <v>8.02</v>
      </c>
      <c r="L12" s="12"/>
      <c r="M12" s="12"/>
      <c r="N12" s="12"/>
      <c r="O12" s="12"/>
      <c r="P12" s="8">
        <v>0</v>
      </c>
      <c r="Q12" s="8">
        <v>2</v>
      </c>
      <c r="R12" s="8">
        <v>2</v>
      </c>
      <c r="S12" s="8">
        <v>3</v>
      </c>
      <c r="T12" s="8">
        <v>4</v>
      </c>
      <c r="U12" s="8">
        <v>4</v>
      </c>
      <c r="V12" s="11"/>
      <c r="W12" s="85"/>
      <c r="X12" s="12"/>
      <c r="Y12" s="12" t="s">
        <v>14</v>
      </c>
      <c r="Z12" s="12" t="s">
        <v>14</v>
      </c>
      <c r="AA12" s="23">
        <f>IF(ISBLANK(#REF!),"",IF(K12&gt;5,ROUND(0.5*(K12-5),2),0))</f>
        <v>1.51</v>
      </c>
      <c r="AB12" s="23">
        <f>IF(ISBLANK(#REF!),"",IF(L12="ΝΑΙ",6,(IF(M12="ΝΑΙ",4,0))))</f>
        <v>0</v>
      </c>
      <c r="AC12" s="23">
        <f>IF(ISBLANK(#REF!),"",IF(E12="ΠΕ23",IF(N12="ΝΑΙ",3,(IF(O12="ΝΑΙ",2,0))),IF(N12="ΝΑΙ",3,(IF(O12="ΝΑΙ",2,0)))))</f>
        <v>0</v>
      </c>
      <c r="AD12" s="23">
        <f>IF(ISBLANK(#REF!),"",MAX(AB12:AC12))</f>
        <v>0</v>
      </c>
      <c r="AE12" s="23">
        <f>IF(ISBLANK(#REF!),"",MIN(3,0.5*INT((P12*12+Q12+ROUND(R12/30,0))/6)))</f>
        <v>0</v>
      </c>
      <c r="AF12" s="23">
        <f>IF(ISBLANK(#REF!),"",0.25*(S12*12+T12+ROUND(U12/30,0)))</f>
        <v>10</v>
      </c>
      <c r="AG12" s="27">
        <f>IF(ISBLANK(#REF!),"",IF(V12&gt;=67%,7,0))</f>
        <v>0</v>
      </c>
      <c r="AH12" s="27">
        <f>IF(ISBLANK(#REF!),"",IF(W12&gt;=1,7,0))</f>
        <v>0</v>
      </c>
      <c r="AI12" s="27">
        <f>IF(ISBLANK(#REF!),"",IF(X12="ΠΟΛΥΤΕΚΝΟΣ",7,IF(X12="ΤΡΙΤΕΚΝΟΣ",3,0)))</f>
        <v>0</v>
      </c>
      <c r="AJ12" s="27">
        <f>IF(ISBLANK(#REF!),"",MAX(AG12:AI12))</f>
        <v>0</v>
      </c>
      <c r="AK12" s="178">
        <f>IF(ISBLANK(#REF!),"",AA12+SUM(AD12:AF12,AJ12))</f>
        <v>11.51</v>
      </c>
    </row>
    <row r="13" spans="1:37" s="8" customFormat="1">
      <c r="A13" s="28">
        <f>IF(ISBLANK(#REF!),"",IF(ISNUMBER(A12),A12+1,1))</f>
        <v>3</v>
      </c>
      <c r="B13" s="8" t="s">
        <v>546</v>
      </c>
      <c r="C13" s="8" t="s">
        <v>183</v>
      </c>
      <c r="D13" s="8" t="s">
        <v>106</v>
      </c>
      <c r="E13" s="8" t="s">
        <v>37</v>
      </c>
      <c r="F13" s="8" t="s">
        <v>88</v>
      </c>
      <c r="G13" s="8" t="s">
        <v>61</v>
      </c>
      <c r="H13" s="8" t="s">
        <v>14</v>
      </c>
      <c r="I13" s="8" t="s">
        <v>13</v>
      </c>
      <c r="J13" s="37">
        <v>42460</v>
      </c>
      <c r="K13" s="51">
        <v>7.96</v>
      </c>
      <c r="L13" s="12"/>
      <c r="M13" s="12"/>
      <c r="N13" s="12"/>
      <c r="O13" s="12"/>
      <c r="P13" s="8">
        <v>0</v>
      </c>
      <c r="Q13" s="8">
        <v>0</v>
      </c>
      <c r="R13" s="8">
        <v>0</v>
      </c>
      <c r="S13" s="8">
        <v>0</v>
      </c>
      <c r="T13" s="8">
        <v>5</v>
      </c>
      <c r="U13" s="8">
        <v>19</v>
      </c>
      <c r="V13" s="11">
        <v>0.67</v>
      </c>
      <c r="W13" s="85"/>
      <c r="X13" s="12"/>
      <c r="Y13" s="12" t="s">
        <v>14</v>
      </c>
      <c r="Z13" s="12" t="s">
        <v>14</v>
      </c>
      <c r="AA13" s="23">
        <f>IF(ISBLANK(#REF!),"",IF(K13&gt;5,ROUND(0.5*(K13-5),2),0))</f>
        <v>1.48</v>
      </c>
      <c r="AB13" s="23">
        <f>IF(ISBLANK(#REF!),"",IF(L13="ΝΑΙ",6,(IF(M13="ΝΑΙ",4,0))))</f>
        <v>0</v>
      </c>
      <c r="AC13" s="23">
        <f>IF(ISBLANK(#REF!),"",IF(E13="ΠΕ23",IF(N13="ΝΑΙ",3,(IF(O13="ΝΑΙ",2,0))),IF(N13="ΝΑΙ",3,(IF(O13="ΝΑΙ",2,0)))))</f>
        <v>0</v>
      </c>
      <c r="AD13" s="23">
        <f>IF(ISBLANK(#REF!),"",MAX(AB13:AC13))</f>
        <v>0</v>
      </c>
      <c r="AE13" s="23">
        <f>IF(ISBLANK(#REF!),"",MIN(3,0.5*INT((P13*12+Q13+ROUND(R13/30,0))/6)))</f>
        <v>0</v>
      </c>
      <c r="AF13" s="23">
        <f>IF(ISBLANK(#REF!),"",0.25*(S13*12+T13+ROUND(U13/30,0)))</f>
        <v>1.5</v>
      </c>
      <c r="AG13" s="27">
        <f>IF(ISBLANK(#REF!),"",IF(V13&gt;=67%,7,0))</f>
        <v>7</v>
      </c>
      <c r="AH13" s="27">
        <f>IF(ISBLANK(#REF!),"",IF(W13&gt;=1,7,0))</f>
        <v>0</v>
      </c>
      <c r="AI13" s="27">
        <f>IF(ISBLANK(#REF!),"",IF(X13="ΠΟΛΥΤΕΚΝΟΣ",7,IF(X13="ΤΡΙΤΕΚΝΟΣ",3,0)))</f>
        <v>0</v>
      </c>
      <c r="AJ13" s="27">
        <f>IF(ISBLANK(#REF!),"",MAX(AG13:AI13))</f>
        <v>7</v>
      </c>
      <c r="AK13" s="178">
        <f>IF(ISBLANK(#REF!),"",AA13+SUM(AD13:AF13,AJ13))</f>
        <v>9.98</v>
      </c>
    </row>
    <row r="14" spans="1:37" s="8" customFormat="1">
      <c r="A14" s="28">
        <f>IF(ISBLANK(#REF!),"",IF(ISNUMBER(A13),A13+1,1))</f>
        <v>4</v>
      </c>
      <c r="B14" s="8" t="s">
        <v>504</v>
      </c>
      <c r="C14" s="8" t="s">
        <v>97</v>
      </c>
      <c r="D14" s="8" t="s">
        <v>146</v>
      </c>
      <c r="E14" s="8" t="s">
        <v>37</v>
      </c>
      <c r="F14" s="8" t="s">
        <v>88</v>
      </c>
      <c r="G14" s="8" t="s">
        <v>61</v>
      </c>
      <c r="H14" s="8" t="s">
        <v>14</v>
      </c>
      <c r="I14" s="8" t="s">
        <v>13</v>
      </c>
      <c r="J14" s="37">
        <v>38701</v>
      </c>
      <c r="K14" s="51">
        <v>7.84</v>
      </c>
      <c r="L14" s="12"/>
      <c r="M14" s="12"/>
      <c r="N14" s="12"/>
      <c r="O14" s="12"/>
      <c r="P14" s="8">
        <v>3</v>
      </c>
      <c r="Q14" s="8">
        <v>2</v>
      </c>
      <c r="R14" s="8">
        <v>4</v>
      </c>
      <c r="S14" s="8">
        <v>0</v>
      </c>
      <c r="T14" s="8">
        <v>4</v>
      </c>
      <c r="U14" s="8">
        <v>13</v>
      </c>
      <c r="V14" s="11"/>
      <c r="W14" s="85"/>
      <c r="X14" s="12"/>
      <c r="Y14" s="12" t="s">
        <v>14</v>
      </c>
      <c r="Z14" s="12" t="s">
        <v>14</v>
      </c>
      <c r="AA14" s="23">
        <f>IF(ISBLANK(#REF!),"",IF(K14&gt;5,ROUND(0.5*(K14-5),2),0))</f>
        <v>1.42</v>
      </c>
      <c r="AB14" s="23">
        <f>IF(ISBLANK(#REF!),"",IF(L14="ΝΑΙ",6,(IF(M14="ΝΑΙ",4,0))))</f>
        <v>0</v>
      </c>
      <c r="AC14" s="23">
        <f>IF(ISBLANK(#REF!),"",IF(E14="ΠΕ23",IF(N14="ΝΑΙ",3,(IF(O14="ΝΑΙ",2,0))),IF(N14="ΝΑΙ",3,(IF(O14="ΝΑΙ",2,0)))))</f>
        <v>0</v>
      </c>
      <c r="AD14" s="23">
        <f>IF(ISBLANK(#REF!),"",MAX(AB14:AC14))</f>
        <v>0</v>
      </c>
      <c r="AE14" s="23">
        <f>IF(ISBLANK(#REF!),"",MIN(3,0.5*INT((P14*12+Q14+ROUND(R14/30,0))/6)))</f>
        <v>3</v>
      </c>
      <c r="AF14" s="23">
        <f>IF(ISBLANK(#REF!),"",0.25*(S14*12+T14+ROUND(U14/30,0)))</f>
        <v>1</v>
      </c>
      <c r="AG14" s="27">
        <f>IF(ISBLANK(#REF!),"",IF(V14&gt;=67%,7,0))</f>
        <v>0</v>
      </c>
      <c r="AH14" s="27">
        <f>IF(ISBLANK(#REF!),"",IF(W14&gt;=1,7,0))</f>
        <v>0</v>
      </c>
      <c r="AI14" s="27">
        <f>IF(ISBLANK(#REF!),"",IF(X14="ΠΟΛΥΤΕΚΝΟΣ",7,IF(X14="ΤΡΙΤΕΚΝΟΣ",3,0)))</f>
        <v>0</v>
      </c>
      <c r="AJ14" s="27">
        <f>IF(ISBLANK(#REF!),"",MAX(AG14:AI14))</f>
        <v>0</v>
      </c>
      <c r="AK14" s="178">
        <f>IF(ISBLANK(#REF!),"",AA14+SUM(AD14:AF14,AJ14))</f>
        <v>5.42</v>
      </c>
    </row>
    <row r="15" spans="1:37" s="8" customFormat="1">
      <c r="A15" s="28">
        <f>IF(ISBLANK(#REF!),"",IF(ISNUMBER(A14),A14+1,1))</f>
        <v>5</v>
      </c>
      <c r="B15" s="8" t="s">
        <v>534</v>
      </c>
      <c r="C15" s="8" t="s">
        <v>163</v>
      </c>
      <c r="D15" s="8" t="s">
        <v>111</v>
      </c>
      <c r="E15" s="8" t="s">
        <v>37</v>
      </c>
      <c r="F15" s="8" t="s">
        <v>88</v>
      </c>
      <c r="G15" s="8" t="s">
        <v>61</v>
      </c>
      <c r="H15" s="8" t="s">
        <v>14</v>
      </c>
      <c r="I15" s="8" t="s">
        <v>13</v>
      </c>
      <c r="J15" s="37">
        <v>39601</v>
      </c>
      <c r="K15" s="51">
        <v>7.13</v>
      </c>
      <c r="L15" s="12"/>
      <c r="M15" s="12"/>
      <c r="N15" s="12"/>
      <c r="O15" s="12"/>
      <c r="P15" s="8">
        <v>0</v>
      </c>
      <c r="Q15" s="8">
        <v>8</v>
      </c>
      <c r="R15" s="8">
        <v>0</v>
      </c>
      <c r="S15" s="8">
        <v>1</v>
      </c>
      <c r="T15" s="8">
        <v>0</v>
      </c>
      <c r="U15" s="8">
        <v>17</v>
      </c>
      <c r="V15" s="11"/>
      <c r="W15" s="85"/>
      <c r="X15" s="12"/>
      <c r="Y15" s="12" t="s">
        <v>14</v>
      </c>
      <c r="Z15" s="12" t="s">
        <v>14</v>
      </c>
      <c r="AA15" s="23">
        <f>IF(ISBLANK(#REF!),"",IF(K15&gt;5,ROUND(0.5*(K15-5),2),0))</f>
        <v>1.07</v>
      </c>
      <c r="AB15" s="23">
        <f>IF(ISBLANK(#REF!),"",IF(L15="ΝΑΙ",6,(IF(M15="ΝΑΙ",4,0))))</f>
        <v>0</v>
      </c>
      <c r="AC15" s="23">
        <f>IF(ISBLANK(#REF!),"",IF(E15="ΠΕ23",IF(N15="ΝΑΙ",3,(IF(O15="ΝΑΙ",2,0))),IF(N15="ΝΑΙ",3,(IF(O15="ΝΑΙ",2,0)))))</f>
        <v>0</v>
      </c>
      <c r="AD15" s="23">
        <f>IF(ISBLANK(#REF!),"",MAX(AB15:AC15))</f>
        <v>0</v>
      </c>
      <c r="AE15" s="23">
        <f>IF(ISBLANK(#REF!),"",MIN(3,0.5*INT((P15*12+Q15+ROUND(R15/30,0))/6)))</f>
        <v>0.5</v>
      </c>
      <c r="AF15" s="23">
        <f>IF(ISBLANK(#REF!),"",0.25*(S15*12+T15+ROUND(U15/30,0)))</f>
        <v>3.25</v>
      </c>
      <c r="AG15" s="27">
        <f>IF(ISBLANK(#REF!),"",IF(V15&gt;=67%,7,0))</f>
        <v>0</v>
      </c>
      <c r="AH15" s="27">
        <f>IF(ISBLANK(#REF!),"",IF(W15&gt;=1,7,0))</f>
        <v>0</v>
      </c>
      <c r="AI15" s="27">
        <f>IF(ISBLANK(#REF!),"",IF(X15="ΠΟΛΥΤΕΚΝΟΣ",7,IF(X15="ΤΡΙΤΕΚΝΟΣ",3,0)))</f>
        <v>0</v>
      </c>
      <c r="AJ15" s="27">
        <f>IF(ISBLANK(#REF!),"",MAX(AG15:AI15))</f>
        <v>0</v>
      </c>
      <c r="AK15" s="178">
        <f>IF(ISBLANK(#REF!),"",AA15+SUM(AD15:AF15,AJ15))</f>
        <v>4.82</v>
      </c>
    </row>
    <row r="16" spans="1:37" s="8" customFormat="1">
      <c r="A16" s="28">
        <f>IF(ISBLANK(#REF!),"",IF(ISNUMBER(A15),A15+1,1))</f>
        <v>6</v>
      </c>
      <c r="B16" s="8" t="s">
        <v>556</v>
      </c>
      <c r="C16" s="8" t="s">
        <v>115</v>
      </c>
      <c r="D16" s="8" t="s">
        <v>121</v>
      </c>
      <c r="E16" s="8" t="s">
        <v>37</v>
      </c>
      <c r="F16" s="8" t="s">
        <v>88</v>
      </c>
      <c r="G16" s="8" t="s">
        <v>61</v>
      </c>
      <c r="H16" s="8" t="s">
        <v>14</v>
      </c>
      <c r="I16" s="8" t="s">
        <v>13</v>
      </c>
      <c r="J16" s="37">
        <v>41802</v>
      </c>
      <c r="K16" s="51">
        <v>7.8</v>
      </c>
      <c r="L16" s="12"/>
      <c r="M16" s="12"/>
      <c r="N16" s="12"/>
      <c r="O16" s="12"/>
      <c r="P16" s="8">
        <v>0</v>
      </c>
      <c r="Q16" s="8">
        <v>0</v>
      </c>
      <c r="R16" s="8">
        <v>0</v>
      </c>
      <c r="S16" s="8">
        <v>1</v>
      </c>
      <c r="T16" s="8">
        <v>0</v>
      </c>
      <c r="U16" s="8">
        <v>18</v>
      </c>
      <c r="V16" s="11"/>
      <c r="W16" s="85"/>
      <c r="X16" s="12"/>
      <c r="Y16" s="12" t="s">
        <v>14</v>
      </c>
      <c r="Z16" s="12" t="s">
        <v>14</v>
      </c>
      <c r="AA16" s="23">
        <f>IF(ISBLANK(#REF!),"",IF(K16&gt;5,ROUND(0.5*(K16-5),2),0))</f>
        <v>1.4</v>
      </c>
      <c r="AB16" s="23">
        <f>IF(ISBLANK(#REF!),"",IF(L16="ΝΑΙ",6,(IF(M16="ΝΑΙ",4,0))))</f>
        <v>0</v>
      </c>
      <c r="AC16" s="23">
        <f>IF(ISBLANK(#REF!),"",IF(E16="ΠΕ23",IF(N16="ΝΑΙ",3,(IF(O16="ΝΑΙ",2,0))),IF(N16="ΝΑΙ",3,(IF(O16="ΝΑΙ",2,0)))))</f>
        <v>0</v>
      </c>
      <c r="AD16" s="23">
        <f>IF(ISBLANK(#REF!),"",MAX(AB16:AC16))</f>
        <v>0</v>
      </c>
      <c r="AE16" s="23">
        <f>IF(ISBLANK(#REF!),"",MIN(3,0.5*INT((P16*12+Q16+ROUND(R16/30,0))/6)))</f>
        <v>0</v>
      </c>
      <c r="AF16" s="23">
        <f>IF(ISBLANK(#REF!),"",0.25*(S16*12+T16+ROUND(U16/30,0)))</f>
        <v>3.25</v>
      </c>
      <c r="AG16" s="27">
        <f>IF(ISBLANK(#REF!),"",IF(V16&gt;=67%,7,0))</f>
        <v>0</v>
      </c>
      <c r="AH16" s="27">
        <f>IF(ISBLANK(#REF!),"",IF(W16&gt;=1,7,0))</f>
        <v>0</v>
      </c>
      <c r="AI16" s="27">
        <f>IF(ISBLANK(#REF!),"",IF(X16="ΠΟΛΥΤΕΚΝΟΣ",7,IF(X16="ΤΡΙΤΕΚΝΟΣ",3,0)))</f>
        <v>0</v>
      </c>
      <c r="AJ16" s="27">
        <f>IF(ISBLANK(#REF!),"",MAX(AG16:AI16))</f>
        <v>0</v>
      </c>
      <c r="AK16" s="178">
        <f>IF(ISBLANK(#REF!),"",AA16+SUM(AD16:AF16,AJ16))</f>
        <v>4.6500000000000004</v>
      </c>
    </row>
    <row r="17" spans="1:37" s="8" customFormat="1">
      <c r="A17" s="28">
        <f>IF(ISBLANK(#REF!),"",IF(ISNUMBER(A16),A16+1,1))</f>
        <v>7</v>
      </c>
      <c r="B17" s="8" t="s">
        <v>532</v>
      </c>
      <c r="C17" s="8" t="s">
        <v>111</v>
      </c>
      <c r="D17" s="8" t="s">
        <v>143</v>
      </c>
      <c r="E17" s="8" t="s">
        <v>37</v>
      </c>
      <c r="F17" s="8" t="s">
        <v>88</v>
      </c>
      <c r="G17" s="8" t="s">
        <v>61</v>
      </c>
      <c r="H17" s="8" t="s">
        <v>14</v>
      </c>
      <c r="I17" s="8" t="s">
        <v>13</v>
      </c>
      <c r="J17" s="37">
        <v>41982</v>
      </c>
      <c r="K17" s="51">
        <v>7.63</v>
      </c>
      <c r="L17" s="12"/>
      <c r="M17" s="12"/>
      <c r="N17" s="12"/>
      <c r="O17" s="12"/>
      <c r="P17" s="8">
        <v>0</v>
      </c>
      <c r="Q17" s="8">
        <v>0</v>
      </c>
      <c r="R17" s="8">
        <v>0</v>
      </c>
      <c r="S17" s="8">
        <v>0</v>
      </c>
      <c r="T17" s="8">
        <v>11</v>
      </c>
      <c r="U17" s="8">
        <v>24</v>
      </c>
      <c r="V17" s="11"/>
      <c r="W17" s="85"/>
      <c r="X17" s="12"/>
      <c r="Y17" s="12" t="s">
        <v>12</v>
      </c>
      <c r="Z17" s="12" t="s">
        <v>12</v>
      </c>
      <c r="AA17" s="23">
        <f>IF(ISBLANK(#REF!),"",IF(K17&gt;5,ROUND(0.5*(K17-5),2),0))</f>
        <v>1.32</v>
      </c>
      <c r="AB17" s="23">
        <f>IF(ISBLANK(#REF!),"",IF(L17="ΝΑΙ",6,(IF(M17="ΝΑΙ",4,0))))</f>
        <v>0</v>
      </c>
      <c r="AC17" s="23">
        <f>IF(ISBLANK(#REF!),"",IF(E17="ΠΕ23",IF(N17="ΝΑΙ",3,(IF(O17="ΝΑΙ",2,0))),IF(N17="ΝΑΙ",3,(IF(O17="ΝΑΙ",2,0)))))</f>
        <v>0</v>
      </c>
      <c r="AD17" s="23">
        <f>IF(ISBLANK(#REF!),"",MAX(AB17:AC17))</f>
        <v>0</v>
      </c>
      <c r="AE17" s="23">
        <f>IF(ISBLANK(#REF!),"",MIN(3,0.5*INT((P17*12+Q17+ROUND(R17/30,0))/6)))</f>
        <v>0</v>
      </c>
      <c r="AF17" s="23">
        <f>IF(ISBLANK(#REF!),"",0.25*(S17*12+T17+ROUND(U17/30,0)))</f>
        <v>3</v>
      </c>
      <c r="AG17" s="27">
        <f>IF(ISBLANK(#REF!),"",IF(V17&gt;=67%,7,0))</f>
        <v>0</v>
      </c>
      <c r="AH17" s="27">
        <f>IF(ISBLANK(#REF!),"",IF(W17&gt;=1,7,0))</f>
        <v>0</v>
      </c>
      <c r="AI17" s="27">
        <f>IF(ISBLANK(#REF!),"",IF(X17="ΠΟΛΥΤΕΚΝΟΣ",7,IF(X17="ΤΡΙΤΕΚΝΟΣ",3,0)))</f>
        <v>0</v>
      </c>
      <c r="AJ17" s="27">
        <f>IF(ISBLANK(#REF!),"",MAX(AG17:AI17))</f>
        <v>0</v>
      </c>
      <c r="AK17" s="178">
        <f>IF(ISBLANK(#REF!),"",AA17+SUM(AD17:AF17,AJ17))</f>
        <v>4.32</v>
      </c>
    </row>
    <row r="18" spans="1:37" s="8" customFormat="1">
      <c r="A18" s="28">
        <f>IF(ISBLANK(#REF!),"",IF(ISNUMBER(A17),A17+1,1))</f>
        <v>8</v>
      </c>
      <c r="B18" s="8" t="s">
        <v>508</v>
      </c>
      <c r="C18" s="8" t="s">
        <v>509</v>
      </c>
      <c r="D18" s="8" t="s">
        <v>166</v>
      </c>
      <c r="E18" s="8" t="s">
        <v>37</v>
      </c>
      <c r="F18" s="8" t="s">
        <v>88</v>
      </c>
      <c r="G18" s="8" t="s">
        <v>61</v>
      </c>
      <c r="H18" s="8" t="s">
        <v>14</v>
      </c>
      <c r="I18" s="8" t="s">
        <v>13</v>
      </c>
      <c r="J18" s="37">
        <v>39163</v>
      </c>
      <c r="K18" s="51">
        <v>8.1199999999999992</v>
      </c>
      <c r="L18" s="12"/>
      <c r="M18" s="12"/>
      <c r="N18" s="12"/>
      <c r="O18" s="12"/>
      <c r="P18" s="8">
        <v>0</v>
      </c>
      <c r="Q18" s="8">
        <v>0</v>
      </c>
      <c r="R18" s="8">
        <v>0</v>
      </c>
      <c r="S18" s="8">
        <v>0</v>
      </c>
      <c r="T18" s="8">
        <v>11</v>
      </c>
      <c r="U18" s="8">
        <v>5</v>
      </c>
      <c r="V18" s="11"/>
      <c r="W18" s="85"/>
      <c r="X18" s="12"/>
      <c r="Y18" s="12" t="s">
        <v>14</v>
      </c>
      <c r="Z18" s="12" t="s">
        <v>14</v>
      </c>
      <c r="AA18" s="23">
        <f>IF(ISBLANK(#REF!),"",IF(K18&gt;5,ROUND(0.5*(K18-5),2),0))</f>
        <v>1.56</v>
      </c>
      <c r="AB18" s="23">
        <f>IF(ISBLANK(#REF!),"",IF(L18="ΝΑΙ",6,(IF(M18="ΝΑΙ",4,0))))</f>
        <v>0</v>
      </c>
      <c r="AC18" s="23">
        <f>IF(ISBLANK(#REF!),"",IF(E18="ΠΕ23",IF(N18="ΝΑΙ",3,(IF(O18="ΝΑΙ",2,0))),IF(N18="ΝΑΙ",3,(IF(O18="ΝΑΙ",2,0)))))</f>
        <v>0</v>
      </c>
      <c r="AD18" s="23">
        <f>IF(ISBLANK(#REF!),"",MAX(AB18:AC18))</f>
        <v>0</v>
      </c>
      <c r="AE18" s="23">
        <f>IF(ISBLANK(#REF!),"",MIN(3,0.5*INT((P18*12+Q18+ROUND(R18/30,0))/6)))</f>
        <v>0</v>
      </c>
      <c r="AF18" s="23">
        <f>IF(ISBLANK(#REF!),"",0.25*(S18*12+T18+ROUND(U18/30,0)))</f>
        <v>2.75</v>
      </c>
      <c r="AG18" s="27">
        <f>IF(ISBLANK(#REF!),"",IF(V18&gt;=67%,7,0))</f>
        <v>0</v>
      </c>
      <c r="AH18" s="27">
        <f>IF(ISBLANK(#REF!),"",IF(W18&gt;=1,7,0))</f>
        <v>0</v>
      </c>
      <c r="AI18" s="27">
        <f>IF(ISBLANK(#REF!),"",IF(X18="ΠΟΛΥΤΕΚΝΟΣ",7,IF(X18="ΤΡΙΤΕΚΝΟΣ",3,0)))</f>
        <v>0</v>
      </c>
      <c r="AJ18" s="27">
        <f>IF(ISBLANK(#REF!),"",MAX(AG18:AI18))</f>
        <v>0</v>
      </c>
      <c r="AK18" s="178">
        <f>IF(ISBLANK(#REF!),"",AA18+SUM(AD18:AF18,AJ18))</f>
        <v>4.3100000000000005</v>
      </c>
    </row>
    <row r="19" spans="1:37" s="8" customFormat="1">
      <c r="A19" s="28">
        <f>IF(ISBLANK(#REF!),"",IF(ISNUMBER(A18),A18+1,1))</f>
        <v>9</v>
      </c>
      <c r="B19" s="8" t="s">
        <v>528</v>
      </c>
      <c r="C19" s="8" t="s">
        <v>529</v>
      </c>
      <c r="D19" s="8" t="s">
        <v>530</v>
      </c>
      <c r="E19" s="8" t="s">
        <v>37</v>
      </c>
      <c r="F19" s="8" t="s">
        <v>88</v>
      </c>
      <c r="G19" s="8" t="s">
        <v>61</v>
      </c>
      <c r="H19" s="8" t="s">
        <v>14</v>
      </c>
      <c r="I19" s="8" t="s">
        <v>13</v>
      </c>
      <c r="J19" s="37">
        <v>42100</v>
      </c>
      <c r="K19" s="51">
        <v>7.4</v>
      </c>
      <c r="L19" s="12"/>
      <c r="M19" s="12"/>
      <c r="N19" s="12"/>
      <c r="O19" s="12"/>
      <c r="P19" s="8">
        <v>0</v>
      </c>
      <c r="Q19" s="8">
        <v>1</v>
      </c>
      <c r="R19" s="8">
        <v>15</v>
      </c>
      <c r="S19" s="8">
        <v>1</v>
      </c>
      <c r="T19" s="8">
        <v>0</v>
      </c>
      <c r="U19" s="8">
        <v>14</v>
      </c>
      <c r="V19" s="11"/>
      <c r="W19" s="85"/>
      <c r="X19" s="12"/>
      <c r="Y19" s="12" t="s">
        <v>14</v>
      </c>
      <c r="Z19" s="12" t="s">
        <v>14</v>
      </c>
      <c r="AA19" s="23">
        <f>IF(ISBLANK(#REF!),"",IF(K19&gt;5,ROUND(0.5*(K19-5),2),0))</f>
        <v>1.2</v>
      </c>
      <c r="AB19" s="23">
        <f>IF(ISBLANK(#REF!),"",IF(L19="ΝΑΙ",6,(IF(M19="ΝΑΙ",4,0))))</f>
        <v>0</v>
      </c>
      <c r="AC19" s="23">
        <f>IF(ISBLANK(#REF!),"",IF(E19="ΠΕ23",IF(N19="ΝΑΙ",3,(IF(O19="ΝΑΙ",2,0))),IF(N19="ΝΑΙ",3,(IF(O19="ΝΑΙ",2,0)))))</f>
        <v>0</v>
      </c>
      <c r="AD19" s="23">
        <f>IF(ISBLANK(#REF!),"",MAX(AB19:AC19))</f>
        <v>0</v>
      </c>
      <c r="AE19" s="23">
        <f>IF(ISBLANK(#REF!),"",MIN(3,0.5*INT((P19*12+Q19+ROUND(R19/30,0))/6)))</f>
        <v>0</v>
      </c>
      <c r="AF19" s="23">
        <f>IF(ISBLANK(#REF!),"",0.25*(S19*12+T19+ROUND(U19/30,0)))</f>
        <v>3</v>
      </c>
      <c r="AG19" s="27">
        <f>IF(ISBLANK(#REF!),"",IF(V19&gt;=67%,7,0))</f>
        <v>0</v>
      </c>
      <c r="AH19" s="27">
        <f>IF(ISBLANK(#REF!),"",IF(W19&gt;=1,7,0))</f>
        <v>0</v>
      </c>
      <c r="AI19" s="27">
        <f>IF(ISBLANK(#REF!),"",IF(X19="ΠΟΛΥΤΕΚΝΟΣ",7,IF(X19="ΤΡΙΤΕΚΝΟΣ",3,0)))</f>
        <v>0</v>
      </c>
      <c r="AJ19" s="27">
        <f>IF(ISBLANK(#REF!),"",MAX(AG19:AI19))</f>
        <v>0</v>
      </c>
      <c r="AK19" s="178">
        <f>IF(ISBLANK(#REF!),"",AA19+SUM(AD19:AF19,AJ19))</f>
        <v>4.2</v>
      </c>
    </row>
    <row r="20" spans="1:37" s="8" customFormat="1">
      <c r="A20" s="28">
        <f>IF(ISBLANK(#REF!),"",IF(ISNUMBER(A19),A19+1,1))</f>
        <v>10</v>
      </c>
      <c r="B20" s="8" t="s">
        <v>436</v>
      </c>
      <c r="C20" s="8" t="s">
        <v>370</v>
      </c>
      <c r="D20" s="8" t="s">
        <v>515</v>
      </c>
      <c r="E20" s="8" t="s">
        <v>37</v>
      </c>
      <c r="F20" s="8" t="s">
        <v>88</v>
      </c>
      <c r="G20" s="8" t="s">
        <v>61</v>
      </c>
      <c r="H20" s="8" t="s">
        <v>14</v>
      </c>
      <c r="I20" s="8" t="s">
        <v>13</v>
      </c>
      <c r="J20" s="37">
        <v>41213</v>
      </c>
      <c r="K20" s="51">
        <v>7.53</v>
      </c>
      <c r="L20" s="12"/>
      <c r="M20" s="12"/>
      <c r="N20" s="12"/>
      <c r="O20" s="12"/>
      <c r="P20" s="8">
        <v>2</v>
      </c>
      <c r="Q20" s="8">
        <v>8</v>
      </c>
      <c r="R20" s="8">
        <v>8</v>
      </c>
      <c r="S20" s="8">
        <v>0</v>
      </c>
      <c r="T20" s="8">
        <v>0</v>
      </c>
      <c r="U20" s="8">
        <v>0</v>
      </c>
      <c r="V20" s="11"/>
      <c r="W20" s="85"/>
      <c r="X20" s="12"/>
      <c r="Y20" s="12" t="s">
        <v>14</v>
      </c>
      <c r="Z20" s="12" t="s">
        <v>14</v>
      </c>
      <c r="AA20" s="23">
        <f>IF(ISBLANK(#REF!),"",IF(K20&gt;5,ROUND(0.5*(K20-5),2),0))</f>
        <v>1.27</v>
      </c>
      <c r="AB20" s="23">
        <f>IF(ISBLANK(#REF!),"",IF(L20="ΝΑΙ",6,(IF(M20="ΝΑΙ",4,0))))</f>
        <v>0</v>
      </c>
      <c r="AC20" s="23">
        <f>IF(ISBLANK(#REF!),"",IF(E20="ΠΕ23",IF(N20="ΝΑΙ",3,(IF(O20="ΝΑΙ",2,0))),IF(N20="ΝΑΙ",3,(IF(O20="ΝΑΙ",2,0)))))</f>
        <v>0</v>
      </c>
      <c r="AD20" s="23">
        <f>IF(ISBLANK(#REF!),"",MAX(AB20:AC20))</f>
        <v>0</v>
      </c>
      <c r="AE20" s="23">
        <f>IF(ISBLANK(#REF!),"",MIN(3,0.5*INT((P20*12+Q20+ROUND(R20/30,0))/6)))</f>
        <v>2.5</v>
      </c>
      <c r="AF20" s="23">
        <f>IF(ISBLANK(#REF!),"",0.25*(S20*12+T20+ROUND(U20/30,0)))</f>
        <v>0</v>
      </c>
      <c r="AG20" s="27">
        <f>IF(ISBLANK(#REF!),"",IF(V20&gt;=67%,7,0))</f>
        <v>0</v>
      </c>
      <c r="AH20" s="27">
        <f>IF(ISBLANK(#REF!),"",IF(W20&gt;=1,7,0))</f>
        <v>0</v>
      </c>
      <c r="AI20" s="27">
        <f>IF(ISBLANK(#REF!),"",IF(X20="ΠΟΛΥΤΕΚΝΟΣ",7,IF(X20="ΤΡΙΤΕΚΝΟΣ",3,0)))</f>
        <v>0</v>
      </c>
      <c r="AJ20" s="27">
        <f>IF(ISBLANK(#REF!),"",MAX(AG20:AI20))</f>
        <v>0</v>
      </c>
      <c r="AK20" s="178">
        <f>IF(ISBLANK(#REF!),"",AA20+SUM(AD20:AF20,AJ20))</f>
        <v>3.77</v>
      </c>
    </row>
    <row r="21" spans="1:37" s="8" customFormat="1">
      <c r="A21" s="28">
        <f>IF(ISBLANK(#REF!),"",IF(ISNUMBER(A20),A20+1,1))</f>
        <v>11</v>
      </c>
      <c r="B21" s="8" t="s">
        <v>212</v>
      </c>
      <c r="C21" s="8" t="s">
        <v>115</v>
      </c>
      <c r="D21" s="8" t="s">
        <v>267</v>
      </c>
      <c r="E21" s="8" t="s">
        <v>37</v>
      </c>
      <c r="F21" s="8" t="s">
        <v>88</v>
      </c>
      <c r="G21" s="8" t="s">
        <v>61</v>
      </c>
      <c r="H21" s="8" t="s">
        <v>14</v>
      </c>
      <c r="I21" s="8" t="s">
        <v>13</v>
      </c>
      <c r="J21" s="37">
        <v>41971</v>
      </c>
      <c r="K21" s="51">
        <v>7.41</v>
      </c>
      <c r="L21" s="12"/>
      <c r="M21" s="12"/>
      <c r="N21" s="12"/>
      <c r="O21" s="12"/>
      <c r="P21" s="8">
        <v>1</v>
      </c>
      <c r="Q21" s="8">
        <v>2</v>
      </c>
      <c r="R21" s="8">
        <v>8</v>
      </c>
      <c r="S21" s="8">
        <v>0</v>
      </c>
      <c r="T21" s="8">
        <v>5</v>
      </c>
      <c r="U21" s="8">
        <v>11</v>
      </c>
      <c r="V21" s="11"/>
      <c r="W21" s="85"/>
      <c r="X21" s="12"/>
      <c r="Y21" s="12" t="s">
        <v>14</v>
      </c>
      <c r="Z21" s="12" t="s">
        <v>14</v>
      </c>
      <c r="AA21" s="23">
        <f>IF(ISBLANK(#REF!),"",IF(K21&gt;5,ROUND(0.5*(K21-5),2),0))</f>
        <v>1.21</v>
      </c>
      <c r="AB21" s="23">
        <f>IF(ISBLANK(#REF!),"",IF(L21="ΝΑΙ",6,(IF(M21="ΝΑΙ",4,0))))</f>
        <v>0</v>
      </c>
      <c r="AC21" s="23">
        <f>IF(ISBLANK(#REF!),"",IF(E21="ΠΕ23",IF(N21="ΝΑΙ",3,(IF(O21="ΝΑΙ",2,0))),IF(N21="ΝΑΙ",3,(IF(O21="ΝΑΙ",2,0)))))</f>
        <v>0</v>
      </c>
      <c r="AD21" s="23">
        <f>IF(ISBLANK(#REF!),"",MAX(AB21:AC21))</f>
        <v>0</v>
      </c>
      <c r="AE21" s="23">
        <f>IF(ISBLANK(#REF!),"",MIN(3,0.5*INT((P21*12+Q21+ROUND(R21/30,0))/6)))</f>
        <v>1</v>
      </c>
      <c r="AF21" s="23">
        <f>IF(ISBLANK(#REF!),"",0.25*(S21*12+T21+ROUND(U21/30,0)))</f>
        <v>1.25</v>
      </c>
      <c r="AG21" s="27">
        <f>IF(ISBLANK(#REF!),"",IF(V21&gt;=67%,7,0))</f>
        <v>0</v>
      </c>
      <c r="AH21" s="27">
        <f>IF(ISBLANK(#REF!),"",IF(W21&gt;=1,7,0))</f>
        <v>0</v>
      </c>
      <c r="AI21" s="27">
        <f>IF(ISBLANK(#REF!),"",IF(X21="ΠΟΛΥΤΕΚΝΟΣ",7,IF(X21="ΤΡΙΤΕΚΝΟΣ",3,0)))</f>
        <v>0</v>
      </c>
      <c r="AJ21" s="27">
        <f>IF(ISBLANK(#REF!),"",MAX(AG21:AI21))</f>
        <v>0</v>
      </c>
      <c r="AK21" s="178">
        <f>IF(ISBLANK(#REF!),"",AA21+SUM(AD21:AF21,AJ21))</f>
        <v>3.46</v>
      </c>
    </row>
    <row r="22" spans="1:37" s="8" customFormat="1">
      <c r="A22" s="28">
        <f>IF(ISBLANK(#REF!),"",IF(ISNUMBER(A21),A21+1,1))</f>
        <v>12</v>
      </c>
      <c r="B22" s="8" t="s">
        <v>543</v>
      </c>
      <c r="C22" s="8" t="s">
        <v>544</v>
      </c>
      <c r="D22" s="8" t="s">
        <v>166</v>
      </c>
      <c r="E22" s="8" t="s">
        <v>37</v>
      </c>
      <c r="F22" s="8" t="s">
        <v>88</v>
      </c>
      <c r="G22" s="8" t="s">
        <v>61</v>
      </c>
      <c r="H22" s="8" t="s">
        <v>14</v>
      </c>
      <c r="I22" s="8" t="s">
        <v>13</v>
      </c>
      <c r="J22" s="37">
        <v>41967</v>
      </c>
      <c r="K22" s="51">
        <v>6.81</v>
      </c>
      <c r="L22" s="12"/>
      <c r="M22" s="12"/>
      <c r="N22" s="12"/>
      <c r="O22" s="12"/>
      <c r="P22" s="8">
        <v>0</v>
      </c>
      <c r="Q22" s="8">
        <v>7</v>
      </c>
      <c r="R22" s="8">
        <v>15</v>
      </c>
      <c r="S22" s="8">
        <v>0</v>
      </c>
      <c r="T22" s="8">
        <v>7</v>
      </c>
      <c r="U22" s="8">
        <v>12</v>
      </c>
      <c r="V22" s="11"/>
      <c r="W22" s="85"/>
      <c r="X22" s="12"/>
      <c r="Y22" s="12" t="s">
        <v>14</v>
      </c>
      <c r="Z22" s="12" t="s">
        <v>14</v>
      </c>
      <c r="AA22" s="23">
        <f>IF(ISBLANK(#REF!),"",IF(K22&gt;5,ROUND(0.5*(K22-5),2),0))</f>
        <v>0.91</v>
      </c>
      <c r="AB22" s="23">
        <f>IF(ISBLANK(#REF!),"",IF(L22="ΝΑΙ",6,(IF(M22="ΝΑΙ",4,0))))</f>
        <v>0</v>
      </c>
      <c r="AC22" s="23">
        <f>IF(ISBLANK(#REF!),"",IF(E22="ΠΕ23",IF(N22="ΝΑΙ",3,(IF(O22="ΝΑΙ",2,0))),IF(N22="ΝΑΙ",3,(IF(O22="ΝΑΙ",2,0)))))</f>
        <v>0</v>
      </c>
      <c r="AD22" s="23">
        <f>IF(ISBLANK(#REF!),"",MAX(AB22:AC22))</f>
        <v>0</v>
      </c>
      <c r="AE22" s="23">
        <f>IF(ISBLANK(#REF!),"",MIN(3,0.5*INT((P22*12+Q22+ROUND(R22/30,0))/6)))</f>
        <v>0.5</v>
      </c>
      <c r="AF22" s="23">
        <f>IF(ISBLANK(#REF!),"",0.25*(S22*12+T22+ROUND(U22/30,0)))</f>
        <v>1.75</v>
      </c>
      <c r="AG22" s="27">
        <f>IF(ISBLANK(#REF!),"",IF(V22&gt;=67%,7,0))</f>
        <v>0</v>
      </c>
      <c r="AH22" s="27">
        <f>IF(ISBLANK(#REF!),"",IF(W22&gt;=1,7,0))</f>
        <v>0</v>
      </c>
      <c r="AI22" s="27">
        <f>IF(ISBLANK(#REF!),"",IF(X22="ΠΟΛΥΤΕΚΝΟΣ",7,IF(X22="ΤΡΙΤΕΚΝΟΣ",3,0)))</f>
        <v>0</v>
      </c>
      <c r="AJ22" s="27">
        <f>IF(ISBLANK(#REF!),"",MAX(AG22:AI22))</f>
        <v>0</v>
      </c>
      <c r="AK22" s="178">
        <f>IF(ISBLANK(#REF!),"",AA22+SUM(AD22:AF22,AJ22))</f>
        <v>3.16</v>
      </c>
    </row>
    <row r="23" spans="1:37" s="8" customFormat="1">
      <c r="A23" s="28">
        <f>IF(ISBLANK(#REF!),"",IF(ISNUMBER(A22),A22+1,1))</f>
        <v>13</v>
      </c>
      <c r="B23" s="8" t="s">
        <v>539</v>
      </c>
      <c r="C23" s="8" t="s">
        <v>264</v>
      </c>
      <c r="D23" s="8" t="s">
        <v>106</v>
      </c>
      <c r="E23" s="8" t="s">
        <v>37</v>
      </c>
      <c r="F23" s="8" t="s">
        <v>88</v>
      </c>
      <c r="G23" s="8" t="s">
        <v>61</v>
      </c>
      <c r="H23" s="8" t="s">
        <v>14</v>
      </c>
      <c r="I23" s="8" t="s">
        <v>13</v>
      </c>
      <c r="J23" s="37">
        <v>41961</v>
      </c>
      <c r="K23" s="51">
        <v>7.04</v>
      </c>
      <c r="L23" s="12"/>
      <c r="M23" s="12"/>
      <c r="N23" s="12"/>
      <c r="O23" s="12"/>
      <c r="P23" s="8">
        <v>0</v>
      </c>
      <c r="Q23" s="8">
        <v>11</v>
      </c>
      <c r="R23" s="8">
        <v>22</v>
      </c>
      <c r="S23" s="8">
        <v>0</v>
      </c>
      <c r="T23" s="8">
        <v>4</v>
      </c>
      <c r="U23" s="8">
        <v>14</v>
      </c>
      <c r="V23" s="11"/>
      <c r="W23" s="85"/>
      <c r="X23" s="12"/>
      <c r="Y23" s="12" t="s">
        <v>14</v>
      </c>
      <c r="Z23" s="12" t="s">
        <v>12</v>
      </c>
      <c r="AA23" s="23">
        <f>IF(ISBLANK(#REF!),"",IF(K23&gt;5,ROUND(0.5*(K23-5),2),0))</f>
        <v>1.02</v>
      </c>
      <c r="AB23" s="23">
        <f>IF(ISBLANK(#REF!),"",IF(L23="ΝΑΙ",6,(IF(M23="ΝΑΙ",4,0))))</f>
        <v>0</v>
      </c>
      <c r="AC23" s="23">
        <f>IF(ISBLANK(#REF!),"",IF(E23="ΠΕ23",IF(N23="ΝΑΙ",3,(IF(O23="ΝΑΙ",2,0))),IF(N23="ΝΑΙ",3,(IF(O23="ΝΑΙ",2,0)))))</f>
        <v>0</v>
      </c>
      <c r="AD23" s="23">
        <f>IF(ISBLANK(#REF!),"",MAX(AB23:AC23))</f>
        <v>0</v>
      </c>
      <c r="AE23" s="23">
        <f>IF(ISBLANK(#REF!),"",MIN(3,0.5*INT((P23*12+Q23+ROUND(R23/30,0))/6)))</f>
        <v>1</v>
      </c>
      <c r="AF23" s="23">
        <f>IF(ISBLANK(#REF!),"",0.25*(S23*12+T23+ROUND(U23/30,0)))</f>
        <v>1</v>
      </c>
      <c r="AG23" s="27">
        <f>IF(ISBLANK(#REF!),"",IF(V23&gt;=67%,7,0))</f>
        <v>0</v>
      </c>
      <c r="AH23" s="27">
        <f>IF(ISBLANK(#REF!),"",IF(W23&gt;=1,7,0))</f>
        <v>0</v>
      </c>
      <c r="AI23" s="27">
        <f>IF(ISBLANK(#REF!),"",IF(X23="ΠΟΛΥΤΕΚΝΟΣ",7,IF(X23="ΤΡΙΤΕΚΝΟΣ",3,0)))</f>
        <v>0</v>
      </c>
      <c r="AJ23" s="27">
        <f>IF(ISBLANK(#REF!),"",MAX(AG23:AI23))</f>
        <v>0</v>
      </c>
      <c r="AK23" s="178">
        <f>IF(ISBLANK(#REF!),"",AA23+SUM(AD23:AF23,AJ23))</f>
        <v>3.02</v>
      </c>
    </row>
    <row r="24" spans="1:37" s="8" customFormat="1">
      <c r="A24" s="28">
        <f>IF(ISBLANK(#REF!),"",IF(ISNUMBER(A23),A23+1,1))</f>
        <v>14</v>
      </c>
      <c r="B24" s="8" t="s">
        <v>547</v>
      </c>
      <c r="C24" s="8" t="s">
        <v>97</v>
      </c>
      <c r="D24" s="8" t="s">
        <v>232</v>
      </c>
      <c r="E24" s="8" t="s">
        <v>37</v>
      </c>
      <c r="F24" s="8" t="s">
        <v>88</v>
      </c>
      <c r="G24" s="8" t="s">
        <v>61</v>
      </c>
      <c r="H24" s="8" t="s">
        <v>14</v>
      </c>
      <c r="I24" s="8" t="s">
        <v>13</v>
      </c>
      <c r="J24" s="37">
        <v>41417</v>
      </c>
      <c r="K24" s="51">
        <v>7.8</v>
      </c>
      <c r="L24" s="12"/>
      <c r="M24" s="12"/>
      <c r="N24" s="12"/>
      <c r="O24" s="12"/>
      <c r="P24" s="8">
        <v>1</v>
      </c>
      <c r="Q24" s="8">
        <v>6</v>
      </c>
      <c r="R24" s="8">
        <v>27</v>
      </c>
      <c r="S24" s="8">
        <v>0</v>
      </c>
      <c r="T24" s="8">
        <v>0</v>
      </c>
      <c r="U24" s="8">
        <v>0</v>
      </c>
      <c r="V24" s="11"/>
      <c r="W24" s="85"/>
      <c r="X24" s="12"/>
      <c r="Y24" s="12" t="s">
        <v>14</v>
      </c>
      <c r="Z24" s="12" t="s">
        <v>14</v>
      </c>
      <c r="AA24" s="23">
        <f>IF(ISBLANK(#REF!),"",IF(K24&gt;5,ROUND(0.5*(K24-5),2),0))</f>
        <v>1.4</v>
      </c>
      <c r="AB24" s="23">
        <f>IF(ISBLANK(#REF!),"",IF(L24="ΝΑΙ",6,(IF(M24="ΝΑΙ",4,0))))</f>
        <v>0</v>
      </c>
      <c r="AC24" s="23">
        <f>IF(ISBLANK(#REF!),"",IF(E24="ΠΕ23",IF(N24="ΝΑΙ",3,(IF(O24="ΝΑΙ",2,0))),IF(N24="ΝΑΙ",3,(IF(O24="ΝΑΙ",2,0)))))</f>
        <v>0</v>
      </c>
      <c r="AD24" s="23">
        <f>IF(ISBLANK(#REF!),"",MAX(AB24:AC24))</f>
        <v>0</v>
      </c>
      <c r="AE24" s="23">
        <f>IF(ISBLANK(#REF!),"",MIN(3,0.5*INT((P24*12+Q24+ROUND(R24/30,0))/6)))</f>
        <v>1.5</v>
      </c>
      <c r="AF24" s="23">
        <f>IF(ISBLANK(#REF!),"",0.25*(S24*12+T24+ROUND(U24/30,0)))</f>
        <v>0</v>
      </c>
      <c r="AG24" s="27">
        <f>IF(ISBLANK(#REF!),"",IF(V24&gt;=67%,7,0))</f>
        <v>0</v>
      </c>
      <c r="AH24" s="27">
        <f>IF(ISBLANK(#REF!),"",IF(W24&gt;=1,7,0))</f>
        <v>0</v>
      </c>
      <c r="AI24" s="27">
        <f>IF(ISBLANK(#REF!),"",IF(X24="ΠΟΛΥΤΕΚΝΟΣ",7,IF(X24="ΤΡΙΤΕΚΝΟΣ",3,0)))</f>
        <v>0</v>
      </c>
      <c r="AJ24" s="27">
        <f>IF(ISBLANK(#REF!),"",MAX(AG24:AI24))</f>
        <v>0</v>
      </c>
      <c r="AK24" s="178">
        <f>IF(ISBLANK(#REF!),"",AA24+SUM(AD24:AF24,AJ24))</f>
        <v>2.9</v>
      </c>
    </row>
    <row r="25" spans="1:37" s="8" customFormat="1">
      <c r="A25" s="28">
        <f>IF(ISBLANK(#REF!),"",IF(ISNUMBER(A24),A24+1,1))</f>
        <v>15</v>
      </c>
      <c r="B25" s="8" t="s">
        <v>507</v>
      </c>
      <c r="C25" s="8" t="s">
        <v>97</v>
      </c>
      <c r="D25" s="8" t="s">
        <v>111</v>
      </c>
      <c r="E25" s="8" t="s">
        <v>37</v>
      </c>
      <c r="F25" s="8" t="s">
        <v>88</v>
      </c>
      <c r="G25" s="8" t="s">
        <v>61</v>
      </c>
      <c r="H25" s="8" t="s">
        <v>14</v>
      </c>
      <c r="I25" s="8" t="s">
        <v>13</v>
      </c>
      <c r="J25" s="37">
        <v>40847</v>
      </c>
      <c r="K25" s="51">
        <v>7.53</v>
      </c>
      <c r="L25" s="12"/>
      <c r="M25" s="12"/>
      <c r="N25" s="12"/>
      <c r="O25" s="12"/>
      <c r="P25" s="8">
        <v>0</v>
      </c>
      <c r="Q25" s="8">
        <v>5</v>
      </c>
      <c r="R25" s="8">
        <v>18</v>
      </c>
      <c r="S25" s="8">
        <v>0</v>
      </c>
      <c r="T25" s="8">
        <v>4</v>
      </c>
      <c r="U25" s="8">
        <v>9</v>
      </c>
      <c r="V25" s="11"/>
      <c r="W25" s="85"/>
      <c r="X25" s="12"/>
      <c r="Y25" s="12" t="s">
        <v>14</v>
      </c>
      <c r="Z25" s="12" t="s">
        <v>14</v>
      </c>
      <c r="AA25" s="23">
        <f>IF(ISBLANK(#REF!),"",IF(K25&gt;5,ROUND(0.5*(K25-5),2),0))</f>
        <v>1.27</v>
      </c>
      <c r="AB25" s="23">
        <f>IF(ISBLANK(#REF!),"",IF(L25="ΝΑΙ",6,(IF(M25="ΝΑΙ",4,0))))</f>
        <v>0</v>
      </c>
      <c r="AC25" s="23">
        <f>IF(ISBLANK(#REF!),"",IF(E25="ΠΕ23",IF(N25="ΝΑΙ",3,(IF(O25="ΝΑΙ",2,0))),IF(N25="ΝΑΙ",3,(IF(O25="ΝΑΙ",2,0)))))</f>
        <v>0</v>
      </c>
      <c r="AD25" s="23">
        <f>IF(ISBLANK(#REF!),"",MAX(AB25:AC25))</f>
        <v>0</v>
      </c>
      <c r="AE25" s="23">
        <f>IF(ISBLANK(#REF!),"",MIN(3,0.5*INT((P25*12+Q25+ROUND(R25/30,0))/6)))</f>
        <v>0.5</v>
      </c>
      <c r="AF25" s="23">
        <f>IF(ISBLANK(#REF!),"",0.25*(S25*12+T25+ROUND(U25/30,0)))</f>
        <v>1</v>
      </c>
      <c r="AG25" s="27">
        <f>IF(ISBLANK(#REF!),"",IF(V25&gt;=67%,7,0))</f>
        <v>0</v>
      </c>
      <c r="AH25" s="27">
        <f>IF(ISBLANK(#REF!),"",IF(W25&gt;=1,7,0))</f>
        <v>0</v>
      </c>
      <c r="AI25" s="27">
        <f>IF(ISBLANK(#REF!),"",IF(X25="ΠΟΛΥΤΕΚΝΟΣ",7,IF(X25="ΤΡΙΤΕΚΝΟΣ",3,0)))</f>
        <v>0</v>
      </c>
      <c r="AJ25" s="27">
        <f>IF(ISBLANK(#REF!),"",MAX(AG25:AI25))</f>
        <v>0</v>
      </c>
      <c r="AK25" s="178">
        <f>IF(ISBLANK(#REF!),"",AA25+SUM(AD25:AF25,AJ25))</f>
        <v>2.77</v>
      </c>
    </row>
    <row r="26" spans="1:37" s="8" customFormat="1">
      <c r="A26" s="28">
        <f>IF(ISBLANK(#REF!),"",IF(ISNUMBER(A25),A25+1,1))</f>
        <v>16</v>
      </c>
      <c r="B26" s="8" t="s">
        <v>559</v>
      </c>
      <c r="C26" s="8" t="s">
        <v>560</v>
      </c>
      <c r="D26" s="8" t="s">
        <v>143</v>
      </c>
      <c r="E26" s="8" t="s">
        <v>37</v>
      </c>
      <c r="F26" s="8" t="s">
        <v>88</v>
      </c>
      <c r="G26" s="8" t="s">
        <v>61</v>
      </c>
      <c r="H26" s="8" t="s">
        <v>14</v>
      </c>
      <c r="I26" s="8" t="s">
        <v>13</v>
      </c>
      <c r="J26" s="37">
        <v>41038</v>
      </c>
      <c r="K26" s="51">
        <v>7.38</v>
      </c>
      <c r="L26" s="12"/>
      <c r="M26" s="12"/>
      <c r="N26" s="12"/>
      <c r="O26" s="12"/>
      <c r="P26" s="8">
        <v>0</v>
      </c>
      <c r="Q26" s="8">
        <v>10</v>
      </c>
      <c r="R26" s="8">
        <v>24</v>
      </c>
      <c r="S26" s="8">
        <v>0</v>
      </c>
      <c r="T26" s="8">
        <v>4</v>
      </c>
      <c r="U26" s="8">
        <v>10</v>
      </c>
      <c r="V26" s="11"/>
      <c r="W26" s="85"/>
      <c r="X26" s="12"/>
      <c r="Y26" s="12" t="s">
        <v>14</v>
      </c>
      <c r="Z26" s="12" t="s">
        <v>14</v>
      </c>
      <c r="AA26" s="23">
        <f>IF(ISBLANK(#REF!),"",IF(K26&gt;5,ROUND(0.5*(K26-5),2),0))</f>
        <v>1.19</v>
      </c>
      <c r="AB26" s="23">
        <f>IF(ISBLANK(#REF!),"",IF(L26="ΝΑΙ",6,(IF(M26="ΝΑΙ",4,0))))</f>
        <v>0</v>
      </c>
      <c r="AC26" s="23">
        <f>IF(ISBLANK(#REF!),"",IF(E26="ΠΕ23",IF(N26="ΝΑΙ",3,(IF(O26="ΝΑΙ",2,0))),IF(N26="ΝΑΙ",3,(IF(O26="ΝΑΙ",2,0)))))</f>
        <v>0</v>
      </c>
      <c r="AD26" s="23">
        <f>IF(ISBLANK(#REF!),"",MAX(AB26:AC26))</f>
        <v>0</v>
      </c>
      <c r="AE26" s="23">
        <f>IF(ISBLANK(#REF!),"",MIN(3,0.5*INT((P26*12+Q26+ROUND(R26/30,0))/6)))</f>
        <v>0.5</v>
      </c>
      <c r="AF26" s="23">
        <f>IF(ISBLANK(#REF!),"",0.25*(S26*12+T26+ROUND(U26/30,0)))</f>
        <v>1</v>
      </c>
      <c r="AG26" s="27">
        <f>IF(ISBLANK(#REF!),"",IF(V26&gt;=67%,7,0))</f>
        <v>0</v>
      </c>
      <c r="AH26" s="27">
        <f>IF(ISBLANK(#REF!),"",IF(W26&gt;=1,7,0))</f>
        <v>0</v>
      </c>
      <c r="AI26" s="27">
        <f>IF(ISBLANK(#REF!),"",IF(X26="ΠΟΛΥΤΕΚΝΟΣ",7,IF(X26="ΤΡΙΤΕΚΝΟΣ",3,0)))</f>
        <v>0</v>
      </c>
      <c r="AJ26" s="27">
        <f>IF(ISBLANK(#REF!),"",MAX(AG26:AI26))</f>
        <v>0</v>
      </c>
      <c r="AK26" s="178">
        <f>IF(ISBLANK(#REF!),"",AA26+SUM(AD26:AF26,AJ26))</f>
        <v>2.69</v>
      </c>
    </row>
    <row r="27" spans="1:37" s="8" customFormat="1">
      <c r="A27" s="28">
        <f>IF(ISBLANK(#REF!),"",IF(ISNUMBER(A26),A26+1,1))</f>
        <v>17</v>
      </c>
      <c r="B27" s="8" t="s">
        <v>167</v>
      </c>
      <c r="C27" s="8" t="s">
        <v>135</v>
      </c>
      <c r="D27" s="8" t="s">
        <v>183</v>
      </c>
      <c r="E27" s="8" t="s">
        <v>37</v>
      </c>
      <c r="F27" s="8" t="s">
        <v>88</v>
      </c>
      <c r="G27" s="8" t="s">
        <v>61</v>
      </c>
      <c r="H27" s="8" t="s">
        <v>14</v>
      </c>
      <c r="I27" s="8" t="s">
        <v>13</v>
      </c>
      <c r="J27" s="37">
        <v>38511</v>
      </c>
      <c r="K27" s="51">
        <v>7.64</v>
      </c>
      <c r="L27" s="12"/>
      <c r="M27" s="12"/>
      <c r="N27" s="12"/>
      <c r="O27" s="12"/>
      <c r="P27" s="8">
        <v>0</v>
      </c>
      <c r="Q27" s="8">
        <v>0</v>
      </c>
      <c r="R27" s="8">
        <v>0</v>
      </c>
      <c r="S27" s="8">
        <v>0</v>
      </c>
      <c r="T27" s="8">
        <v>4</v>
      </c>
      <c r="U27" s="8">
        <v>28</v>
      </c>
      <c r="V27" s="11"/>
      <c r="W27" s="85"/>
      <c r="X27" s="12"/>
      <c r="Y27" s="12" t="s">
        <v>14</v>
      </c>
      <c r="Z27" s="12" t="s">
        <v>14</v>
      </c>
      <c r="AA27" s="23">
        <f>IF(ISBLANK(#REF!),"",IF(K27&gt;5,ROUND(0.5*(K27-5),2),0))</f>
        <v>1.32</v>
      </c>
      <c r="AB27" s="23">
        <f>IF(ISBLANK(#REF!),"",IF(L27="ΝΑΙ",6,(IF(M27="ΝΑΙ",4,0))))</f>
        <v>0</v>
      </c>
      <c r="AC27" s="23">
        <f>IF(ISBLANK(#REF!),"",IF(E27="ΠΕ23",IF(N27="ΝΑΙ",3,(IF(O27="ΝΑΙ",2,0))),IF(N27="ΝΑΙ",3,(IF(O27="ΝΑΙ",2,0)))))</f>
        <v>0</v>
      </c>
      <c r="AD27" s="23">
        <f>IF(ISBLANK(#REF!),"",MAX(AB27:AC27))</f>
        <v>0</v>
      </c>
      <c r="AE27" s="23">
        <f>IF(ISBLANK(#REF!),"",MIN(3,0.5*INT((P27*12+Q27+ROUND(R27/30,0))/6)))</f>
        <v>0</v>
      </c>
      <c r="AF27" s="23">
        <f>IF(ISBLANK(#REF!),"",0.25*(S27*12+T27+ROUND(U27/30,0)))</f>
        <v>1.25</v>
      </c>
      <c r="AG27" s="27">
        <f>IF(ISBLANK(#REF!),"",IF(V27&gt;=67%,7,0))</f>
        <v>0</v>
      </c>
      <c r="AH27" s="27">
        <f>IF(ISBLANK(#REF!),"",IF(W27&gt;=1,7,0))</f>
        <v>0</v>
      </c>
      <c r="AI27" s="27">
        <f>IF(ISBLANK(#REF!),"",IF(X27="ΠΟΛΥΤΕΚΝΟΣ",7,IF(X27="ΤΡΙΤΕΚΝΟΣ",3,0)))</f>
        <v>0</v>
      </c>
      <c r="AJ27" s="27">
        <f>IF(ISBLANK(#REF!),"",MAX(AG27:AI27))</f>
        <v>0</v>
      </c>
      <c r="AK27" s="178">
        <f>IF(ISBLANK(#REF!),"",AA27+SUM(AD27:AF27,AJ27))</f>
        <v>2.5700000000000003</v>
      </c>
    </row>
    <row r="28" spans="1:37" s="8" customFormat="1">
      <c r="A28" s="28">
        <f>IF(ISBLANK(#REF!),"",IF(ISNUMBER(A27),A27+1,1))</f>
        <v>18</v>
      </c>
      <c r="B28" s="8" t="s">
        <v>510</v>
      </c>
      <c r="C28" s="8" t="s">
        <v>250</v>
      </c>
      <c r="D28" s="8" t="s">
        <v>511</v>
      </c>
      <c r="E28" s="8" t="s">
        <v>37</v>
      </c>
      <c r="F28" s="8" t="s">
        <v>88</v>
      </c>
      <c r="G28" s="8" t="s">
        <v>61</v>
      </c>
      <c r="H28" s="8" t="s">
        <v>14</v>
      </c>
      <c r="I28" s="8" t="s">
        <v>13</v>
      </c>
      <c r="J28" s="37">
        <v>41375</v>
      </c>
      <c r="K28" s="51">
        <v>8.06</v>
      </c>
      <c r="L28" s="12"/>
      <c r="M28" s="12"/>
      <c r="N28" s="12"/>
      <c r="O28" s="12"/>
      <c r="P28" s="8">
        <v>0</v>
      </c>
      <c r="Q28" s="8">
        <v>0</v>
      </c>
      <c r="R28" s="8">
        <v>0</v>
      </c>
      <c r="S28" s="8">
        <v>0</v>
      </c>
      <c r="T28" s="8">
        <v>4</v>
      </c>
      <c r="U28" s="8">
        <v>13</v>
      </c>
      <c r="V28" s="11"/>
      <c r="W28" s="85"/>
      <c r="X28" s="12"/>
      <c r="Y28" s="12" t="s">
        <v>14</v>
      </c>
      <c r="Z28" s="12" t="s">
        <v>14</v>
      </c>
      <c r="AA28" s="23">
        <f>IF(ISBLANK(#REF!),"",IF(K28&gt;5,ROUND(0.5*(K28-5),2),0))</f>
        <v>1.53</v>
      </c>
      <c r="AB28" s="23">
        <f>IF(ISBLANK(#REF!),"",IF(L28="ΝΑΙ",6,(IF(M28="ΝΑΙ",4,0))))</f>
        <v>0</v>
      </c>
      <c r="AC28" s="23">
        <f>IF(ISBLANK(#REF!),"",IF(E28="ΠΕ23",IF(N28="ΝΑΙ",3,(IF(O28="ΝΑΙ",2,0))),IF(N28="ΝΑΙ",3,(IF(O28="ΝΑΙ",2,0)))))</f>
        <v>0</v>
      </c>
      <c r="AD28" s="23">
        <f>IF(ISBLANK(#REF!),"",MAX(AB28:AC28))</f>
        <v>0</v>
      </c>
      <c r="AE28" s="23">
        <f>IF(ISBLANK(#REF!),"",MIN(3,0.5*INT((P28*12+Q28+ROUND(R28/30,0))/6)))</f>
        <v>0</v>
      </c>
      <c r="AF28" s="23">
        <f>IF(ISBLANK(#REF!),"",0.25*(S28*12+T28+ROUND(U28/30,0)))</f>
        <v>1</v>
      </c>
      <c r="AG28" s="27">
        <f>IF(ISBLANK(#REF!),"",IF(V28&gt;=67%,7,0))</f>
        <v>0</v>
      </c>
      <c r="AH28" s="27">
        <f>IF(ISBLANK(#REF!),"",IF(W28&gt;=1,7,0))</f>
        <v>0</v>
      </c>
      <c r="AI28" s="27">
        <f>IF(ISBLANK(#REF!),"",IF(X28="ΠΟΛΥΤΕΚΝΟΣ",7,IF(X28="ΤΡΙΤΕΚΝΟΣ",3,0)))</f>
        <v>0</v>
      </c>
      <c r="AJ28" s="27">
        <f>IF(ISBLANK(#REF!),"",MAX(AG28:AI28))</f>
        <v>0</v>
      </c>
      <c r="AK28" s="178">
        <f>IF(ISBLANK(#REF!),"",AA28+SUM(AD28:AF28,AJ28))</f>
        <v>2.5300000000000002</v>
      </c>
    </row>
    <row r="29" spans="1:37" s="8" customFormat="1">
      <c r="A29" s="28">
        <f>IF(ISBLANK(#REF!),"",IF(ISNUMBER(A28),A28+1,1))</f>
        <v>19</v>
      </c>
      <c r="B29" s="8" t="s">
        <v>561</v>
      </c>
      <c r="C29" s="8" t="s">
        <v>562</v>
      </c>
      <c r="D29" s="8" t="s">
        <v>166</v>
      </c>
      <c r="E29" s="8" t="s">
        <v>37</v>
      </c>
      <c r="F29" s="8" t="s">
        <v>88</v>
      </c>
      <c r="G29" s="8" t="s">
        <v>61</v>
      </c>
      <c r="H29" s="8" t="s">
        <v>14</v>
      </c>
      <c r="I29" s="8" t="s">
        <v>13</v>
      </c>
      <c r="J29" s="37">
        <v>42704</v>
      </c>
      <c r="K29" s="51">
        <v>8.68</v>
      </c>
      <c r="L29" s="12"/>
      <c r="M29" s="12"/>
      <c r="N29" s="12"/>
      <c r="O29" s="12"/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11"/>
      <c r="W29" s="85"/>
      <c r="X29" s="12"/>
      <c r="Y29" s="12" t="s">
        <v>14</v>
      </c>
      <c r="Z29" s="12" t="s">
        <v>14</v>
      </c>
      <c r="AA29" s="23">
        <f>IF(ISBLANK(#REF!),"",IF(K29&gt;5,ROUND(0.5*(K29-5),2),0))</f>
        <v>1.84</v>
      </c>
      <c r="AB29" s="23">
        <f>IF(ISBLANK(#REF!),"",IF(L29="ΝΑΙ",6,(IF(M29="ΝΑΙ",4,0))))</f>
        <v>0</v>
      </c>
      <c r="AC29" s="23">
        <f>IF(ISBLANK(#REF!),"",IF(E29="ΠΕ23",IF(N29="ΝΑΙ",3,(IF(O29="ΝΑΙ",2,0))),IF(N29="ΝΑΙ",3,(IF(O29="ΝΑΙ",2,0)))))</f>
        <v>0</v>
      </c>
      <c r="AD29" s="23">
        <f>IF(ISBLANK(#REF!),"",MAX(AB29:AC29))</f>
        <v>0</v>
      </c>
      <c r="AE29" s="23">
        <f>IF(ISBLANK(#REF!),"",MIN(3,0.5*INT((P29*12+Q29+ROUND(R29/30,0))/6)))</f>
        <v>0</v>
      </c>
      <c r="AF29" s="23">
        <f>IF(ISBLANK(#REF!),"",0.25*(S29*12+T29+ROUND(U29/30,0)))</f>
        <v>0</v>
      </c>
      <c r="AG29" s="27">
        <f>IF(ISBLANK(#REF!),"",IF(V29&gt;=67%,7,0))</f>
        <v>0</v>
      </c>
      <c r="AH29" s="27">
        <f>IF(ISBLANK(#REF!),"",IF(W29&gt;=1,7,0))</f>
        <v>0</v>
      </c>
      <c r="AI29" s="27">
        <f>IF(ISBLANK(#REF!),"",IF(X29="ΠΟΛΥΤΕΚΝΟΣ",7,IF(X29="ΤΡΙΤΕΚΝΟΣ",3,0)))</f>
        <v>0</v>
      </c>
      <c r="AJ29" s="27">
        <f>IF(ISBLANK(#REF!),"",MAX(AG29:AI29))</f>
        <v>0</v>
      </c>
      <c r="AK29" s="178">
        <f>IF(ISBLANK(#REF!),"",AA29+SUM(AD29:AF29,AJ29))</f>
        <v>1.84</v>
      </c>
    </row>
    <row r="30" spans="1:37" s="8" customFormat="1">
      <c r="A30" s="28">
        <f>IF(ISBLANK(#REF!),"",IF(ISNUMBER(A29),A29+1,1))</f>
        <v>20</v>
      </c>
      <c r="B30" s="8" t="s">
        <v>565</v>
      </c>
      <c r="C30" s="8" t="s">
        <v>95</v>
      </c>
      <c r="D30" s="8" t="s">
        <v>106</v>
      </c>
      <c r="E30" s="8" t="s">
        <v>37</v>
      </c>
      <c r="F30" s="8" t="s">
        <v>88</v>
      </c>
      <c r="G30" s="8" t="s">
        <v>61</v>
      </c>
      <c r="H30" s="8" t="s">
        <v>14</v>
      </c>
      <c r="I30" s="8" t="s">
        <v>13</v>
      </c>
      <c r="J30" s="37">
        <v>41578</v>
      </c>
      <c r="K30" s="51">
        <v>6.66</v>
      </c>
      <c r="L30" s="12"/>
      <c r="M30" s="12"/>
      <c r="N30" s="12"/>
      <c r="O30" s="12"/>
      <c r="P30" s="8">
        <v>1</v>
      </c>
      <c r="Q30" s="8">
        <v>0</v>
      </c>
      <c r="R30" s="8">
        <v>28</v>
      </c>
      <c r="S30" s="8">
        <v>0</v>
      </c>
      <c r="T30" s="8">
        <v>0</v>
      </c>
      <c r="U30" s="8">
        <v>0</v>
      </c>
      <c r="V30" s="11"/>
      <c r="W30" s="85"/>
      <c r="X30" s="12"/>
      <c r="Y30" s="12" t="s">
        <v>14</v>
      </c>
      <c r="Z30" s="12" t="s">
        <v>14</v>
      </c>
      <c r="AA30" s="23">
        <f>IF(ISBLANK(#REF!),"",IF(K30&gt;5,ROUND(0.5*(K30-5),2),0))</f>
        <v>0.83</v>
      </c>
      <c r="AB30" s="23">
        <f>IF(ISBLANK(#REF!),"",IF(L30="ΝΑΙ",6,(IF(M30="ΝΑΙ",4,0))))</f>
        <v>0</v>
      </c>
      <c r="AC30" s="23">
        <f>IF(ISBLANK(#REF!),"",IF(E30="ΠΕ23",IF(N30="ΝΑΙ",3,(IF(O30="ΝΑΙ",2,0))),IF(N30="ΝΑΙ",3,(IF(O30="ΝΑΙ",2,0)))))</f>
        <v>0</v>
      </c>
      <c r="AD30" s="23">
        <f>IF(ISBLANK(#REF!),"",MAX(AB30:AC30))</f>
        <v>0</v>
      </c>
      <c r="AE30" s="23">
        <f>IF(ISBLANK(#REF!),"",MIN(3,0.5*INT((P30*12+Q30+ROUND(R30/30,0))/6)))</f>
        <v>1</v>
      </c>
      <c r="AF30" s="23">
        <f>IF(ISBLANK(#REF!),"",0.25*(S30*12+T30+ROUND(U30/30,0)))</f>
        <v>0</v>
      </c>
      <c r="AG30" s="27">
        <f>IF(ISBLANK(#REF!),"",IF(V30&gt;=67%,7,0))</f>
        <v>0</v>
      </c>
      <c r="AH30" s="27">
        <f>IF(ISBLANK(#REF!),"",IF(W30&gt;=1,7,0))</f>
        <v>0</v>
      </c>
      <c r="AI30" s="27">
        <f>IF(ISBLANK(#REF!),"",IF(X30="ΠΟΛΥΤΕΚΝΟΣ",7,IF(X30="ΤΡΙΤΕΚΝΟΣ",3,0)))</f>
        <v>0</v>
      </c>
      <c r="AJ30" s="27">
        <f>IF(ISBLANK(#REF!),"",MAX(AG30:AI30))</f>
        <v>0</v>
      </c>
      <c r="AK30" s="178">
        <f>IF(ISBLANK(#REF!),"",AA30+SUM(AD30:AF30,AJ30))</f>
        <v>1.83</v>
      </c>
    </row>
    <row r="31" spans="1:37" s="8" customFormat="1">
      <c r="A31" s="28">
        <f>IF(ISBLANK(#REF!),"",IF(ISNUMBER(A30),A30+1,1))</f>
        <v>21</v>
      </c>
      <c r="B31" s="8" t="s">
        <v>504</v>
      </c>
      <c r="C31" s="8" t="s">
        <v>128</v>
      </c>
      <c r="D31" s="8" t="s">
        <v>166</v>
      </c>
      <c r="E31" s="8" t="s">
        <v>37</v>
      </c>
      <c r="F31" s="8" t="s">
        <v>88</v>
      </c>
      <c r="G31" s="8" t="s">
        <v>61</v>
      </c>
      <c r="H31" s="8" t="s">
        <v>14</v>
      </c>
      <c r="I31" s="8" t="s">
        <v>13</v>
      </c>
      <c r="J31" s="37">
        <v>42320</v>
      </c>
      <c r="K31" s="51">
        <v>7.63</v>
      </c>
      <c r="L31" s="12"/>
      <c r="M31" s="12"/>
      <c r="N31" s="12"/>
      <c r="O31" s="12"/>
      <c r="P31" s="8">
        <v>0</v>
      </c>
      <c r="Q31" s="8">
        <v>9</v>
      </c>
      <c r="R31" s="8">
        <v>0</v>
      </c>
      <c r="S31" s="8">
        <v>0</v>
      </c>
      <c r="T31" s="8">
        <v>0</v>
      </c>
      <c r="U31" s="8">
        <v>0</v>
      </c>
      <c r="V31" s="11"/>
      <c r="W31" s="85"/>
      <c r="X31" s="12"/>
      <c r="Y31" s="12" t="s">
        <v>14</v>
      </c>
      <c r="Z31" s="12" t="s">
        <v>14</v>
      </c>
      <c r="AA31" s="23">
        <f>IF(ISBLANK(#REF!),"",IF(K31&gt;5,ROUND(0.5*(K31-5),2),0))</f>
        <v>1.32</v>
      </c>
      <c r="AB31" s="23">
        <f>IF(ISBLANK(#REF!),"",IF(L31="ΝΑΙ",6,(IF(M31="ΝΑΙ",4,0))))</f>
        <v>0</v>
      </c>
      <c r="AC31" s="23">
        <f>IF(ISBLANK(#REF!),"",IF(E31="ΠΕ23",IF(N31="ΝΑΙ",3,(IF(O31="ΝΑΙ",2,0))),IF(N31="ΝΑΙ",3,(IF(O31="ΝΑΙ",2,0)))))</f>
        <v>0</v>
      </c>
      <c r="AD31" s="23">
        <f>IF(ISBLANK(#REF!),"",MAX(AB31:AC31))</f>
        <v>0</v>
      </c>
      <c r="AE31" s="23">
        <f>IF(ISBLANK(#REF!),"",MIN(3,0.5*INT((P31*12+Q31+ROUND(R31/30,0))/6)))</f>
        <v>0.5</v>
      </c>
      <c r="AF31" s="23">
        <f>IF(ISBLANK(#REF!),"",0.25*(S31*12+T31+ROUND(U31/30,0)))</f>
        <v>0</v>
      </c>
      <c r="AG31" s="27">
        <f>IF(ISBLANK(#REF!),"",IF(V31&gt;=67%,7,0))</f>
        <v>0</v>
      </c>
      <c r="AH31" s="27">
        <f>IF(ISBLANK(#REF!),"",IF(W31&gt;=1,7,0))</f>
        <v>0</v>
      </c>
      <c r="AI31" s="27">
        <f>IF(ISBLANK(#REF!),"",IF(X31="ΠΟΛΥΤΕΚΝΟΣ",7,IF(X31="ΤΡΙΤΕΚΝΟΣ",3,0)))</f>
        <v>0</v>
      </c>
      <c r="AJ31" s="27">
        <f>IF(ISBLANK(#REF!),"",MAX(AG31:AI31))</f>
        <v>0</v>
      </c>
      <c r="AK31" s="178">
        <f>IF(ISBLANK(#REF!),"",AA31+SUM(AD31:AF31,AJ31))</f>
        <v>1.82</v>
      </c>
    </row>
    <row r="32" spans="1:37" s="8" customFormat="1">
      <c r="A32" s="28">
        <f>IF(ISBLANK(#REF!),"",IF(ISNUMBER(A31),A31+1,1))</f>
        <v>22</v>
      </c>
      <c r="B32" s="8" t="s">
        <v>506</v>
      </c>
      <c r="C32" s="8" t="s">
        <v>357</v>
      </c>
      <c r="D32" s="8" t="s">
        <v>327</v>
      </c>
      <c r="E32" s="8" t="s">
        <v>37</v>
      </c>
      <c r="F32" s="8" t="s">
        <v>88</v>
      </c>
      <c r="G32" s="8" t="s">
        <v>61</v>
      </c>
      <c r="H32" s="8" t="s">
        <v>14</v>
      </c>
      <c r="I32" s="8" t="s">
        <v>13</v>
      </c>
      <c r="J32" s="37">
        <v>38737</v>
      </c>
      <c r="K32" s="51">
        <v>8.6199999999999992</v>
      </c>
      <c r="L32" s="12"/>
      <c r="M32" s="12"/>
      <c r="N32" s="12"/>
      <c r="O32" s="12"/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11"/>
      <c r="W32" s="85"/>
      <c r="X32" s="12"/>
      <c r="Y32" s="12" t="s">
        <v>14</v>
      </c>
      <c r="Z32" s="12" t="s">
        <v>14</v>
      </c>
      <c r="AA32" s="23">
        <f>IF(ISBLANK(#REF!),"",IF(K32&gt;5,ROUND(0.5*(K32-5),2),0))</f>
        <v>1.81</v>
      </c>
      <c r="AB32" s="23">
        <f>IF(ISBLANK(#REF!),"",IF(L32="ΝΑΙ",6,(IF(M32="ΝΑΙ",4,0))))</f>
        <v>0</v>
      </c>
      <c r="AC32" s="23">
        <f>IF(ISBLANK(#REF!),"",IF(E32="ΠΕ23",IF(N32="ΝΑΙ",3,(IF(O32="ΝΑΙ",2,0))),IF(N32="ΝΑΙ",3,(IF(O32="ΝΑΙ",2,0)))))</f>
        <v>0</v>
      </c>
      <c r="AD32" s="23">
        <f>IF(ISBLANK(#REF!),"",MAX(AB32:AC32))</f>
        <v>0</v>
      </c>
      <c r="AE32" s="23">
        <f>IF(ISBLANK(#REF!),"",MIN(3,0.5*INT((P32*12+Q32+ROUND(R32/30,0))/6)))</f>
        <v>0</v>
      </c>
      <c r="AF32" s="23">
        <f>IF(ISBLANK(#REF!),"",0.25*(S32*12+T32+ROUND(U32/30,0)))</f>
        <v>0</v>
      </c>
      <c r="AG32" s="27">
        <f>IF(ISBLANK(#REF!),"",IF(V32&gt;=67%,7,0))</f>
        <v>0</v>
      </c>
      <c r="AH32" s="27">
        <f>IF(ISBLANK(#REF!),"",IF(W32&gt;=1,7,0))</f>
        <v>0</v>
      </c>
      <c r="AI32" s="27">
        <f>IF(ISBLANK(#REF!),"",IF(X32="ΠΟΛΥΤΕΚΝΟΣ",7,IF(X32="ΤΡΙΤΕΚΝΟΣ",3,0)))</f>
        <v>0</v>
      </c>
      <c r="AJ32" s="27">
        <f>IF(ISBLANK(#REF!),"",MAX(AG32:AI32))</f>
        <v>0</v>
      </c>
      <c r="AK32" s="178">
        <f>IF(ISBLANK(#REF!),"",AA32+SUM(AD32:AF32,AJ32))</f>
        <v>1.81</v>
      </c>
    </row>
    <row r="33" spans="1:37" s="8" customFormat="1">
      <c r="A33" s="28">
        <f>IF(ISBLANK(#REF!),"",IF(ISNUMBER(A32),A32+1,1))</f>
        <v>23</v>
      </c>
      <c r="B33" s="8" t="s">
        <v>516</v>
      </c>
      <c r="C33" s="8" t="s">
        <v>517</v>
      </c>
      <c r="D33" s="8" t="s">
        <v>518</v>
      </c>
      <c r="E33" s="8" t="s">
        <v>37</v>
      </c>
      <c r="F33" s="8" t="s">
        <v>88</v>
      </c>
      <c r="G33" s="8" t="s">
        <v>61</v>
      </c>
      <c r="H33" s="8" t="s">
        <v>14</v>
      </c>
      <c r="I33" s="8" t="s">
        <v>13</v>
      </c>
      <c r="J33" s="37">
        <v>42451</v>
      </c>
      <c r="K33" s="51">
        <v>8.49</v>
      </c>
      <c r="L33" s="12"/>
      <c r="M33" s="12"/>
      <c r="N33" s="12"/>
      <c r="O33" s="12"/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11"/>
      <c r="W33" s="85"/>
      <c r="X33" s="12"/>
      <c r="Y33" s="12" t="s">
        <v>14</v>
      </c>
      <c r="Z33" s="12" t="s">
        <v>14</v>
      </c>
      <c r="AA33" s="23">
        <f>IF(ISBLANK(#REF!),"",IF(K33&gt;5,ROUND(0.5*(K33-5),2),0))</f>
        <v>1.75</v>
      </c>
      <c r="AB33" s="23">
        <f>IF(ISBLANK(#REF!),"",IF(L33="ΝΑΙ",6,(IF(M33="ΝΑΙ",4,0))))</f>
        <v>0</v>
      </c>
      <c r="AC33" s="23">
        <f>IF(ISBLANK(#REF!),"",IF(E33="ΠΕ23",IF(N33="ΝΑΙ",3,(IF(O33="ΝΑΙ",2,0))),IF(N33="ΝΑΙ",3,(IF(O33="ΝΑΙ",2,0)))))</f>
        <v>0</v>
      </c>
      <c r="AD33" s="23">
        <f>IF(ISBLANK(#REF!),"",MAX(AB33:AC33))</f>
        <v>0</v>
      </c>
      <c r="AE33" s="23">
        <f>IF(ISBLANK(#REF!),"",MIN(3,0.5*INT((P33*12+Q33+ROUND(R33/30,0))/6)))</f>
        <v>0</v>
      </c>
      <c r="AF33" s="23">
        <f>IF(ISBLANK(#REF!),"",0.25*(S33*12+T33+ROUND(U33/30,0)))</f>
        <v>0</v>
      </c>
      <c r="AG33" s="27">
        <f>IF(ISBLANK(#REF!),"",IF(V33&gt;=67%,7,0))</f>
        <v>0</v>
      </c>
      <c r="AH33" s="27">
        <f>IF(ISBLANK(#REF!),"",IF(W33&gt;=1,7,0))</f>
        <v>0</v>
      </c>
      <c r="AI33" s="27">
        <f>IF(ISBLANK(#REF!),"",IF(X33="ΠΟΛΥΤΕΚΝΟΣ",7,IF(X33="ΤΡΙΤΕΚΝΟΣ",3,0)))</f>
        <v>0</v>
      </c>
      <c r="AJ33" s="27">
        <f>IF(ISBLANK(#REF!),"",MAX(AG33:AI33))</f>
        <v>0</v>
      </c>
      <c r="AK33" s="178">
        <f>IF(ISBLANK(#REF!),"",AA33+SUM(AD33:AF33,AJ33))</f>
        <v>1.75</v>
      </c>
    </row>
    <row r="34" spans="1:37" s="8" customFormat="1">
      <c r="A34" s="28">
        <f>IF(ISBLANK(#REF!),"",IF(ISNUMBER(A33),A33+1,1))</f>
        <v>24</v>
      </c>
      <c r="B34" s="8" t="s">
        <v>442</v>
      </c>
      <c r="C34" s="8" t="s">
        <v>115</v>
      </c>
      <c r="D34" s="8" t="s">
        <v>183</v>
      </c>
      <c r="E34" s="8" t="s">
        <v>37</v>
      </c>
      <c r="F34" s="8" t="s">
        <v>88</v>
      </c>
      <c r="G34" s="8" t="s">
        <v>61</v>
      </c>
      <c r="H34" s="8" t="s">
        <v>14</v>
      </c>
      <c r="I34" s="8" t="s">
        <v>13</v>
      </c>
      <c r="J34" s="37">
        <v>39597</v>
      </c>
      <c r="K34" s="51">
        <v>8.48</v>
      </c>
      <c r="L34" s="12"/>
      <c r="M34" s="12"/>
      <c r="N34" s="12"/>
      <c r="O34" s="12"/>
      <c r="P34" s="8">
        <v>0</v>
      </c>
      <c r="Q34" s="8">
        <v>0</v>
      </c>
      <c r="R34" s="8">
        <v>19</v>
      </c>
      <c r="S34" s="8">
        <v>0</v>
      </c>
      <c r="T34" s="8">
        <v>0</v>
      </c>
      <c r="U34" s="8">
        <v>0</v>
      </c>
      <c r="V34" s="11"/>
      <c r="W34" s="85"/>
      <c r="X34" s="12"/>
      <c r="Y34" s="12" t="s">
        <v>14</v>
      </c>
      <c r="Z34" s="12" t="s">
        <v>14</v>
      </c>
      <c r="AA34" s="23">
        <f>IF(ISBLANK(#REF!),"",IF(K34&gt;5,ROUND(0.5*(K34-5),2),0))</f>
        <v>1.74</v>
      </c>
      <c r="AB34" s="23">
        <f>IF(ISBLANK(#REF!),"",IF(L34="ΝΑΙ",6,(IF(M34="ΝΑΙ",4,0))))</f>
        <v>0</v>
      </c>
      <c r="AC34" s="23">
        <f>IF(ISBLANK(#REF!),"",IF(E34="ΠΕ23",IF(N34="ΝΑΙ",3,(IF(O34="ΝΑΙ",2,0))),IF(N34="ΝΑΙ",3,(IF(O34="ΝΑΙ",2,0)))))</f>
        <v>0</v>
      </c>
      <c r="AD34" s="23">
        <f>IF(ISBLANK(#REF!),"",MAX(AB34:AC34))</f>
        <v>0</v>
      </c>
      <c r="AE34" s="23">
        <f>IF(ISBLANK(#REF!),"",MIN(3,0.5*INT((P34*12+Q34+ROUND(R34/30,0))/6)))</f>
        <v>0</v>
      </c>
      <c r="AF34" s="23">
        <f>IF(ISBLANK(#REF!),"",0.25*(S34*12+T34+ROUND(U34/30,0)))</f>
        <v>0</v>
      </c>
      <c r="AG34" s="27">
        <f>IF(ISBLANK(#REF!),"",IF(V34&gt;=67%,7,0))</f>
        <v>0</v>
      </c>
      <c r="AH34" s="27">
        <f>IF(ISBLANK(#REF!),"",IF(W34&gt;=1,7,0))</f>
        <v>0</v>
      </c>
      <c r="AI34" s="27">
        <f>IF(ISBLANK(#REF!),"",IF(X34="ΠΟΛΥΤΕΚΝΟΣ",7,IF(X34="ΤΡΙΤΕΚΝΟΣ",3,0)))</f>
        <v>0</v>
      </c>
      <c r="AJ34" s="27">
        <f>IF(ISBLANK(#REF!),"",MAX(AG34:AI34))</f>
        <v>0</v>
      </c>
      <c r="AK34" s="178">
        <f>IF(ISBLANK(#REF!),"",AA34+SUM(AD34:AF34,AJ34))</f>
        <v>1.74</v>
      </c>
    </row>
    <row r="35" spans="1:37" s="8" customFormat="1">
      <c r="A35" s="28">
        <f>IF(ISBLANK(#REF!),"",IF(ISNUMBER(A34),A34+1,1))</f>
        <v>25</v>
      </c>
      <c r="B35" s="8" t="s">
        <v>569</v>
      </c>
      <c r="C35" s="8" t="s">
        <v>133</v>
      </c>
      <c r="D35" s="8" t="s">
        <v>106</v>
      </c>
      <c r="E35" s="8" t="s">
        <v>37</v>
      </c>
      <c r="F35" s="8" t="s">
        <v>88</v>
      </c>
      <c r="G35" s="8" t="s">
        <v>61</v>
      </c>
      <c r="H35" s="8" t="s">
        <v>14</v>
      </c>
      <c r="I35" s="8" t="s">
        <v>13</v>
      </c>
      <c r="J35" s="37">
        <v>38490</v>
      </c>
      <c r="K35" s="51">
        <v>8.23</v>
      </c>
      <c r="L35" s="12"/>
      <c r="M35" s="12"/>
      <c r="N35" s="12"/>
      <c r="O35" s="12"/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11"/>
      <c r="W35" s="85"/>
      <c r="X35" s="12"/>
      <c r="Y35" s="12" t="s">
        <v>14</v>
      </c>
      <c r="Z35" s="12" t="s">
        <v>14</v>
      </c>
      <c r="AA35" s="23">
        <f>IF(ISBLANK(#REF!),"",IF(K35&gt;5,ROUND(0.5*(K35-5),2),0))</f>
        <v>1.62</v>
      </c>
      <c r="AB35" s="23">
        <f>IF(ISBLANK(#REF!),"",IF(L35="ΝΑΙ",6,(IF(M35="ΝΑΙ",4,0))))</f>
        <v>0</v>
      </c>
      <c r="AC35" s="23">
        <f>IF(ISBLANK(#REF!),"",IF(E35="ΠΕ23",IF(N35="ΝΑΙ",3,(IF(O35="ΝΑΙ",2,0))),IF(N35="ΝΑΙ",3,(IF(O35="ΝΑΙ",2,0)))))</f>
        <v>0</v>
      </c>
      <c r="AD35" s="23">
        <f>IF(ISBLANK(#REF!),"",MAX(AB35:AC35))</f>
        <v>0</v>
      </c>
      <c r="AE35" s="23">
        <f>IF(ISBLANK(#REF!),"",MIN(3,0.5*INT((P35*12+Q35+ROUND(R35/30,0))/6)))</f>
        <v>0</v>
      </c>
      <c r="AF35" s="23">
        <f>IF(ISBLANK(#REF!),"",0.25*(S35*12+T35+ROUND(U35/30,0)))</f>
        <v>0</v>
      </c>
      <c r="AG35" s="27">
        <f>IF(ISBLANK(#REF!),"",IF(V35&gt;=67%,7,0))</f>
        <v>0</v>
      </c>
      <c r="AH35" s="27">
        <f>IF(ISBLANK(#REF!),"",IF(W35&gt;=1,7,0))</f>
        <v>0</v>
      </c>
      <c r="AI35" s="27">
        <f>IF(ISBLANK(#REF!),"",IF(X35="ΠΟΛΥΤΕΚΝΟΣ",7,IF(X35="ΤΡΙΤΕΚΝΟΣ",3,0)))</f>
        <v>0</v>
      </c>
      <c r="AJ35" s="27">
        <f>IF(ISBLANK(#REF!),"",MAX(AG35:AI35))</f>
        <v>0</v>
      </c>
      <c r="AK35" s="178">
        <f>IF(ISBLANK(#REF!),"",AA35+SUM(AD35:AF35,AJ35))</f>
        <v>1.62</v>
      </c>
    </row>
    <row r="36" spans="1:37" s="8" customFormat="1">
      <c r="A36" s="28">
        <f>IF(ISBLANK(#REF!),"",IF(ISNUMBER(A35),A35+1,1))</f>
        <v>26</v>
      </c>
      <c r="B36" s="8" t="s">
        <v>118</v>
      </c>
      <c r="C36" s="8" t="s">
        <v>133</v>
      </c>
      <c r="D36" s="8" t="s">
        <v>111</v>
      </c>
      <c r="E36" s="8" t="s">
        <v>37</v>
      </c>
      <c r="F36" s="8" t="s">
        <v>88</v>
      </c>
      <c r="G36" s="8" t="s">
        <v>61</v>
      </c>
      <c r="H36" s="8" t="s">
        <v>14</v>
      </c>
      <c r="I36" s="8" t="s">
        <v>13</v>
      </c>
      <c r="J36" s="37">
        <v>42534</v>
      </c>
      <c r="K36" s="51">
        <v>7.92</v>
      </c>
      <c r="L36" s="12"/>
      <c r="M36" s="12"/>
      <c r="N36" s="12"/>
      <c r="O36" s="12"/>
      <c r="P36" s="8">
        <v>0</v>
      </c>
      <c r="Q36" s="8">
        <v>1</v>
      </c>
      <c r="R36" s="8">
        <v>22</v>
      </c>
      <c r="S36" s="8">
        <v>0</v>
      </c>
      <c r="T36" s="8">
        <v>0</v>
      </c>
      <c r="U36" s="8">
        <v>0</v>
      </c>
      <c r="V36" s="11"/>
      <c r="W36" s="85"/>
      <c r="X36" s="12"/>
      <c r="Y36" s="12" t="s">
        <v>14</v>
      </c>
      <c r="Z36" s="12" t="s">
        <v>14</v>
      </c>
      <c r="AA36" s="23">
        <f>IF(ISBLANK(#REF!),"",IF(K36&gt;5,ROUND(0.5*(K36-5),2),0))</f>
        <v>1.46</v>
      </c>
      <c r="AB36" s="23">
        <f>IF(ISBLANK(#REF!),"",IF(L36="ΝΑΙ",6,(IF(M36="ΝΑΙ",4,0))))</f>
        <v>0</v>
      </c>
      <c r="AC36" s="23">
        <f>IF(ISBLANK(#REF!),"",IF(E36="ΠΕ23",IF(N36="ΝΑΙ",3,(IF(O36="ΝΑΙ",2,0))),IF(N36="ΝΑΙ",3,(IF(O36="ΝΑΙ",2,0)))))</f>
        <v>0</v>
      </c>
      <c r="AD36" s="23">
        <f>IF(ISBLANK(#REF!),"",MAX(AB36:AC36))</f>
        <v>0</v>
      </c>
      <c r="AE36" s="23">
        <f>IF(ISBLANK(#REF!),"",MIN(3,0.5*INT((P36*12+Q36+ROUND(R36/30,0))/6)))</f>
        <v>0</v>
      </c>
      <c r="AF36" s="23">
        <f>IF(ISBLANK(#REF!),"",0.25*(S36*12+T36+ROUND(U36/30,0)))</f>
        <v>0</v>
      </c>
      <c r="AG36" s="27">
        <f>IF(ISBLANK(#REF!),"",IF(V36&gt;=67%,7,0))</f>
        <v>0</v>
      </c>
      <c r="AH36" s="27">
        <f>IF(ISBLANK(#REF!),"",IF(W36&gt;=1,7,0))</f>
        <v>0</v>
      </c>
      <c r="AI36" s="27">
        <f>IF(ISBLANK(#REF!),"",IF(X36="ΠΟΛΥΤΕΚΝΟΣ",7,IF(X36="ΤΡΙΤΕΚΝΟΣ",3,0)))</f>
        <v>0</v>
      </c>
      <c r="AJ36" s="27">
        <f>IF(ISBLANK(#REF!),"",MAX(AG36:AI36))</f>
        <v>0</v>
      </c>
      <c r="AK36" s="178">
        <f>IF(ISBLANK(#REF!),"",AA36+SUM(AD36:AF36,AJ36))</f>
        <v>1.46</v>
      </c>
    </row>
    <row r="37" spans="1:37" s="8" customFormat="1">
      <c r="A37" s="28">
        <f>IF(ISBLANK(#REF!),"",IF(ISNUMBER(A36),A36+1,1))</f>
        <v>27</v>
      </c>
      <c r="B37" s="8" t="s">
        <v>502</v>
      </c>
      <c r="C37" s="8" t="s">
        <v>125</v>
      </c>
      <c r="D37" s="8" t="s">
        <v>183</v>
      </c>
      <c r="E37" s="8" t="s">
        <v>37</v>
      </c>
      <c r="F37" s="8" t="s">
        <v>88</v>
      </c>
      <c r="G37" s="8" t="s">
        <v>61</v>
      </c>
      <c r="H37" s="8" t="s">
        <v>14</v>
      </c>
      <c r="I37" s="8" t="s">
        <v>13</v>
      </c>
      <c r="J37" s="37">
        <v>42086</v>
      </c>
      <c r="K37" s="51">
        <v>7.76</v>
      </c>
      <c r="L37" s="12"/>
      <c r="M37" s="12"/>
      <c r="N37" s="12"/>
      <c r="O37" s="12"/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11"/>
      <c r="W37" s="85"/>
      <c r="X37" s="12"/>
      <c r="Y37" s="12" t="s">
        <v>12</v>
      </c>
      <c r="Z37" s="12" t="s">
        <v>14</v>
      </c>
      <c r="AA37" s="23">
        <f>IF(ISBLANK(#REF!),"",IF(K37&gt;5,ROUND(0.5*(K37-5),2),0))</f>
        <v>1.38</v>
      </c>
      <c r="AB37" s="23">
        <f>IF(ISBLANK(#REF!),"",IF(L37="ΝΑΙ",6,(IF(M37="ΝΑΙ",4,0))))</f>
        <v>0</v>
      </c>
      <c r="AC37" s="23">
        <f>IF(ISBLANK(#REF!),"",IF(E37="ΠΕ23",IF(N37="ΝΑΙ",3,(IF(O37="ΝΑΙ",2,0))),IF(N37="ΝΑΙ",3,(IF(O37="ΝΑΙ",2,0)))))</f>
        <v>0</v>
      </c>
      <c r="AD37" s="23">
        <f>IF(ISBLANK(#REF!),"",MAX(AB37:AC37))</f>
        <v>0</v>
      </c>
      <c r="AE37" s="23">
        <f>IF(ISBLANK(#REF!),"",MIN(3,0.5*INT((P37*12+Q37+ROUND(R37/30,0))/6)))</f>
        <v>0</v>
      </c>
      <c r="AF37" s="23">
        <f>IF(ISBLANK(#REF!),"",0.25*(S37*12+T37+ROUND(U37/30,0)))</f>
        <v>0</v>
      </c>
      <c r="AG37" s="27">
        <f>IF(ISBLANK(#REF!),"",IF(V37&gt;=67%,7,0))</f>
        <v>0</v>
      </c>
      <c r="AH37" s="27">
        <f>IF(ISBLANK(#REF!),"",IF(W37&gt;=1,7,0))</f>
        <v>0</v>
      </c>
      <c r="AI37" s="27">
        <f>IF(ISBLANK(#REF!),"",IF(X37="ΠΟΛΥΤΕΚΝΟΣ",7,IF(X37="ΤΡΙΤΕΚΝΟΣ",3,0)))</f>
        <v>0</v>
      </c>
      <c r="AJ37" s="27">
        <f>IF(ISBLANK(#REF!),"",MAX(AG37:AI37))</f>
        <v>0</v>
      </c>
      <c r="AK37" s="178">
        <f>IF(ISBLANK(#REF!),"",AA37+SUM(AD37:AF37,AJ37))</f>
        <v>1.38</v>
      </c>
    </row>
    <row r="38" spans="1:37" s="8" customFormat="1">
      <c r="A38" s="28">
        <f>IF(ISBLANK(#REF!),"",IF(ISNUMBER(A37),A37+1,1))</f>
        <v>28</v>
      </c>
      <c r="B38" s="8" t="s">
        <v>564</v>
      </c>
      <c r="C38" s="8" t="s">
        <v>250</v>
      </c>
      <c r="D38" s="8" t="s">
        <v>260</v>
      </c>
      <c r="E38" s="8" t="s">
        <v>37</v>
      </c>
      <c r="F38" s="8" t="s">
        <v>88</v>
      </c>
      <c r="G38" s="8" t="s">
        <v>61</v>
      </c>
      <c r="H38" s="8" t="s">
        <v>14</v>
      </c>
      <c r="I38" s="8" t="s">
        <v>13</v>
      </c>
      <c r="J38" s="37">
        <v>41838</v>
      </c>
      <c r="K38" s="51">
        <v>6.67</v>
      </c>
      <c r="L38" s="12"/>
      <c r="M38" s="12"/>
      <c r="N38" s="12"/>
      <c r="O38" s="12"/>
      <c r="P38" s="8">
        <v>0</v>
      </c>
      <c r="Q38" s="8">
        <v>6</v>
      </c>
      <c r="R38" s="8">
        <v>1</v>
      </c>
      <c r="S38" s="8">
        <v>0</v>
      </c>
      <c r="T38" s="8">
        <v>0</v>
      </c>
      <c r="U38" s="8">
        <v>0</v>
      </c>
      <c r="V38" s="11"/>
      <c r="W38" s="85"/>
      <c r="X38" s="12"/>
      <c r="Y38" s="12" t="s">
        <v>14</v>
      </c>
      <c r="Z38" s="12" t="s">
        <v>14</v>
      </c>
      <c r="AA38" s="23">
        <f>IF(ISBLANK(#REF!),"",IF(K38&gt;5,ROUND(0.5*(K38-5),2),0))</f>
        <v>0.84</v>
      </c>
      <c r="AB38" s="23">
        <f>IF(ISBLANK(#REF!),"",IF(L38="ΝΑΙ",6,(IF(M38="ΝΑΙ",4,0))))</f>
        <v>0</v>
      </c>
      <c r="AC38" s="23">
        <f>IF(ISBLANK(#REF!),"",IF(E38="ΠΕ23",IF(N38="ΝΑΙ",3,(IF(O38="ΝΑΙ",2,0))),IF(N38="ΝΑΙ",3,(IF(O38="ΝΑΙ",2,0)))))</f>
        <v>0</v>
      </c>
      <c r="AD38" s="23">
        <f>IF(ISBLANK(#REF!),"",MAX(AB38:AC38))</f>
        <v>0</v>
      </c>
      <c r="AE38" s="23">
        <f>IF(ISBLANK(#REF!),"",MIN(3,0.5*INT((P38*12+Q38+ROUND(R38/30,0))/6)))</f>
        <v>0.5</v>
      </c>
      <c r="AF38" s="23">
        <f>IF(ISBLANK(#REF!),"",0.25*(S38*12+T38+ROUND(U38/30,0)))</f>
        <v>0</v>
      </c>
      <c r="AG38" s="27">
        <f>IF(ISBLANK(#REF!),"",IF(V38&gt;=67%,7,0))</f>
        <v>0</v>
      </c>
      <c r="AH38" s="27">
        <f>IF(ISBLANK(#REF!),"",IF(W38&gt;=1,7,0))</f>
        <v>0</v>
      </c>
      <c r="AI38" s="27">
        <f>IF(ISBLANK(#REF!),"",IF(X38="ΠΟΛΥΤΕΚΝΟΣ",7,IF(X38="ΤΡΙΤΕΚΝΟΣ",3,0)))</f>
        <v>0</v>
      </c>
      <c r="AJ38" s="27">
        <f>IF(ISBLANK(#REF!),"",MAX(AG38:AI38))</f>
        <v>0</v>
      </c>
      <c r="AK38" s="178">
        <f>IF(ISBLANK(#REF!),"",AA38+SUM(AD38:AF38,AJ38))</f>
        <v>1.3399999999999999</v>
      </c>
    </row>
    <row r="39" spans="1:37" s="8" customFormat="1">
      <c r="A39" s="28">
        <f>IF(ISBLANK(#REF!),"",IF(ISNUMBER(A38),A38+1,1))</f>
        <v>29</v>
      </c>
      <c r="B39" s="8" t="s">
        <v>558</v>
      </c>
      <c r="C39" s="8" t="s">
        <v>97</v>
      </c>
      <c r="D39" s="8" t="s">
        <v>300</v>
      </c>
      <c r="E39" s="8" t="s">
        <v>37</v>
      </c>
      <c r="F39" s="8" t="s">
        <v>88</v>
      </c>
      <c r="G39" s="8" t="s">
        <v>61</v>
      </c>
      <c r="H39" s="8" t="s">
        <v>14</v>
      </c>
      <c r="I39" s="8" t="s">
        <v>13</v>
      </c>
      <c r="J39" s="37">
        <v>39955</v>
      </c>
      <c r="K39" s="51">
        <v>7.66</v>
      </c>
      <c r="L39" s="12"/>
      <c r="M39" s="12"/>
      <c r="N39" s="12"/>
      <c r="O39" s="12"/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11"/>
      <c r="W39" s="85"/>
      <c r="X39" s="12"/>
      <c r="Y39" s="12" t="s">
        <v>14</v>
      </c>
      <c r="Z39" s="12" t="s">
        <v>14</v>
      </c>
      <c r="AA39" s="23">
        <f>IF(ISBLANK(#REF!),"",IF(K39&gt;5,ROUND(0.5*(K39-5),2),0))</f>
        <v>1.33</v>
      </c>
      <c r="AB39" s="23">
        <f>IF(ISBLANK(#REF!),"",IF(L39="ΝΑΙ",6,(IF(M39="ΝΑΙ",4,0))))</f>
        <v>0</v>
      </c>
      <c r="AC39" s="23">
        <f>IF(ISBLANK(#REF!),"",IF(E39="ΠΕ23",IF(N39="ΝΑΙ",3,(IF(O39="ΝΑΙ",2,0))),IF(N39="ΝΑΙ",3,(IF(O39="ΝΑΙ",2,0)))))</f>
        <v>0</v>
      </c>
      <c r="AD39" s="23">
        <f>IF(ISBLANK(#REF!),"",MAX(AB39:AC39))</f>
        <v>0</v>
      </c>
      <c r="AE39" s="23">
        <f>IF(ISBLANK(#REF!),"",MIN(3,0.5*INT((P39*12+Q39+ROUND(R39/30,0))/6)))</f>
        <v>0</v>
      </c>
      <c r="AF39" s="23">
        <f>IF(ISBLANK(#REF!),"",0.25*(S39*12+T39+ROUND(U39/30,0)))</f>
        <v>0</v>
      </c>
      <c r="AG39" s="27">
        <f>IF(ISBLANK(#REF!),"",IF(V39&gt;=67%,7,0))</f>
        <v>0</v>
      </c>
      <c r="AH39" s="27">
        <f>IF(ISBLANK(#REF!),"",IF(W39&gt;=1,7,0))</f>
        <v>0</v>
      </c>
      <c r="AI39" s="27">
        <f>IF(ISBLANK(#REF!),"",IF(X39="ΠΟΛΥΤΕΚΝΟΣ",7,IF(X39="ΤΡΙΤΕΚΝΟΣ",3,0)))</f>
        <v>0</v>
      </c>
      <c r="AJ39" s="27">
        <f>IF(ISBLANK(#REF!),"",MAX(AG39:AI39))</f>
        <v>0</v>
      </c>
      <c r="AK39" s="178">
        <f>IF(ISBLANK(#REF!),"",AA39+SUM(AD39:AF39,AJ39))</f>
        <v>1.33</v>
      </c>
    </row>
    <row r="40" spans="1:37" s="8" customFormat="1">
      <c r="A40" s="28">
        <f>IF(ISBLANK(#REF!),"",IF(ISNUMBER(A39),A39+1,1))</f>
        <v>30</v>
      </c>
      <c r="B40" s="8" t="s">
        <v>519</v>
      </c>
      <c r="C40" s="8" t="s">
        <v>520</v>
      </c>
      <c r="D40" s="8" t="s">
        <v>146</v>
      </c>
      <c r="E40" s="8" t="s">
        <v>37</v>
      </c>
      <c r="F40" s="8" t="s">
        <v>88</v>
      </c>
      <c r="G40" s="8" t="s">
        <v>61</v>
      </c>
      <c r="H40" s="8" t="s">
        <v>14</v>
      </c>
      <c r="I40" s="8" t="s">
        <v>13</v>
      </c>
      <c r="J40" s="37">
        <v>42282</v>
      </c>
      <c r="K40" s="51">
        <v>7.62</v>
      </c>
      <c r="L40" s="12"/>
      <c r="M40" s="12"/>
      <c r="N40" s="12"/>
      <c r="O40" s="12"/>
      <c r="P40" s="8">
        <v>0</v>
      </c>
      <c r="Q40" s="8">
        <v>0</v>
      </c>
      <c r="R40" s="8">
        <v>15</v>
      </c>
      <c r="S40" s="8">
        <v>0</v>
      </c>
      <c r="T40" s="8">
        <v>0</v>
      </c>
      <c r="U40" s="8">
        <v>0</v>
      </c>
      <c r="V40" s="11"/>
      <c r="W40" s="85"/>
      <c r="X40" s="12"/>
      <c r="Y40" s="12" t="s">
        <v>14</v>
      </c>
      <c r="Z40" s="12" t="s">
        <v>14</v>
      </c>
      <c r="AA40" s="23">
        <f>IF(ISBLANK(#REF!),"",IF(K40&gt;5,ROUND(0.5*(K40-5),2),0))</f>
        <v>1.31</v>
      </c>
      <c r="AB40" s="23">
        <f>IF(ISBLANK(#REF!),"",IF(L40="ΝΑΙ",6,(IF(M40="ΝΑΙ",4,0))))</f>
        <v>0</v>
      </c>
      <c r="AC40" s="23">
        <f>IF(ISBLANK(#REF!),"",IF(E40="ΠΕ23",IF(N40="ΝΑΙ",3,(IF(O40="ΝΑΙ",2,0))),IF(N40="ΝΑΙ",3,(IF(O40="ΝΑΙ",2,0)))))</f>
        <v>0</v>
      </c>
      <c r="AD40" s="23">
        <f>IF(ISBLANK(#REF!),"",MAX(AB40:AC40))</f>
        <v>0</v>
      </c>
      <c r="AE40" s="23">
        <f>IF(ISBLANK(#REF!),"",MIN(3,0.5*INT((P40*12+Q40+ROUND(R40/30,0))/6)))</f>
        <v>0</v>
      </c>
      <c r="AF40" s="23">
        <f>IF(ISBLANK(#REF!),"",0.25*(S40*12+T40+ROUND(U40/30,0)))</f>
        <v>0</v>
      </c>
      <c r="AG40" s="27">
        <f>IF(ISBLANK(#REF!),"",IF(V40&gt;=67%,7,0))</f>
        <v>0</v>
      </c>
      <c r="AH40" s="27">
        <f>IF(ISBLANK(#REF!),"",IF(W40&gt;=1,7,0))</f>
        <v>0</v>
      </c>
      <c r="AI40" s="27">
        <f>IF(ISBLANK(#REF!),"",IF(X40="ΠΟΛΥΤΕΚΝΟΣ",7,IF(X40="ΤΡΙΤΕΚΝΟΣ",3,0)))</f>
        <v>0</v>
      </c>
      <c r="AJ40" s="27">
        <f>IF(ISBLANK(#REF!),"",MAX(AG40:AI40))</f>
        <v>0</v>
      </c>
      <c r="AK40" s="178">
        <f>IF(ISBLANK(#REF!),"",AA40+SUM(AD40:AF40,AJ40))</f>
        <v>1.31</v>
      </c>
    </row>
    <row r="41" spans="1:37" s="8" customFormat="1">
      <c r="A41" s="28">
        <f>IF(ISBLANK(#REF!),"",IF(ISNUMBER(A40),A40+1,1))</f>
        <v>31</v>
      </c>
      <c r="B41" s="8" t="s">
        <v>212</v>
      </c>
      <c r="C41" s="8" t="s">
        <v>357</v>
      </c>
      <c r="D41" s="8" t="s">
        <v>154</v>
      </c>
      <c r="E41" s="8" t="s">
        <v>37</v>
      </c>
      <c r="F41" s="8" t="s">
        <v>88</v>
      </c>
      <c r="G41" s="8" t="s">
        <v>61</v>
      </c>
      <c r="H41" s="8" t="s">
        <v>14</v>
      </c>
      <c r="I41" s="8" t="s">
        <v>13</v>
      </c>
      <c r="J41" s="37">
        <v>42381</v>
      </c>
      <c r="K41" s="51">
        <v>7.51</v>
      </c>
      <c r="L41" s="12"/>
      <c r="M41" s="12"/>
      <c r="N41" s="12"/>
      <c r="O41" s="12"/>
      <c r="P41" s="8">
        <v>0</v>
      </c>
      <c r="Q41" s="8">
        <v>3</v>
      </c>
      <c r="R41" s="8">
        <v>26</v>
      </c>
      <c r="S41" s="8">
        <v>0</v>
      </c>
      <c r="T41" s="8">
        <v>0</v>
      </c>
      <c r="U41" s="8">
        <v>0</v>
      </c>
      <c r="V41" s="11"/>
      <c r="W41" s="85"/>
      <c r="X41" s="12"/>
      <c r="Y41" s="12" t="s">
        <v>14</v>
      </c>
      <c r="Z41" s="12" t="s">
        <v>14</v>
      </c>
      <c r="AA41" s="23">
        <f>IF(ISBLANK(#REF!),"",IF(K41&gt;5,ROUND(0.5*(K41-5),2),0))</f>
        <v>1.26</v>
      </c>
      <c r="AB41" s="23">
        <f>IF(ISBLANK(#REF!),"",IF(L41="ΝΑΙ",6,(IF(M41="ΝΑΙ",4,0))))</f>
        <v>0</v>
      </c>
      <c r="AC41" s="23">
        <f>IF(ISBLANK(#REF!),"",IF(E41="ΠΕ23",IF(N41="ΝΑΙ",3,(IF(O41="ΝΑΙ",2,0))),IF(N41="ΝΑΙ",3,(IF(O41="ΝΑΙ",2,0)))))</f>
        <v>0</v>
      </c>
      <c r="AD41" s="23">
        <f>IF(ISBLANK(#REF!),"",MAX(AB41:AC41))</f>
        <v>0</v>
      </c>
      <c r="AE41" s="23">
        <f>IF(ISBLANK(#REF!),"",MIN(3,0.5*INT((P41*12+Q41+ROUND(R41/30,0))/6)))</f>
        <v>0</v>
      </c>
      <c r="AF41" s="23">
        <f>IF(ISBLANK(#REF!),"",0.25*(S41*12+T41+ROUND(U41/30,0)))</f>
        <v>0</v>
      </c>
      <c r="AG41" s="27">
        <f>IF(ISBLANK(#REF!),"",IF(V41&gt;=67%,7,0))</f>
        <v>0</v>
      </c>
      <c r="AH41" s="27">
        <f>IF(ISBLANK(#REF!),"",IF(W41&gt;=1,7,0))</f>
        <v>0</v>
      </c>
      <c r="AI41" s="27">
        <f>IF(ISBLANK(#REF!),"",IF(X41="ΠΟΛΥΤΕΚΝΟΣ",7,IF(X41="ΤΡΙΤΕΚΝΟΣ",3,0)))</f>
        <v>0</v>
      </c>
      <c r="AJ41" s="27">
        <f>IF(ISBLANK(#REF!),"",MAX(AG41:AI41))</f>
        <v>0</v>
      </c>
      <c r="AK41" s="178">
        <f>IF(ISBLANK(#REF!),"",AA41+SUM(AD41:AF41,AJ41))</f>
        <v>1.26</v>
      </c>
    </row>
    <row r="42" spans="1:37" s="8" customFormat="1">
      <c r="A42" s="28">
        <f>IF(ISBLANK(#REF!),"",IF(ISNUMBER(A41),A41+1,1))</f>
        <v>32</v>
      </c>
      <c r="B42" s="8" t="s">
        <v>380</v>
      </c>
      <c r="C42" s="8" t="s">
        <v>174</v>
      </c>
      <c r="D42" s="8" t="s">
        <v>166</v>
      </c>
      <c r="E42" s="8" t="s">
        <v>37</v>
      </c>
      <c r="F42" s="8" t="s">
        <v>88</v>
      </c>
      <c r="G42" s="8" t="s">
        <v>61</v>
      </c>
      <c r="H42" s="8" t="s">
        <v>14</v>
      </c>
      <c r="I42" s="8" t="s">
        <v>13</v>
      </c>
      <c r="J42" s="37">
        <v>42478</v>
      </c>
      <c r="K42" s="51">
        <v>7.45</v>
      </c>
      <c r="L42" s="12"/>
      <c r="M42" s="12"/>
      <c r="N42" s="12"/>
      <c r="O42" s="12"/>
      <c r="P42" s="8">
        <v>0</v>
      </c>
      <c r="Q42" s="8">
        <v>0</v>
      </c>
      <c r="R42" s="8">
        <v>20</v>
      </c>
      <c r="S42" s="8">
        <v>0</v>
      </c>
      <c r="T42" s="8">
        <v>0</v>
      </c>
      <c r="U42" s="8">
        <v>0</v>
      </c>
      <c r="V42" s="11"/>
      <c r="W42" s="85"/>
      <c r="X42" s="12"/>
      <c r="Y42" s="12" t="s">
        <v>14</v>
      </c>
      <c r="Z42" s="12" t="s">
        <v>14</v>
      </c>
      <c r="AA42" s="23">
        <f>IF(ISBLANK(#REF!),"",IF(K42&gt;5,ROUND(0.5*(K42-5),2),0))</f>
        <v>1.23</v>
      </c>
      <c r="AB42" s="23">
        <f>IF(ISBLANK(#REF!),"",IF(L42="ΝΑΙ",6,(IF(M42="ΝΑΙ",4,0))))</f>
        <v>0</v>
      </c>
      <c r="AC42" s="23">
        <f>IF(ISBLANK(#REF!),"",IF(E42="ΠΕ23",IF(N42="ΝΑΙ",3,(IF(O42="ΝΑΙ",2,0))),IF(N42="ΝΑΙ",3,(IF(O42="ΝΑΙ",2,0)))))</f>
        <v>0</v>
      </c>
      <c r="AD42" s="23">
        <f>IF(ISBLANK(#REF!),"",MAX(AB42:AC42))</f>
        <v>0</v>
      </c>
      <c r="AE42" s="23">
        <f>IF(ISBLANK(#REF!),"",MIN(3,0.5*INT((P42*12+Q42+ROUND(R42/30,0))/6)))</f>
        <v>0</v>
      </c>
      <c r="AF42" s="23">
        <f>IF(ISBLANK(#REF!),"",0.25*(S42*12+T42+ROUND(U42/30,0)))</f>
        <v>0</v>
      </c>
      <c r="AG42" s="27">
        <f>IF(ISBLANK(#REF!),"",IF(V42&gt;=67%,7,0))</f>
        <v>0</v>
      </c>
      <c r="AH42" s="27">
        <f>IF(ISBLANK(#REF!),"",IF(W42&gt;=1,7,0))</f>
        <v>0</v>
      </c>
      <c r="AI42" s="27">
        <f>IF(ISBLANK(#REF!),"",IF(X42="ΠΟΛΥΤΕΚΝΟΣ",7,IF(X42="ΤΡΙΤΕΚΝΟΣ",3,0)))</f>
        <v>0</v>
      </c>
      <c r="AJ42" s="27">
        <f>IF(ISBLANK(#REF!),"",MAX(AG42:AI42))</f>
        <v>0</v>
      </c>
      <c r="AK42" s="178">
        <f>IF(ISBLANK(#REF!),"",AA42+SUM(AD42:AF42,AJ42))</f>
        <v>1.23</v>
      </c>
    </row>
    <row r="43" spans="1:37" s="8" customFormat="1">
      <c r="A43" s="28">
        <f>IF(ISBLANK(#REF!),"",IF(ISNUMBER(A42),A42+1,1))</f>
        <v>33</v>
      </c>
      <c r="B43" s="8" t="s">
        <v>523</v>
      </c>
      <c r="C43" s="8" t="s">
        <v>441</v>
      </c>
      <c r="D43" s="8" t="s">
        <v>524</v>
      </c>
      <c r="E43" s="8" t="s">
        <v>37</v>
      </c>
      <c r="F43" s="8" t="s">
        <v>88</v>
      </c>
      <c r="G43" s="8" t="s">
        <v>61</v>
      </c>
      <c r="H43" s="8" t="s">
        <v>14</v>
      </c>
      <c r="I43" s="8" t="s">
        <v>13</v>
      </c>
      <c r="J43" s="37">
        <v>39212</v>
      </c>
      <c r="K43" s="51">
        <v>7.39</v>
      </c>
      <c r="L43" s="12"/>
      <c r="M43" s="12"/>
      <c r="N43" s="12"/>
      <c r="O43" s="12"/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11"/>
      <c r="W43" s="85"/>
      <c r="X43" s="12"/>
      <c r="Y43" s="12" t="s">
        <v>14</v>
      </c>
      <c r="Z43" s="12" t="s">
        <v>12</v>
      </c>
      <c r="AA43" s="23">
        <f>IF(ISBLANK(#REF!),"",IF(K43&gt;5,ROUND(0.5*(K43-5),2),0))</f>
        <v>1.2</v>
      </c>
      <c r="AB43" s="23">
        <f>IF(ISBLANK(#REF!),"",IF(L43="ΝΑΙ",6,(IF(M43="ΝΑΙ",4,0))))</f>
        <v>0</v>
      </c>
      <c r="AC43" s="23">
        <f>IF(ISBLANK(#REF!),"",IF(E43="ΠΕ23",IF(N43="ΝΑΙ",3,(IF(O43="ΝΑΙ",2,0))),IF(N43="ΝΑΙ",3,(IF(O43="ΝΑΙ",2,0)))))</f>
        <v>0</v>
      </c>
      <c r="AD43" s="23">
        <f>IF(ISBLANK(#REF!),"",MAX(AB43:AC43))</f>
        <v>0</v>
      </c>
      <c r="AE43" s="23">
        <f>IF(ISBLANK(#REF!),"",MIN(3,0.5*INT((P43*12+Q43+ROUND(R43/30,0))/6)))</f>
        <v>0</v>
      </c>
      <c r="AF43" s="23">
        <f>IF(ISBLANK(#REF!),"",0.25*(S43*12+T43+ROUND(U43/30,0)))</f>
        <v>0</v>
      </c>
      <c r="AG43" s="27">
        <f>IF(ISBLANK(#REF!),"",IF(V43&gt;=67%,7,0))</f>
        <v>0</v>
      </c>
      <c r="AH43" s="27">
        <f>IF(ISBLANK(#REF!),"",IF(W43&gt;=1,7,0))</f>
        <v>0</v>
      </c>
      <c r="AI43" s="27">
        <f>IF(ISBLANK(#REF!),"",IF(X43="ΠΟΛΥΤΕΚΝΟΣ",7,IF(X43="ΤΡΙΤΕΚΝΟΣ",3,0)))</f>
        <v>0</v>
      </c>
      <c r="AJ43" s="27">
        <f>IF(ISBLANK(#REF!),"",MAX(AG43:AI43))</f>
        <v>0</v>
      </c>
      <c r="AK43" s="178">
        <f>IF(ISBLANK(#REF!),"",AA43+SUM(AD43:AF43,AJ43))</f>
        <v>1.2</v>
      </c>
    </row>
    <row r="44" spans="1:37" s="8" customFormat="1">
      <c r="A44" s="28">
        <f>IF(ISBLANK(#REF!),"",IF(ISNUMBER(A43),A43+1,1))</f>
        <v>34</v>
      </c>
      <c r="B44" s="16" t="s">
        <v>497</v>
      </c>
      <c r="C44" s="16" t="s">
        <v>128</v>
      </c>
      <c r="D44" s="16" t="s">
        <v>146</v>
      </c>
      <c r="E44" s="16" t="s">
        <v>37</v>
      </c>
      <c r="F44" s="16" t="s">
        <v>88</v>
      </c>
      <c r="G44" s="16" t="s">
        <v>61</v>
      </c>
      <c r="H44" s="16" t="s">
        <v>14</v>
      </c>
      <c r="I44" s="16" t="s">
        <v>13</v>
      </c>
      <c r="J44" s="90">
        <v>41984</v>
      </c>
      <c r="K44" s="54">
        <v>7.36</v>
      </c>
      <c r="L44" s="17"/>
      <c r="M44" s="17"/>
      <c r="N44" s="17"/>
      <c r="O44" s="17"/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26"/>
      <c r="W44" s="87"/>
      <c r="X44" s="17"/>
      <c r="Y44" s="17" t="s">
        <v>12</v>
      </c>
      <c r="Z44" s="17" t="s">
        <v>14</v>
      </c>
      <c r="AA44" s="23">
        <f>IF(ISBLANK(#REF!),"",IF(K44&gt;5,ROUND(0.5*(K44-5),2),0))</f>
        <v>1.18</v>
      </c>
      <c r="AB44" s="23">
        <f>IF(ISBLANK(#REF!),"",IF(L44="ΝΑΙ",6,(IF(M44="ΝΑΙ",4,0))))</f>
        <v>0</v>
      </c>
      <c r="AC44" s="23">
        <f>IF(ISBLANK(#REF!),"",IF(E44="ΠΕ23",IF(N44="ΝΑΙ",3,(IF(O44="ΝΑΙ",2,0))),IF(N44="ΝΑΙ",3,(IF(O44="ΝΑΙ",2,0)))))</f>
        <v>0</v>
      </c>
      <c r="AD44" s="23">
        <f>IF(ISBLANK(#REF!),"",MAX(AB44:AC44))</f>
        <v>0</v>
      </c>
      <c r="AE44" s="23">
        <f>IF(ISBLANK(#REF!),"",MIN(3,0.5*INT((P44*12+Q44+ROUND(R44/30,0))/6)))</f>
        <v>0</v>
      </c>
      <c r="AF44" s="23">
        <f>IF(ISBLANK(#REF!),"",0.25*(S44*12+T44+ROUND(U44/30,0)))</f>
        <v>0</v>
      </c>
      <c r="AG44" s="27">
        <f>IF(ISBLANK(#REF!),"",IF(V44&gt;=67%,7,0))</f>
        <v>0</v>
      </c>
      <c r="AH44" s="27">
        <f>IF(ISBLANK(#REF!),"",IF(W44&gt;=1,7,0))</f>
        <v>0</v>
      </c>
      <c r="AI44" s="27">
        <f>IF(ISBLANK(#REF!),"",IF(X44="ΠΟΛΥΤΕΚΝΟΣ",7,IF(X44="ΤΡΙΤΕΚΝΟΣ",3,0)))</f>
        <v>0</v>
      </c>
      <c r="AJ44" s="27">
        <f>IF(ISBLANK(#REF!),"",MAX(AG44:AI44))</f>
        <v>0</v>
      </c>
      <c r="AK44" s="178">
        <f>IF(ISBLANK(#REF!),"",AA44+SUM(AD44:AF44,AJ44))</f>
        <v>1.18</v>
      </c>
    </row>
    <row r="45" spans="1:37" s="8" customFormat="1">
      <c r="A45" s="28">
        <f>IF(ISBLANK(#REF!),"",IF(ISNUMBER(A44),A44+1,1))</f>
        <v>35</v>
      </c>
      <c r="B45" s="8" t="s">
        <v>512</v>
      </c>
      <c r="C45" s="8" t="s">
        <v>133</v>
      </c>
      <c r="D45" s="8" t="s">
        <v>244</v>
      </c>
      <c r="E45" s="8" t="s">
        <v>37</v>
      </c>
      <c r="F45" s="8" t="s">
        <v>88</v>
      </c>
      <c r="G45" s="8" t="s">
        <v>61</v>
      </c>
      <c r="H45" s="8" t="s">
        <v>14</v>
      </c>
      <c r="I45" s="8" t="s">
        <v>13</v>
      </c>
      <c r="J45" s="37">
        <v>42292</v>
      </c>
      <c r="K45" s="51">
        <v>7.26</v>
      </c>
      <c r="L45" s="12"/>
      <c r="M45" s="12"/>
      <c r="N45" s="12"/>
      <c r="O45" s="12"/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11"/>
      <c r="W45" s="85"/>
      <c r="X45" s="12"/>
      <c r="Y45" s="12" t="s">
        <v>14</v>
      </c>
      <c r="Z45" s="12" t="s">
        <v>14</v>
      </c>
      <c r="AA45" s="23">
        <f>IF(ISBLANK(#REF!),"",IF(K45&gt;5,ROUND(0.5*(K45-5),2),0))</f>
        <v>1.1299999999999999</v>
      </c>
      <c r="AB45" s="23">
        <f>IF(ISBLANK(#REF!),"",IF(L45="ΝΑΙ",6,(IF(M45="ΝΑΙ",4,0))))</f>
        <v>0</v>
      </c>
      <c r="AC45" s="23">
        <f>IF(ISBLANK(#REF!),"",IF(E45="ΠΕ23",IF(N45="ΝΑΙ",3,(IF(O45="ΝΑΙ",2,0))),IF(N45="ΝΑΙ",3,(IF(O45="ΝΑΙ",2,0)))))</f>
        <v>0</v>
      </c>
      <c r="AD45" s="23">
        <f>IF(ISBLANK(#REF!),"",MAX(AB45:AC45))</f>
        <v>0</v>
      </c>
      <c r="AE45" s="23">
        <f>IF(ISBLANK(#REF!),"",MIN(3,0.5*INT((P45*12+Q45+ROUND(R45/30,0))/6)))</f>
        <v>0</v>
      </c>
      <c r="AF45" s="23">
        <f>IF(ISBLANK(#REF!),"",0.25*(S45*12+T45+ROUND(U45/30,0)))</f>
        <v>0</v>
      </c>
      <c r="AG45" s="27">
        <f>IF(ISBLANK(#REF!),"",IF(V45&gt;=67%,7,0))</f>
        <v>0</v>
      </c>
      <c r="AH45" s="27">
        <f>IF(ISBLANK(#REF!),"",IF(W45&gt;=1,7,0))</f>
        <v>0</v>
      </c>
      <c r="AI45" s="27">
        <f>IF(ISBLANK(#REF!),"",IF(X45="ΠΟΛΥΤΕΚΝΟΣ",7,IF(X45="ΤΡΙΤΕΚΝΟΣ",3,0)))</f>
        <v>0</v>
      </c>
      <c r="AJ45" s="27">
        <f>IF(ISBLANK(#REF!),"",MAX(AG45:AI45))</f>
        <v>0</v>
      </c>
      <c r="AK45" s="178">
        <f>IF(ISBLANK(#REF!),"",AA45+SUM(AD45:AF45,AJ45))</f>
        <v>1.1299999999999999</v>
      </c>
    </row>
    <row r="46" spans="1:37" s="8" customFormat="1">
      <c r="A46" s="93">
        <f>IF(ISBLANK(#REF!),"",IF(ISNUMBER(A45),A45+1,1))</f>
        <v>36</v>
      </c>
      <c r="B46" s="94" t="s">
        <v>566</v>
      </c>
      <c r="C46" s="94" t="s">
        <v>260</v>
      </c>
      <c r="D46" s="94" t="s">
        <v>567</v>
      </c>
      <c r="E46" s="94" t="s">
        <v>37</v>
      </c>
      <c r="F46" s="94" t="s">
        <v>88</v>
      </c>
      <c r="G46" s="94" t="s">
        <v>61</v>
      </c>
      <c r="H46" s="94" t="s">
        <v>14</v>
      </c>
      <c r="I46" s="94" t="s">
        <v>13</v>
      </c>
      <c r="J46" s="95">
        <v>42297</v>
      </c>
      <c r="K46" s="96">
        <v>7.19</v>
      </c>
      <c r="L46" s="97"/>
      <c r="M46" s="97"/>
      <c r="N46" s="97"/>
      <c r="O46" s="97"/>
      <c r="P46" s="94">
        <v>0</v>
      </c>
      <c r="Q46" s="94">
        <v>0</v>
      </c>
      <c r="R46" s="94">
        <v>0</v>
      </c>
      <c r="S46" s="94">
        <v>0</v>
      </c>
      <c r="T46" s="94">
        <v>0</v>
      </c>
      <c r="U46" s="94">
        <v>0</v>
      </c>
      <c r="V46" s="98"/>
      <c r="W46" s="99"/>
      <c r="X46" s="97"/>
      <c r="Y46" s="97" t="s">
        <v>14</v>
      </c>
      <c r="Z46" s="97" t="s">
        <v>14</v>
      </c>
      <c r="AA46" s="100">
        <f>IF(ISBLANK(#REF!),"",IF(K46&gt;5,ROUND(0.5*(K46-5),2),0))</f>
        <v>1.1000000000000001</v>
      </c>
      <c r="AB46" s="100">
        <f>IF(ISBLANK(#REF!),"",IF(L46="ΝΑΙ",6,(IF(M46="ΝΑΙ",4,0))))</f>
        <v>0</v>
      </c>
      <c r="AC46" s="100">
        <f>IF(ISBLANK(#REF!),"",IF(E46="ΠΕ23",IF(N46="ΝΑΙ",3,(IF(O46="ΝΑΙ",2,0))),IF(N46="ΝΑΙ",3,(IF(O46="ΝΑΙ",2,0)))))</f>
        <v>0</v>
      </c>
      <c r="AD46" s="100">
        <f>IF(ISBLANK(#REF!),"",MAX(AB46:AC46))</f>
        <v>0</v>
      </c>
      <c r="AE46" s="100">
        <f>IF(ISBLANK(#REF!),"",MIN(3,0.5*INT((P46*12+Q46+ROUND(R46/30,0))/6)))</f>
        <v>0</v>
      </c>
      <c r="AF46" s="100">
        <f>IF(ISBLANK(#REF!),"",0.25*(S46*12+T46+ROUND(U46/30,0)))</f>
        <v>0</v>
      </c>
      <c r="AG46" s="92">
        <f>IF(ISBLANK(#REF!),"",IF(V46&gt;=67%,7,0))</f>
        <v>0</v>
      </c>
      <c r="AH46" s="92">
        <f>IF(ISBLANK(#REF!),"",IF(W46&gt;=1,7,0))</f>
        <v>0</v>
      </c>
      <c r="AI46" s="92">
        <f>IF(ISBLANK(#REF!),"",IF(X46="ΠΟΛΥΤΕΚΝΟΣ",7,IF(X46="ΤΡΙΤΕΚΝΟΣ",3,0)))</f>
        <v>0</v>
      </c>
      <c r="AJ46" s="92">
        <f>IF(ISBLANK(#REF!),"",MAX(AG46:AI46))</f>
        <v>0</v>
      </c>
      <c r="AK46" s="186">
        <f>IF(ISBLANK(#REF!),"",AA46+SUM(AD46:AF46,AJ46))</f>
        <v>1.1000000000000001</v>
      </c>
    </row>
    <row r="47" spans="1:37" s="94" customFormat="1">
      <c r="A47" s="28">
        <f>IF(ISBLANK(#REF!),"",IF(ISNUMBER(A46),A46+1,1))</f>
        <v>37</v>
      </c>
      <c r="B47" s="8" t="s">
        <v>554</v>
      </c>
      <c r="C47" s="8" t="s">
        <v>230</v>
      </c>
      <c r="D47" s="8" t="s">
        <v>129</v>
      </c>
      <c r="E47" s="8" t="s">
        <v>37</v>
      </c>
      <c r="F47" s="8" t="s">
        <v>88</v>
      </c>
      <c r="G47" s="8" t="s">
        <v>61</v>
      </c>
      <c r="H47" s="8" t="s">
        <v>14</v>
      </c>
      <c r="I47" s="8" t="s">
        <v>13</v>
      </c>
      <c r="J47" s="37">
        <v>42342</v>
      </c>
      <c r="K47" s="51">
        <v>7.2</v>
      </c>
      <c r="L47" s="12"/>
      <c r="M47" s="12"/>
      <c r="N47" s="12"/>
      <c r="O47" s="12"/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11"/>
      <c r="W47" s="85"/>
      <c r="X47" s="12"/>
      <c r="Y47" s="12" t="s">
        <v>14</v>
      </c>
      <c r="Z47" s="12" t="s">
        <v>14</v>
      </c>
      <c r="AA47" s="23">
        <f>IF(ISBLANK(#REF!),"",IF(K47&gt;5,ROUND(0.5*(K47-5),2),0))</f>
        <v>1.1000000000000001</v>
      </c>
      <c r="AB47" s="23">
        <f>IF(ISBLANK(#REF!),"",IF(L47="ΝΑΙ",6,(IF(M47="ΝΑΙ",4,0))))</f>
        <v>0</v>
      </c>
      <c r="AC47" s="23">
        <f>IF(ISBLANK(#REF!),"",IF(E47="ΠΕ23",IF(N47="ΝΑΙ",3,(IF(O47="ΝΑΙ",2,0))),IF(N47="ΝΑΙ",3,(IF(O47="ΝΑΙ",2,0)))))</f>
        <v>0</v>
      </c>
      <c r="AD47" s="23">
        <f>IF(ISBLANK(#REF!),"",MAX(AB47:AC47))</f>
        <v>0</v>
      </c>
      <c r="AE47" s="23">
        <f>IF(ISBLANK(#REF!),"",MIN(3,0.5*INT((P47*12+Q47+ROUND(R47/30,0))/6)))</f>
        <v>0</v>
      </c>
      <c r="AF47" s="23">
        <f>IF(ISBLANK(#REF!),"",0.25*(S47*12+T47+ROUND(U47/30,0)))</f>
        <v>0</v>
      </c>
      <c r="AG47" s="27">
        <f>IF(ISBLANK(#REF!),"",IF(V47&gt;=67%,7,0))</f>
        <v>0</v>
      </c>
      <c r="AH47" s="27">
        <f>IF(ISBLANK(#REF!),"",IF(W47&gt;=1,7,0))</f>
        <v>0</v>
      </c>
      <c r="AI47" s="27">
        <f>IF(ISBLANK(#REF!),"",IF(X47="ΠΟΛΥΤΕΚΝΟΣ",7,IF(X47="ΤΡΙΤΕΚΝΟΣ",3,0)))</f>
        <v>0</v>
      </c>
      <c r="AJ47" s="27">
        <f>IF(ISBLANK(#REF!),"",MAX(AG47:AI47))</f>
        <v>0</v>
      </c>
      <c r="AK47" s="178">
        <f>IF(ISBLANK(#REF!),"",AA47+SUM(AD47:AF47,AJ47))</f>
        <v>1.1000000000000001</v>
      </c>
    </row>
    <row r="48" spans="1:37" s="8" customFormat="1">
      <c r="A48" s="28">
        <f>IF(ISBLANK(#REF!),"",IF(ISNUMBER(A47),A47+1,1))</f>
        <v>38</v>
      </c>
      <c r="B48" s="8" t="s">
        <v>548</v>
      </c>
      <c r="C48" s="8" t="s">
        <v>150</v>
      </c>
      <c r="D48" s="8" t="s">
        <v>143</v>
      </c>
      <c r="E48" s="8" t="s">
        <v>37</v>
      </c>
      <c r="F48" s="8" t="s">
        <v>88</v>
      </c>
      <c r="G48" s="8" t="s">
        <v>61</v>
      </c>
      <c r="H48" s="8" t="s">
        <v>14</v>
      </c>
      <c r="I48" s="8" t="s">
        <v>13</v>
      </c>
      <c r="J48" s="37">
        <v>41778</v>
      </c>
      <c r="K48" s="51">
        <v>7.06</v>
      </c>
      <c r="L48" s="12"/>
      <c r="M48" s="12"/>
      <c r="N48" s="12"/>
      <c r="O48" s="12"/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11"/>
      <c r="W48" s="85"/>
      <c r="X48" s="12"/>
      <c r="Y48" s="12" t="s">
        <v>14</v>
      </c>
      <c r="Z48" s="12" t="s">
        <v>14</v>
      </c>
      <c r="AA48" s="23">
        <f>IF(ISBLANK(#REF!),"",IF(K48&gt;5,ROUND(0.5*(K48-5),2),0))</f>
        <v>1.03</v>
      </c>
      <c r="AB48" s="23">
        <f>IF(ISBLANK(#REF!),"",IF(L48="ΝΑΙ",6,(IF(M48="ΝΑΙ",4,0))))</f>
        <v>0</v>
      </c>
      <c r="AC48" s="23">
        <f>IF(ISBLANK(#REF!),"",IF(E48="ΠΕ23",IF(N48="ΝΑΙ",3,(IF(O48="ΝΑΙ",2,0))),IF(N48="ΝΑΙ",3,(IF(O48="ΝΑΙ",2,0)))))</f>
        <v>0</v>
      </c>
      <c r="AD48" s="23">
        <f>IF(ISBLANK(#REF!),"",MAX(AB48:AC48))</f>
        <v>0</v>
      </c>
      <c r="AE48" s="23">
        <f>IF(ISBLANK(#REF!),"",MIN(3,0.5*INT((P48*12+Q48+ROUND(R48/30,0))/6)))</f>
        <v>0</v>
      </c>
      <c r="AF48" s="23">
        <f>IF(ISBLANK(#REF!),"",0.25*(S48*12+T48+ROUND(U48/30,0)))</f>
        <v>0</v>
      </c>
      <c r="AG48" s="27">
        <f>IF(ISBLANK(#REF!),"",IF(V48&gt;=67%,7,0))</f>
        <v>0</v>
      </c>
      <c r="AH48" s="27">
        <f>IF(ISBLANK(#REF!),"",IF(W48&gt;=1,7,0))</f>
        <v>0</v>
      </c>
      <c r="AI48" s="27">
        <f>IF(ISBLANK(#REF!),"",IF(X48="ΠΟΛΥΤΕΚΝΟΣ",7,IF(X48="ΤΡΙΤΕΚΝΟΣ",3,0)))</f>
        <v>0</v>
      </c>
      <c r="AJ48" s="27">
        <f>IF(ISBLANK(#REF!),"",MAX(AG48:AI48))</f>
        <v>0</v>
      </c>
      <c r="AK48" s="178">
        <f>IF(ISBLANK(#REF!),"",AA48+SUM(AD48:AF48,AJ48))</f>
        <v>1.03</v>
      </c>
    </row>
    <row r="49" spans="1:37" s="8" customFormat="1">
      <c r="A49" s="28">
        <f>IF(ISBLANK(#REF!),"",IF(ISNUMBER(A48),A48+1,1))</f>
        <v>39</v>
      </c>
      <c r="B49" s="8" t="s">
        <v>422</v>
      </c>
      <c r="C49" s="8" t="s">
        <v>128</v>
      </c>
      <c r="D49" s="8" t="s">
        <v>146</v>
      </c>
      <c r="E49" s="8" t="s">
        <v>37</v>
      </c>
      <c r="F49" s="8" t="s">
        <v>88</v>
      </c>
      <c r="G49" s="8" t="s">
        <v>61</v>
      </c>
      <c r="H49" s="8" t="s">
        <v>14</v>
      </c>
      <c r="I49" s="8" t="s">
        <v>13</v>
      </c>
      <c r="J49" s="37">
        <v>42478</v>
      </c>
      <c r="K49" s="51">
        <v>7.04</v>
      </c>
      <c r="L49" s="12"/>
      <c r="M49" s="12"/>
      <c r="N49" s="12"/>
      <c r="O49" s="12"/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11"/>
      <c r="W49" s="85"/>
      <c r="X49" s="12"/>
      <c r="Y49" s="12" t="s">
        <v>14</v>
      </c>
      <c r="Z49" s="12" t="s">
        <v>14</v>
      </c>
      <c r="AA49" s="23">
        <f>IF(ISBLANK(#REF!),"",IF(K49&gt;5,ROUND(0.5*(K49-5),2),0))</f>
        <v>1.02</v>
      </c>
      <c r="AB49" s="23">
        <f>IF(ISBLANK(#REF!),"",IF(L49="ΝΑΙ",6,(IF(M49="ΝΑΙ",4,0))))</f>
        <v>0</v>
      </c>
      <c r="AC49" s="23">
        <f>IF(ISBLANK(#REF!),"",IF(E49="ΠΕ23",IF(N49="ΝΑΙ",3,(IF(O49="ΝΑΙ",2,0))),IF(N49="ΝΑΙ",3,(IF(O49="ΝΑΙ",2,0)))))</f>
        <v>0</v>
      </c>
      <c r="AD49" s="23">
        <f>IF(ISBLANK(#REF!),"",MAX(AB49:AC49))</f>
        <v>0</v>
      </c>
      <c r="AE49" s="23">
        <f>IF(ISBLANK(#REF!),"",MIN(3,0.5*INT((P49*12+Q49+ROUND(R49/30,0))/6)))</f>
        <v>0</v>
      </c>
      <c r="AF49" s="23">
        <f>IF(ISBLANK(#REF!),"",0.25*(S49*12+T49+ROUND(U49/30,0)))</f>
        <v>0</v>
      </c>
      <c r="AG49" s="27">
        <f>IF(ISBLANK(#REF!),"",IF(V49&gt;=67%,7,0))</f>
        <v>0</v>
      </c>
      <c r="AH49" s="27">
        <f>IF(ISBLANK(#REF!),"",IF(W49&gt;=1,7,0))</f>
        <v>0</v>
      </c>
      <c r="AI49" s="27">
        <f>IF(ISBLANK(#REF!),"",IF(X49="ΠΟΛΥΤΕΚΝΟΣ",7,IF(X49="ΤΡΙΤΕΚΝΟΣ",3,0)))</f>
        <v>0</v>
      </c>
      <c r="AJ49" s="27">
        <f>IF(ISBLANK(#REF!),"",MAX(AG49:AI49))</f>
        <v>0</v>
      </c>
      <c r="AK49" s="178">
        <f>IF(ISBLANK(#REF!),"",AA49+SUM(AD49:AF49,AJ49))</f>
        <v>1.02</v>
      </c>
    </row>
    <row r="50" spans="1:37" s="8" customFormat="1">
      <c r="A50" s="28">
        <f>IF(ISBLANK(#REF!),"",IF(ISNUMBER(A49),A49+1,1))</f>
        <v>40</v>
      </c>
      <c r="B50" s="8" t="s">
        <v>540</v>
      </c>
      <c r="C50" s="8" t="s">
        <v>153</v>
      </c>
      <c r="D50" s="8" t="s">
        <v>143</v>
      </c>
      <c r="E50" s="8" t="s">
        <v>37</v>
      </c>
      <c r="F50" s="8" t="s">
        <v>88</v>
      </c>
      <c r="G50" s="8" t="s">
        <v>61</v>
      </c>
      <c r="H50" s="8" t="s">
        <v>14</v>
      </c>
      <c r="I50" s="8" t="s">
        <v>13</v>
      </c>
      <c r="J50" s="37">
        <v>41956</v>
      </c>
      <c r="K50" s="51">
        <v>6.97</v>
      </c>
      <c r="L50" s="12"/>
      <c r="M50" s="12"/>
      <c r="N50" s="12"/>
      <c r="O50" s="12"/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11"/>
      <c r="W50" s="85"/>
      <c r="X50" s="12"/>
      <c r="Y50" s="12" t="s">
        <v>12</v>
      </c>
      <c r="Z50" s="12" t="s">
        <v>14</v>
      </c>
      <c r="AA50" s="23">
        <f>IF(ISBLANK(#REF!),"",IF(K50&gt;5,ROUND(0.5*(K50-5),2),0))</f>
        <v>0.99</v>
      </c>
      <c r="AB50" s="23">
        <f>IF(ISBLANK(#REF!),"",IF(L50="ΝΑΙ",6,(IF(M50="ΝΑΙ",4,0))))</f>
        <v>0</v>
      </c>
      <c r="AC50" s="23">
        <f>IF(ISBLANK(#REF!),"",IF(E50="ΠΕ23",IF(N50="ΝΑΙ",3,(IF(O50="ΝΑΙ",2,0))),IF(N50="ΝΑΙ",3,(IF(O50="ΝΑΙ",2,0)))))</f>
        <v>0</v>
      </c>
      <c r="AD50" s="23">
        <f>IF(ISBLANK(#REF!),"",MAX(AB50:AC50))</f>
        <v>0</v>
      </c>
      <c r="AE50" s="23">
        <f>IF(ISBLANK(#REF!),"",MIN(3,0.5*INT((P50*12+Q50+ROUND(R50/30,0))/6)))</f>
        <v>0</v>
      </c>
      <c r="AF50" s="23">
        <f>IF(ISBLANK(#REF!),"",0.25*(S50*12+T50+ROUND(U50/30,0)))</f>
        <v>0</v>
      </c>
      <c r="AG50" s="27">
        <f>IF(ISBLANK(#REF!),"",IF(V50&gt;=67%,7,0))</f>
        <v>0</v>
      </c>
      <c r="AH50" s="27">
        <f>IF(ISBLANK(#REF!),"",IF(W50&gt;=1,7,0))</f>
        <v>0</v>
      </c>
      <c r="AI50" s="27">
        <f>IF(ISBLANK(#REF!),"",IF(X50="ΠΟΛΥΤΕΚΝΟΣ",7,IF(X50="ΤΡΙΤΕΚΝΟΣ",3,0)))</f>
        <v>0</v>
      </c>
      <c r="AJ50" s="27">
        <f>IF(ISBLANK(#REF!),"",MAX(AG50:AI50))</f>
        <v>0</v>
      </c>
      <c r="AK50" s="178">
        <f>IF(ISBLANK(#REF!),"",AA50+SUM(AD50:AF50,AJ50))</f>
        <v>0.99</v>
      </c>
    </row>
    <row r="51" spans="1:37" s="8" customFormat="1">
      <c r="A51" s="28">
        <f>IF(ISBLANK(#REF!),"",IF(ISNUMBER(A50),A50+1,1))</f>
        <v>41</v>
      </c>
      <c r="B51" s="8" t="s">
        <v>498</v>
      </c>
      <c r="C51" s="8" t="s">
        <v>123</v>
      </c>
      <c r="D51" s="8" t="s">
        <v>183</v>
      </c>
      <c r="E51" s="8" t="s">
        <v>37</v>
      </c>
      <c r="F51" s="8" t="s">
        <v>88</v>
      </c>
      <c r="G51" s="8" t="s">
        <v>61</v>
      </c>
      <c r="H51" s="8" t="s">
        <v>14</v>
      </c>
      <c r="I51" s="8" t="s">
        <v>13</v>
      </c>
      <c r="J51" s="37">
        <v>40855</v>
      </c>
      <c r="K51" s="51">
        <v>6.95</v>
      </c>
      <c r="L51" s="12"/>
      <c r="M51" s="12"/>
      <c r="N51" s="12"/>
      <c r="O51" s="12"/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11"/>
      <c r="W51" s="85"/>
      <c r="X51" s="12"/>
      <c r="Y51" s="12" t="s">
        <v>14</v>
      </c>
      <c r="Z51" s="12" t="s">
        <v>14</v>
      </c>
      <c r="AA51" s="23">
        <f>IF(ISBLANK(#REF!),"",IF(K51&gt;5,ROUND(0.5*(K51-5),2),0))</f>
        <v>0.98</v>
      </c>
      <c r="AB51" s="23">
        <f>IF(ISBLANK(#REF!),"",IF(L51="ΝΑΙ",6,(IF(M51="ΝΑΙ",4,0))))</f>
        <v>0</v>
      </c>
      <c r="AC51" s="23">
        <f>IF(ISBLANK(#REF!),"",IF(E51="ΠΕ23",IF(N51="ΝΑΙ",3,(IF(O51="ΝΑΙ",2,0))),IF(N51="ΝΑΙ",3,(IF(O51="ΝΑΙ",2,0)))))</f>
        <v>0</v>
      </c>
      <c r="AD51" s="23">
        <f>IF(ISBLANK(#REF!),"",MAX(AB51:AC51))</f>
        <v>0</v>
      </c>
      <c r="AE51" s="23">
        <f>IF(ISBLANK(#REF!),"",MIN(3,0.5*INT((P51*12+Q51+ROUND(R51/30,0))/6)))</f>
        <v>0</v>
      </c>
      <c r="AF51" s="23">
        <f>IF(ISBLANK(#REF!),"",0.25*(S51*12+T51+ROUND(U51/30,0)))</f>
        <v>0</v>
      </c>
      <c r="AG51" s="27">
        <f>IF(ISBLANK(#REF!),"",IF(V51&gt;=67%,7,0))</f>
        <v>0</v>
      </c>
      <c r="AH51" s="27">
        <f>IF(ISBLANK(#REF!),"",IF(W51&gt;=1,7,0))</f>
        <v>0</v>
      </c>
      <c r="AI51" s="27">
        <f>IF(ISBLANK(#REF!),"",IF(X51="ΠΟΛΥΤΕΚΝΟΣ",7,IF(X51="ΤΡΙΤΕΚΝΟΣ",3,0)))</f>
        <v>0</v>
      </c>
      <c r="AJ51" s="27">
        <f>IF(ISBLANK(#REF!),"",MAX(AG51:AI51))</f>
        <v>0</v>
      </c>
      <c r="AK51" s="178">
        <f>IF(ISBLANK(#REF!),"",AA51+SUM(AD51:AF51,AJ51))</f>
        <v>0.98</v>
      </c>
    </row>
    <row r="52" spans="1:37" s="8" customFormat="1">
      <c r="A52" s="28">
        <f>IF(ISBLANK(#REF!),"",IF(ISNUMBER(A51),A51+1,1))</f>
        <v>42</v>
      </c>
      <c r="B52" s="8" t="s">
        <v>535</v>
      </c>
      <c r="C52" s="8" t="s">
        <v>219</v>
      </c>
      <c r="D52" s="8" t="s">
        <v>536</v>
      </c>
      <c r="E52" s="8" t="s">
        <v>37</v>
      </c>
      <c r="F52" s="8" t="s">
        <v>88</v>
      </c>
      <c r="G52" s="8" t="s">
        <v>61</v>
      </c>
      <c r="H52" s="8" t="s">
        <v>14</v>
      </c>
      <c r="I52" s="8" t="s">
        <v>13</v>
      </c>
      <c r="J52" s="37">
        <v>41802</v>
      </c>
      <c r="K52" s="51">
        <v>6.94</v>
      </c>
      <c r="L52" s="12"/>
      <c r="M52" s="12"/>
      <c r="N52" s="12"/>
      <c r="O52" s="12"/>
      <c r="P52" s="8">
        <v>0</v>
      </c>
      <c r="Q52" s="8">
        <v>2</v>
      </c>
      <c r="R52" s="8">
        <v>1</v>
      </c>
      <c r="S52" s="8">
        <v>0</v>
      </c>
      <c r="T52" s="8">
        <v>0</v>
      </c>
      <c r="U52" s="8">
        <v>0</v>
      </c>
      <c r="V52" s="11"/>
      <c r="W52" s="85"/>
      <c r="X52" s="12"/>
      <c r="Y52" s="12" t="s">
        <v>14</v>
      </c>
      <c r="Z52" s="12" t="s">
        <v>14</v>
      </c>
      <c r="AA52" s="23">
        <f>IF(ISBLANK(#REF!),"",IF(K52&gt;5,ROUND(0.5*(K52-5),2),0))</f>
        <v>0.97</v>
      </c>
      <c r="AB52" s="23">
        <f>IF(ISBLANK(#REF!),"",IF(L52="ΝΑΙ",6,(IF(M52="ΝΑΙ",4,0))))</f>
        <v>0</v>
      </c>
      <c r="AC52" s="23">
        <f>IF(ISBLANK(#REF!),"",IF(E52="ΠΕ23",IF(N52="ΝΑΙ",3,(IF(O52="ΝΑΙ",2,0))),IF(N52="ΝΑΙ",3,(IF(O52="ΝΑΙ",2,0)))))</f>
        <v>0</v>
      </c>
      <c r="AD52" s="23">
        <f>IF(ISBLANK(#REF!),"",MAX(AB52:AC52))</f>
        <v>0</v>
      </c>
      <c r="AE52" s="23">
        <f>IF(ISBLANK(#REF!),"",MIN(3,0.5*INT((P52*12+Q52+ROUND(R52/30,0))/6)))</f>
        <v>0</v>
      </c>
      <c r="AF52" s="23">
        <f>IF(ISBLANK(#REF!),"",0.25*(S52*12+T52+ROUND(U52/30,0)))</f>
        <v>0</v>
      </c>
      <c r="AG52" s="27">
        <f>IF(ISBLANK(#REF!),"",IF(V52&gt;=67%,7,0))</f>
        <v>0</v>
      </c>
      <c r="AH52" s="27">
        <f>IF(ISBLANK(#REF!),"",IF(W52&gt;=1,7,0))</f>
        <v>0</v>
      </c>
      <c r="AI52" s="27">
        <f>IF(ISBLANK(#REF!),"",IF(X52="ΠΟΛΥΤΕΚΝΟΣ",7,IF(X52="ΤΡΙΤΕΚΝΟΣ",3,0)))</f>
        <v>0</v>
      </c>
      <c r="AJ52" s="27">
        <f>IF(ISBLANK(#REF!),"",MAX(AG52:AI52))</f>
        <v>0</v>
      </c>
      <c r="AK52" s="178">
        <f>IF(ISBLANK(#REF!),"",AA52+SUM(AD52:AF52,AJ52))</f>
        <v>0.97</v>
      </c>
    </row>
    <row r="53" spans="1:37" s="8" customFormat="1">
      <c r="A53" s="28">
        <f>IF(ISBLANK(#REF!),"",IF(ISNUMBER(A52),A52+1,1))</f>
        <v>43</v>
      </c>
      <c r="B53" s="8" t="s">
        <v>551</v>
      </c>
      <c r="C53" s="8" t="s">
        <v>552</v>
      </c>
      <c r="D53" s="8" t="s">
        <v>170</v>
      </c>
      <c r="E53" s="8" t="s">
        <v>37</v>
      </c>
      <c r="F53" s="8" t="s">
        <v>88</v>
      </c>
      <c r="G53" s="8" t="s">
        <v>61</v>
      </c>
      <c r="H53" s="8" t="s">
        <v>14</v>
      </c>
      <c r="I53" s="8" t="s">
        <v>13</v>
      </c>
      <c r="J53" s="37">
        <v>41936</v>
      </c>
      <c r="K53" s="51">
        <v>6.83</v>
      </c>
      <c r="L53" s="12"/>
      <c r="M53" s="12"/>
      <c r="N53" s="12"/>
      <c r="O53" s="12"/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11"/>
      <c r="W53" s="85"/>
      <c r="X53" s="12"/>
      <c r="Y53" s="12" t="s">
        <v>14</v>
      </c>
      <c r="Z53" s="12" t="s">
        <v>14</v>
      </c>
      <c r="AA53" s="23">
        <f>IF(ISBLANK(#REF!),"",IF(K53&gt;5,ROUND(0.5*(K53-5),2),0))</f>
        <v>0.92</v>
      </c>
      <c r="AB53" s="23">
        <f>IF(ISBLANK(#REF!),"",IF(L53="ΝΑΙ",6,(IF(M53="ΝΑΙ",4,0))))</f>
        <v>0</v>
      </c>
      <c r="AC53" s="23">
        <f>IF(ISBLANK(#REF!),"",IF(E53="ΠΕ23",IF(N53="ΝΑΙ",3,(IF(O53="ΝΑΙ",2,0))),IF(N53="ΝΑΙ",3,(IF(O53="ΝΑΙ",2,0)))))</f>
        <v>0</v>
      </c>
      <c r="AD53" s="23">
        <f>IF(ISBLANK(#REF!),"",MAX(AB53:AC53))</f>
        <v>0</v>
      </c>
      <c r="AE53" s="23">
        <f>IF(ISBLANK(#REF!),"",MIN(3,0.5*INT((P53*12+Q53+ROUND(R53/30,0))/6)))</f>
        <v>0</v>
      </c>
      <c r="AF53" s="23">
        <f>IF(ISBLANK(#REF!),"",0.25*(S53*12+T53+ROUND(U53/30,0)))</f>
        <v>0</v>
      </c>
      <c r="AG53" s="27">
        <f>IF(ISBLANK(#REF!),"",IF(V53&gt;=67%,7,0))</f>
        <v>0</v>
      </c>
      <c r="AH53" s="27">
        <f>IF(ISBLANK(#REF!),"",IF(W53&gt;=1,7,0))</f>
        <v>0</v>
      </c>
      <c r="AI53" s="27">
        <f>IF(ISBLANK(#REF!),"",IF(X53="ΠΟΛΥΤΕΚΝΟΣ",7,IF(X53="ΤΡΙΤΕΚΝΟΣ",3,0)))</f>
        <v>0</v>
      </c>
      <c r="AJ53" s="27">
        <f>IF(ISBLANK(#REF!),"",MAX(AG53:AI53))</f>
        <v>0</v>
      </c>
      <c r="AK53" s="178">
        <f>IF(ISBLANK(#REF!),"",AA53+SUM(AD53:AF53,AJ53))</f>
        <v>0.92</v>
      </c>
    </row>
    <row r="54" spans="1:37" s="8" customFormat="1">
      <c r="A54" s="28">
        <f>IF(ISBLANK(#REF!),"",IF(ISNUMBER(A53),A53+1,1))</f>
        <v>44</v>
      </c>
      <c r="B54" s="8" t="s">
        <v>503</v>
      </c>
      <c r="C54" s="8" t="s">
        <v>357</v>
      </c>
      <c r="D54" s="8" t="s">
        <v>183</v>
      </c>
      <c r="E54" s="8" t="s">
        <v>37</v>
      </c>
      <c r="F54" s="8" t="s">
        <v>88</v>
      </c>
      <c r="G54" s="8" t="s">
        <v>61</v>
      </c>
      <c r="H54" s="8" t="s">
        <v>14</v>
      </c>
      <c r="I54" s="8" t="s">
        <v>13</v>
      </c>
      <c r="J54" s="37">
        <v>41361</v>
      </c>
      <c r="K54" s="51">
        <v>6.78</v>
      </c>
      <c r="L54" s="12"/>
      <c r="M54" s="12"/>
      <c r="N54" s="12"/>
      <c r="O54" s="12"/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11"/>
      <c r="W54" s="85"/>
      <c r="X54" s="12"/>
      <c r="Y54" s="12" t="s">
        <v>14</v>
      </c>
      <c r="Z54" s="12" t="s">
        <v>14</v>
      </c>
      <c r="AA54" s="23">
        <f>IF(ISBLANK(#REF!),"",IF(K54&gt;5,ROUND(0.5*(K54-5),2),0))</f>
        <v>0.89</v>
      </c>
      <c r="AB54" s="23">
        <f>IF(ISBLANK(#REF!),"",IF(L54="ΝΑΙ",6,(IF(M54="ΝΑΙ",4,0))))</f>
        <v>0</v>
      </c>
      <c r="AC54" s="23">
        <f>IF(ISBLANK(#REF!),"",IF(E54="ΠΕ23",IF(N54="ΝΑΙ",3,(IF(O54="ΝΑΙ",2,0))),IF(N54="ΝΑΙ",3,(IF(O54="ΝΑΙ",2,0)))))</f>
        <v>0</v>
      </c>
      <c r="AD54" s="23">
        <f>IF(ISBLANK(#REF!),"",MAX(AB54:AC54))</f>
        <v>0</v>
      </c>
      <c r="AE54" s="23">
        <f>IF(ISBLANK(#REF!),"",MIN(3,0.5*INT((P54*12+Q54+ROUND(R54/30,0))/6)))</f>
        <v>0</v>
      </c>
      <c r="AF54" s="23">
        <f>IF(ISBLANK(#REF!),"",0.25*(S54*12+T54+ROUND(U54/30,0)))</f>
        <v>0</v>
      </c>
      <c r="AG54" s="27">
        <f>IF(ISBLANK(#REF!),"",IF(V54&gt;=67%,7,0))</f>
        <v>0</v>
      </c>
      <c r="AH54" s="27">
        <f>IF(ISBLANK(#REF!),"",IF(W54&gt;=1,7,0))</f>
        <v>0</v>
      </c>
      <c r="AI54" s="27">
        <f>IF(ISBLANK(#REF!),"",IF(X54="ΠΟΛΥΤΕΚΝΟΣ",7,IF(X54="ΤΡΙΤΕΚΝΟΣ",3,0)))</f>
        <v>0</v>
      </c>
      <c r="AJ54" s="27">
        <f>IF(ISBLANK(#REF!),"",MAX(AG54:AI54))</f>
        <v>0</v>
      </c>
      <c r="AK54" s="178">
        <f>IF(ISBLANK(#REF!),"",AA54+SUM(AD54:AF54,AJ54))</f>
        <v>0.89</v>
      </c>
    </row>
    <row r="55" spans="1:37" s="8" customFormat="1">
      <c r="A55" s="28">
        <f>IF(ISBLANK(#REF!),"",IF(ISNUMBER(A54),A54+1,1))</f>
        <v>45</v>
      </c>
      <c r="B55" s="8" t="s">
        <v>186</v>
      </c>
      <c r="C55" s="8" t="s">
        <v>187</v>
      </c>
      <c r="D55" s="8" t="s">
        <v>126</v>
      </c>
      <c r="E55" s="8" t="s">
        <v>37</v>
      </c>
      <c r="F55" s="8" t="s">
        <v>88</v>
      </c>
      <c r="G55" s="8" t="s">
        <v>61</v>
      </c>
      <c r="H55" s="8" t="s">
        <v>14</v>
      </c>
      <c r="I55" s="8" t="s">
        <v>13</v>
      </c>
      <c r="J55" s="37">
        <v>42472</v>
      </c>
      <c r="K55" s="51">
        <v>6.75</v>
      </c>
      <c r="L55" s="12"/>
      <c r="M55" s="12"/>
      <c r="N55" s="12"/>
      <c r="O55" s="12"/>
      <c r="P55" s="8">
        <v>0</v>
      </c>
      <c r="Q55" s="8">
        <v>0</v>
      </c>
      <c r="R55" s="8">
        <v>2</v>
      </c>
      <c r="S55" s="8">
        <v>0</v>
      </c>
      <c r="T55" s="8">
        <v>0</v>
      </c>
      <c r="U55" s="8">
        <v>0</v>
      </c>
      <c r="V55" s="11"/>
      <c r="W55" s="85"/>
      <c r="X55" s="12"/>
      <c r="Y55" s="12" t="s">
        <v>14</v>
      </c>
      <c r="Z55" s="12" t="s">
        <v>14</v>
      </c>
      <c r="AA55" s="23">
        <f>IF(ISBLANK(#REF!),"",IF(K55&gt;5,ROUND(0.5*(K55-5),2),0))</f>
        <v>0.88</v>
      </c>
      <c r="AB55" s="23">
        <f>IF(ISBLANK(#REF!),"",IF(L55="ΝΑΙ",6,(IF(M55="ΝΑΙ",4,0))))</f>
        <v>0</v>
      </c>
      <c r="AC55" s="23">
        <f>IF(ISBLANK(#REF!),"",IF(E55="ΠΕ23",IF(N55="ΝΑΙ",3,(IF(O55="ΝΑΙ",2,0))),IF(N55="ΝΑΙ",3,(IF(O55="ΝΑΙ",2,0)))))</f>
        <v>0</v>
      </c>
      <c r="AD55" s="23">
        <f>IF(ISBLANK(#REF!),"",MAX(AB55:AC55))</f>
        <v>0</v>
      </c>
      <c r="AE55" s="23">
        <f>IF(ISBLANK(#REF!),"",MIN(3,0.5*INT((P55*12+Q55+ROUND(R55/30,0))/6)))</f>
        <v>0</v>
      </c>
      <c r="AF55" s="23">
        <f>IF(ISBLANK(#REF!),"",0.25*(S55*12+T55+ROUND(U55/30,0)))</f>
        <v>0</v>
      </c>
      <c r="AG55" s="27">
        <f>IF(ISBLANK(#REF!),"",IF(V55&gt;=67%,7,0))</f>
        <v>0</v>
      </c>
      <c r="AH55" s="27">
        <f>IF(ISBLANK(#REF!),"",IF(W55&gt;=1,7,0))</f>
        <v>0</v>
      </c>
      <c r="AI55" s="27">
        <f>IF(ISBLANK(#REF!),"",IF(X55="ΠΟΛΥΤΕΚΝΟΣ",7,IF(X55="ΤΡΙΤΕΚΝΟΣ",3,0)))</f>
        <v>0</v>
      </c>
      <c r="AJ55" s="27">
        <f>IF(ISBLANK(#REF!),"",MAX(AG55:AI55))</f>
        <v>0</v>
      </c>
      <c r="AK55" s="178">
        <f>IF(ISBLANK(#REF!),"",AA55+SUM(AD55:AF55,AJ55))</f>
        <v>0.88</v>
      </c>
    </row>
    <row r="56" spans="1:37" s="8" customFormat="1">
      <c r="A56" s="28">
        <f>IF(ISBLANK(#REF!),"",IF(ISNUMBER(A55),A55+1,1))</f>
        <v>46</v>
      </c>
      <c r="B56" s="8" t="s">
        <v>526</v>
      </c>
      <c r="C56" s="8" t="s">
        <v>527</v>
      </c>
      <c r="D56" s="8" t="s">
        <v>496</v>
      </c>
      <c r="E56" s="8" t="s">
        <v>37</v>
      </c>
      <c r="F56" s="8" t="s">
        <v>88</v>
      </c>
      <c r="G56" s="8" t="s">
        <v>61</v>
      </c>
      <c r="H56" s="8" t="s">
        <v>14</v>
      </c>
      <c r="I56" s="8" t="s">
        <v>13</v>
      </c>
      <c r="J56" s="37">
        <v>41540</v>
      </c>
      <c r="K56" s="51">
        <v>6.71</v>
      </c>
      <c r="L56" s="12"/>
      <c r="M56" s="12"/>
      <c r="N56" s="12"/>
      <c r="O56" s="12"/>
      <c r="P56" s="8">
        <v>0</v>
      </c>
      <c r="Q56" s="8">
        <v>2</v>
      </c>
      <c r="R56" s="8">
        <v>12</v>
      </c>
      <c r="S56" s="8">
        <v>0</v>
      </c>
      <c r="T56" s="8">
        <v>0</v>
      </c>
      <c r="U56" s="8">
        <v>0</v>
      </c>
      <c r="V56" s="11"/>
      <c r="W56" s="85"/>
      <c r="X56" s="12"/>
      <c r="Y56" s="12" t="s">
        <v>14</v>
      </c>
      <c r="Z56" s="12" t="s">
        <v>14</v>
      </c>
      <c r="AA56" s="23">
        <f>IF(ISBLANK(#REF!),"",IF(K56&gt;5,ROUND(0.5*(K56-5),2),0))</f>
        <v>0.86</v>
      </c>
      <c r="AB56" s="23">
        <f>IF(ISBLANK(#REF!),"",IF(L56="ΝΑΙ",6,(IF(M56="ΝΑΙ",4,0))))</f>
        <v>0</v>
      </c>
      <c r="AC56" s="23">
        <f>IF(ISBLANK(#REF!),"",IF(E56="ΠΕ23",IF(N56="ΝΑΙ",3,(IF(O56="ΝΑΙ",2,0))),IF(N56="ΝΑΙ",3,(IF(O56="ΝΑΙ",2,0)))))</f>
        <v>0</v>
      </c>
      <c r="AD56" s="23">
        <f>IF(ISBLANK(#REF!),"",MAX(AB56:AC56))</f>
        <v>0</v>
      </c>
      <c r="AE56" s="23">
        <f>IF(ISBLANK(#REF!),"",MIN(3,0.5*INT((P56*12+Q56+ROUND(R56/30,0))/6)))</f>
        <v>0</v>
      </c>
      <c r="AF56" s="23">
        <f>IF(ISBLANK(#REF!),"",0.25*(S56*12+T56+ROUND(U56/30,0)))</f>
        <v>0</v>
      </c>
      <c r="AG56" s="27">
        <f>IF(ISBLANK(#REF!),"",IF(V56&gt;=67%,7,0))</f>
        <v>0</v>
      </c>
      <c r="AH56" s="27">
        <f>IF(ISBLANK(#REF!),"",IF(W56&gt;=1,7,0))</f>
        <v>0</v>
      </c>
      <c r="AI56" s="27">
        <f>IF(ISBLANK(#REF!),"",IF(X56="ΠΟΛΥΤΕΚΝΟΣ",7,IF(X56="ΤΡΙΤΕΚΝΟΣ",3,0)))</f>
        <v>0</v>
      </c>
      <c r="AJ56" s="27">
        <f>IF(ISBLANK(#REF!),"",MAX(AG56:AI56))</f>
        <v>0</v>
      </c>
      <c r="AK56" s="178">
        <f>IF(ISBLANK(#REF!),"",AA56+SUM(AD56:AF56,AJ56))</f>
        <v>0.86</v>
      </c>
    </row>
    <row r="57" spans="1:37" s="8" customFormat="1">
      <c r="A57" s="28">
        <f>IF(ISBLANK(#REF!),"",IF(ISNUMBER(A56),A56+1,1))</f>
        <v>47</v>
      </c>
      <c r="B57" s="8" t="s">
        <v>356</v>
      </c>
      <c r="C57" s="8" t="s">
        <v>150</v>
      </c>
      <c r="D57" s="8" t="s">
        <v>129</v>
      </c>
      <c r="E57" s="8" t="s">
        <v>37</v>
      </c>
      <c r="F57" s="8" t="s">
        <v>88</v>
      </c>
      <c r="G57" s="8" t="s">
        <v>61</v>
      </c>
      <c r="H57" s="8" t="s">
        <v>14</v>
      </c>
      <c r="I57" s="8" t="s">
        <v>13</v>
      </c>
      <c r="J57" s="37">
        <v>41577</v>
      </c>
      <c r="K57" s="51">
        <v>6.69</v>
      </c>
      <c r="L57" s="12"/>
      <c r="M57" s="12"/>
      <c r="N57" s="12"/>
      <c r="O57" s="12"/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11"/>
      <c r="W57" s="85"/>
      <c r="X57" s="12"/>
      <c r="Y57" s="12" t="s">
        <v>14</v>
      </c>
      <c r="Z57" s="12" t="s">
        <v>14</v>
      </c>
      <c r="AA57" s="23">
        <f>IF(ISBLANK(#REF!),"",IF(K57&gt;5,ROUND(0.5*(K57-5),2),0))</f>
        <v>0.85</v>
      </c>
      <c r="AB57" s="23">
        <f>IF(ISBLANK(#REF!),"",IF(L57="ΝΑΙ",6,(IF(M57="ΝΑΙ",4,0))))</f>
        <v>0</v>
      </c>
      <c r="AC57" s="23">
        <f>IF(ISBLANK(#REF!),"",IF(E57="ΠΕ23",IF(N57="ΝΑΙ",3,(IF(O57="ΝΑΙ",2,0))),IF(N57="ΝΑΙ",3,(IF(O57="ΝΑΙ",2,0)))))</f>
        <v>0</v>
      </c>
      <c r="AD57" s="23">
        <f>IF(ISBLANK(#REF!),"",MAX(AB57:AC57))</f>
        <v>0</v>
      </c>
      <c r="AE57" s="23">
        <f>IF(ISBLANK(#REF!),"",MIN(3,0.5*INT((P57*12+Q57+ROUND(R57/30,0))/6)))</f>
        <v>0</v>
      </c>
      <c r="AF57" s="23">
        <f>IF(ISBLANK(#REF!),"",0.25*(S57*12+T57+ROUND(U57/30,0)))</f>
        <v>0</v>
      </c>
      <c r="AG57" s="27">
        <f>IF(ISBLANK(#REF!),"",IF(V57&gt;=67%,7,0))</f>
        <v>0</v>
      </c>
      <c r="AH57" s="27">
        <f>IF(ISBLANK(#REF!),"",IF(W57&gt;=1,7,0))</f>
        <v>0</v>
      </c>
      <c r="AI57" s="27">
        <f>IF(ISBLANK(#REF!),"",IF(X57="ΠΟΛΥΤΕΚΝΟΣ",7,IF(X57="ΤΡΙΤΕΚΝΟΣ",3,0)))</f>
        <v>0</v>
      </c>
      <c r="AJ57" s="27">
        <f>IF(ISBLANK(#REF!),"",MAX(AG57:AI57))</f>
        <v>0</v>
      </c>
      <c r="AK57" s="178">
        <f>IF(ISBLANK(#REF!),"",AA57+SUM(AD57:AF57,AJ57))</f>
        <v>0.85</v>
      </c>
    </row>
    <row r="58" spans="1:37" s="8" customFormat="1">
      <c r="A58" s="28">
        <f>IF(ISBLANK(#REF!),"",IF(ISNUMBER(A57),A57+1,1))</f>
        <v>48</v>
      </c>
      <c r="B58" s="8" t="s">
        <v>521</v>
      </c>
      <c r="C58" s="8" t="s">
        <v>522</v>
      </c>
      <c r="D58" s="8" t="s">
        <v>421</v>
      </c>
      <c r="E58" s="8" t="s">
        <v>37</v>
      </c>
      <c r="F58" s="8" t="s">
        <v>88</v>
      </c>
      <c r="G58" s="8" t="s">
        <v>61</v>
      </c>
      <c r="H58" s="8" t="s">
        <v>14</v>
      </c>
      <c r="I58" s="8" t="s">
        <v>13</v>
      </c>
      <c r="J58" s="37">
        <v>42538</v>
      </c>
      <c r="K58" s="51">
        <v>6.63</v>
      </c>
      <c r="L58" s="12"/>
      <c r="M58" s="12"/>
      <c r="N58" s="12"/>
      <c r="O58" s="12"/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11"/>
      <c r="W58" s="85"/>
      <c r="X58" s="12"/>
      <c r="Y58" s="12" t="s">
        <v>14</v>
      </c>
      <c r="Z58" s="12" t="s">
        <v>14</v>
      </c>
      <c r="AA58" s="23">
        <f>IF(ISBLANK(#REF!),"",IF(K58&gt;5,ROUND(0.5*(K58-5),2),0))</f>
        <v>0.82</v>
      </c>
      <c r="AB58" s="23">
        <f>IF(ISBLANK(#REF!),"",IF(L58="ΝΑΙ",6,(IF(M58="ΝΑΙ",4,0))))</f>
        <v>0</v>
      </c>
      <c r="AC58" s="23">
        <f>IF(ISBLANK(#REF!),"",IF(E58="ΠΕ23",IF(N58="ΝΑΙ",3,(IF(O58="ΝΑΙ",2,0))),IF(N58="ΝΑΙ",3,(IF(O58="ΝΑΙ",2,0)))))</f>
        <v>0</v>
      </c>
      <c r="AD58" s="23">
        <f>IF(ISBLANK(#REF!),"",MAX(AB58:AC58))</f>
        <v>0</v>
      </c>
      <c r="AE58" s="23">
        <f>IF(ISBLANK(#REF!),"",MIN(3,0.5*INT((P58*12+Q58+ROUND(R58/30,0))/6)))</f>
        <v>0</v>
      </c>
      <c r="AF58" s="23">
        <f>IF(ISBLANK(#REF!),"",0.25*(S58*12+T58+ROUND(U58/30,0)))</f>
        <v>0</v>
      </c>
      <c r="AG58" s="27">
        <f>IF(ISBLANK(#REF!),"",IF(V58&gt;=67%,7,0))</f>
        <v>0</v>
      </c>
      <c r="AH58" s="27">
        <f>IF(ISBLANK(#REF!),"",IF(W58&gt;=1,7,0))</f>
        <v>0</v>
      </c>
      <c r="AI58" s="27">
        <f>IF(ISBLANK(#REF!),"",IF(X58="ΠΟΛΥΤΕΚΝΟΣ",7,IF(X58="ΤΡΙΤΕΚΝΟΣ",3,0)))</f>
        <v>0</v>
      </c>
      <c r="AJ58" s="27">
        <f>IF(ISBLANK(#REF!),"",MAX(AG58:AI58))</f>
        <v>0</v>
      </c>
      <c r="AK58" s="178">
        <f>IF(ISBLANK(#REF!),"",AA58+SUM(AD58:AF58,AJ58))</f>
        <v>0.82</v>
      </c>
    </row>
    <row r="59" spans="1:37" s="16" customFormat="1">
      <c r="A59" s="28">
        <f>IF(ISBLANK(#REF!),"",IF(ISNUMBER(A58),A58+1,1))</f>
        <v>49</v>
      </c>
      <c r="B59" s="16" t="s">
        <v>525</v>
      </c>
      <c r="C59" s="16" t="s">
        <v>111</v>
      </c>
      <c r="D59" s="16" t="s">
        <v>129</v>
      </c>
      <c r="E59" s="16" t="s">
        <v>37</v>
      </c>
      <c r="F59" s="16" t="s">
        <v>88</v>
      </c>
      <c r="G59" s="16" t="s">
        <v>61</v>
      </c>
      <c r="H59" s="16" t="s">
        <v>14</v>
      </c>
      <c r="I59" s="16" t="s">
        <v>13</v>
      </c>
      <c r="J59" s="90">
        <v>42095</v>
      </c>
      <c r="K59" s="54">
        <v>6.61</v>
      </c>
      <c r="L59" s="17"/>
      <c r="M59" s="17"/>
      <c r="N59" s="17"/>
      <c r="O59" s="17"/>
      <c r="P59" s="16">
        <v>0</v>
      </c>
      <c r="Q59" s="16">
        <v>2</v>
      </c>
      <c r="R59" s="16">
        <v>23</v>
      </c>
      <c r="S59" s="16">
        <v>0</v>
      </c>
      <c r="T59" s="16">
        <v>0</v>
      </c>
      <c r="U59" s="16">
        <v>0</v>
      </c>
      <c r="V59" s="26"/>
      <c r="W59" s="87"/>
      <c r="X59" s="17"/>
      <c r="Y59" s="17" t="s">
        <v>14</v>
      </c>
      <c r="Z59" s="17" t="s">
        <v>14</v>
      </c>
      <c r="AA59" s="23">
        <f>IF(ISBLANK(#REF!),"",IF(K59&gt;5,ROUND(0.5*(K59-5),2),0))</f>
        <v>0.81</v>
      </c>
      <c r="AB59" s="23">
        <f>IF(ISBLANK(#REF!),"",IF(L59="ΝΑΙ",6,(IF(M59="ΝΑΙ",4,0))))</f>
        <v>0</v>
      </c>
      <c r="AC59" s="23">
        <f>IF(ISBLANK(#REF!),"",IF(E59="ΠΕ23",IF(N59="ΝΑΙ",3,(IF(O59="ΝΑΙ",2,0))),IF(N59="ΝΑΙ",3,(IF(O59="ΝΑΙ",2,0)))))</f>
        <v>0</v>
      </c>
      <c r="AD59" s="23">
        <f>IF(ISBLANK(#REF!),"",MAX(AB59:AC59))</f>
        <v>0</v>
      </c>
      <c r="AE59" s="23">
        <f>IF(ISBLANK(#REF!),"",MIN(3,0.5*INT((P59*12+Q59+ROUND(R59/30,0))/6)))</f>
        <v>0</v>
      </c>
      <c r="AF59" s="23">
        <f>IF(ISBLANK(#REF!),"",0.25*(S59*12+T59+ROUND(U59/30,0)))</f>
        <v>0</v>
      </c>
      <c r="AG59" s="27">
        <f>IF(ISBLANK(#REF!),"",IF(V59&gt;=67%,7,0))</f>
        <v>0</v>
      </c>
      <c r="AH59" s="27">
        <f>IF(ISBLANK(#REF!),"",IF(W59&gt;=1,7,0))</f>
        <v>0</v>
      </c>
      <c r="AI59" s="27">
        <f>IF(ISBLANK(#REF!),"",IF(X59="ΠΟΛΥΤΕΚΝΟΣ",7,IF(X59="ΤΡΙΤΕΚΝΟΣ",3,0)))</f>
        <v>0</v>
      </c>
      <c r="AJ59" s="27">
        <f>IF(ISBLANK(#REF!),"",MAX(AG59:AI59))</f>
        <v>0</v>
      </c>
      <c r="AK59" s="178">
        <f>IF(ISBLANK(#REF!),"",AA59+SUM(AD59:AF59,AJ59))</f>
        <v>0.81</v>
      </c>
    </row>
    <row r="60" spans="1:37" s="16" customFormat="1">
      <c r="A60" s="28">
        <f>IF(ISBLANK(#REF!),"",IF(ISNUMBER(A59),A59+1,1))</f>
        <v>50</v>
      </c>
      <c r="B60" s="16" t="s">
        <v>553</v>
      </c>
      <c r="C60" s="16" t="s">
        <v>304</v>
      </c>
      <c r="D60" s="16" t="s">
        <v>143</v>
      </c>
      <c r="E60" s="16" t="s">
        <v>37</v>
      </c>
      <c r="F60" s="16" t="s">
        <v>88</v>
      </c>
      <c r="G60" s="16" t="s">
        <v>61</v>
      </c>
      <c r="H60" s="16" t="s">
        <v>14</v>
      </c>
      <c r="I60" s="16" t="s">
        <v>13</v>
      </c>
      <c r="J60" s="90">
        <v>41927</v>
      </c>
      <c r="K60" s="54">
        <v>6.59</v>
      </c>
      <c r="L60" s="17"/>
      <c r="M60" s="17"/>
      <c r="N60" s="17"/>
      <c r="O60" s="17"/>
      <c r="P60" s="16">
        <v>0</v>
      </c>
      <c r="Q60" s="16">
        <v>5</v>
      </c>
      <c r="R60" s="16">
        <v>0</v>
      </c>
      <c r="S60" s="16">
        <v>0</v>
      </c>
      <c r="T60" s="16">
        <v>0</v>
      </c>
      <c r="U60" s="16">
        <v>0</v>
      </c>
      <c r="V60" s="26"/>
      <c r="W60" s="87"/>
      <c r="X60" s="17"/>
      <c r="Y60" s="17" t="s">
        <v>12</v>
      </c>
      <c r="Z60" s="17" t="s">
        <v>14</v>
      </c>
      <c r="AA60" s="23">
        <f>IF(ISBLANK(#REF!),"",IF(K60&gt;5,ROUND(0.5*(K60-5),2),0))</f>
        <v>0.8</v>
      </c>
      <c r="AB60" s="23">
        <f>IF(ISBLANK(#REF!),"",IF(L60="ΝΑΙ",6,(IF(M60="ΝΑΙ",4,0))))</f>
        <v>0</v>
      </c>
      <c r="AC60" s="23">
        <f>IF(ISBLANK(#REF!),"",IF(E60="ΠΕ23",IF(N60="ΝΑΙ",3,(IF(O60="ΝΑΙ",2,0))),IF(N60="ΝΑΙ",3,(IF(O60="ΝΑΙ",2,0)))))</f>
        <v>0</v>
      </c>
      <c r="AD60" s="23">
        <f>IF(ISBLANK(#REF!),"",MAX(AB60:AC60))</f>
        <v>0</v>
      </c>
      <c r="AE60" s="23">
        <f>IF(ISBLANK(#REF!),"",MIN(3,0.5*INT((P60*12+Q60+ROUND(R60/30,0))/6)))</f>
        <v>0</v>
      </c>
      <c r="AF60" s="23">
        <f>IF(ISBLANK(#REF!),"",0.25*(S60*12+T60+ROUND(U60/30,0)))</f>
        <v>0</v>
      </c>
      <c r="AG60" s="27">
        <f>IF(ISBLANK(#REF!),"",IF(V60&gt;=67%,7,0))</f>
        <v>0</v>
      </c>
      <c r="AH60" s="27">
        <f>IF(ISBLANK(#REF!),"",IF(W60&gt;=1,7,0))</f>
        <v>0</v>
      </c>
      <c r="AI60" s="27">
        <f>IF(ISBLANK(#REF!),"",IF(X60="ΠΟΛΥΤΕΚΝΟΣ",7,IF(X60="ΤΡΙΤΕΚΝΟΣ",3,0)))</f>
        <v>0</v>
      </c>
      <c r="AJ60" s="27">
        <f>IF(ISBLANK(#REF!),"",MAX(AG60:AI60))</f>
        <v>0</v>
      </c>
      <c r="AK60" s="178">
        <f>IF(ISBLANK(#REF!),"",AA60+SUM(AD60:AF60,AJ60))</f>
        <v>0.8</v>
      </c>
    </row>
    <row r="61" spans="1:37" s="8" customFormat="1">
      <c r="A61" s="28">
        <f>IF(ISBLANK(#REF!),"",IF(ISNUMBER(A60),A60+1,1))</f>
        <v>51</v>
      </c>
      <c r="B61" s="8" t="s">
        <v>555</v>
      </c>
      <c r="C61" s="8" t="s">
        <v>137</v>
      </c>
      <c r="D61" s="8" t="s">
        <v>140</v>
      </c>
      <c r="E61" s="8" t="s">
        <v>37</v>
      </c>
      <c r="F61" s="8" t="s">
        <v>88</v>
      </c>
      <c r="G61" s="8" t="s">
        <v>61</v>
      </c>
      <c r="H61" s="8" t="s">
        <v>14</v>
      </c>
      <c r="I61" s="8" t="s">
        <v>13</v>
      </c>
      <c r="J61" s="37">
        <v>42433</v>
      </c>
      <c r="K61" s="51">
        <v>6.46</v>
      </c>
      <c r="L61" s="12"/>
      <c r="M61" s="12"/>
      <c r="N61" s="12"/>
      <c r="O61" s="12"/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11"/>
      <c r="W61" s="85"/>
      <c r="X61" s="12"/>
      <c r="Y61" s="12" t="s">
        <v>14</v>
      </c>
      <c r="Z61" s="12" t="s">
        <v>14</v>
      </c>
      <c r="AA61" s="23">
        <f>IF(ISBLANK(#REF!),"",IF(K61&gt;5,ROUND(0.5*(K61-5),2),0))</f>
        <v>0.73</v>
      </c>
      <c r="AB61" s="23">
        <f>IF(ISBLANK(#REF!),"",IF(L61="ΝΑΙ",6,(IF(M61="ΝΑΙ",4,0))))</f>
        <v>0</v>
      </c>
      <c r="AC61" s="23">
        <f>IF(ISBLANK(#REF!),"",IF(E61="ΠΕ23",IF(N61="ΝΑΙ",3,(IF(O61="ΝΑΙ",2,0))),IF(N61="ΝΑΙ",3,(IF(O61="ΝΑΙ",2,0)))))</f>
        <v>0</v>
      </c>
      <c r="AD61" s="23">
        <f>IF(ISBLANK(#REF!),"",MAX(AB61:AC61))</f>
        <v>0</v>
      </c>
      <c r="AE61" s="23">
        <f>IF(ISBLANK(#REF!),"",MIN(3,0.5*INT((P61*12+Q61+ROUND(R61/30,0))/6)))</f>
        <v>0</v>
      </c>
      <c r="AF61" s="23">
        <f>IF(ISBLANK(#REF!),"",0.25*(S61*12+T61+ROUND(U61/30,0)))</f>
        <v>0</v>
      </c>
      <c r="AG61" s="27">
        <f>IF(ISBLANK(#REF!),"",IF(V61&gt;=67%,7,0))</f>
        <v>0</v>
      </c>
      <c r="AH61" s="27">
        <f>IF(ISBLANK(#REF!),"",IF(W61&gt;=1,7,0))</f>
        <v>0</v>
      </c>
      <c r="AI61" s="27">
        <f>IF(ISBLANK(#REF!),"",IF(X61="ΠΟΛΥΤΕΚΝΟΣ",7,IF(X61="ΤΡΙΤΕΚΝΟΣ",3,0)))</f>
        <v>0</v>
      </c>
      <c r="AJ61" s="27">
        <f>IF(ISBLANK(#REF!),"",MAX(AG61:AI61))</f>
        <v>0</v>
      </c>
      <c r="AK61" s="178">
        <f>IF(ISBLANK(#REF!),"",AA61+SUM(AD61:AF61,AJ61))</f>
        <v>0.73</v>
      </c>
    </row>
    <row r="62" spans="1:37" s="8" customFormat="1">
      <c r="A62" s="28">
        <f>IF(ISBLANK(#REF!),"",IF(ISNUMBER(A61),A61+1,1))</f>
        <v>52</v>
      </c>
      <c r="B62" s="8" t="s">
        <v>563</v>
      </c>
      <c r="C62" s="8" t="s">
        <v>143</v>
      </c>
      <c r="D62" s="8" t="s">
        <v>195</v>
      </c>
      <c r="E62" s="8" t="s">
        <v>37</v>
      </c>
      <c r="F62" s="8" t="s">
        <v>88</v>
      </c>
      <c r="G62" s="8" t="s">
        <v>61</v>
      </c>
      <c r="H62" s="8" t="s">
        <v>14</v>
      </c>
      <c r="I62" s="8" t="s">
        <v>13</v>
      </c>
      <c r="J62" s="37">
        <v>42312</v>
      </c>
      <c r="K62" s="51">
        <v>6.34</v>
      </c>
      <c r="L62" s="12"/>
      <c r="M62" s="12"/>
      <c r="N62" s="12"/>
      <c r="O62" s="12"/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11"/>
      <c r="W62" s="85"/>
      <c r="X62" s="12"/>
      <c r="Y62" s="12" t="s">
        <v>14</v>
      </c>
      <c r="Z62" s="12" t="s">
        <v>14</v>
      </c>
      <c r="AA62" s="23">
        <f>IF(ISBLANK(#REF!),"",IF(K62&gt;5,ROUND(0.5*(K62-5),2),0))</f>
        <v>0.67</v>
      </c>
      <c r="AB62" s="23">
        <f>IF(ISBLANK(#REF!),"",IF(L62="ΝΑΙ",6,(IF(M62="ΝΑΙ",4,0))))</f>
        <v>0</v>
      </c>
      <c r="AC62" s="23">
        <f>IF(ISBLANK(#REF!),"",IF(E62="ΠΕ23",IF(N62="ΝΑΙ",3,(IF(O62="ΝΑΙ",2,0))),IF(N62="ΝΑΙ",3,(IF(O62="ΝΑΙ",2,0)))))</f>
        <v>0</v>
      </c>
      <c r="AD62" s="23">
        <f>IF(ISBLANK(#REF!),"",MAX(AB62:AC62))</f>
        <v>0</v>
      </c>
      <c r="AE62" s="23">
        <f>IF(ISBLANK(#REF!),"",MIN(3,0.5*INT((P62*12+Q62+ROUND(R62/30,0))/6)))</f>
        <v>0</v>
      </c>
      <c r="AF62" s="23">
        <f>IF(ISBLANK(#REF!),"",0.25*(S62*12+T62+ROUND(U62/30,0)))</f>
        <v>0</v>
      </c>
      <c r="AG62" s="27">
        <f>IF(ISBLANK(#REF!),"",IF(V62&gt;=67%,7,0))</f>
        <v>0</v>
      </c>
      <c r="AH62" s="27">
        <f>IF(ISBLANK(#REF!),"",IF(W62&gt;=1,7,0))</f>
        <v>0</v>
      </c>
      <c r="AI62" s="27">
        <f>IF(ISBLANK(#REF!),"",IF(X62="ΠΟΛΥΤΕΚΝΟΣ",7,IF(X62="ΤΡΙΤΕΚΝΟΣ",3,0)))</f>
        <v>0</v>
      </c>
      <c r="AJ62" s="27">
        <f>IF(ISBLANK(#REF!),"",MAX(AG62:AI62))</f>
        <v>0</v>
      </c>
      <c r="AK62" s="178">
        <f>IF(ISBLANK(#REF!),"",AA62+SUM(AD62:AF62,AJ62))</f>
        <v>0.67</v>
      </c>
    </row>
    <row r="63" spans="1:37" s="8" customFormat="1">
      <c r="A63" s="28">
        <f>IF(ISBLANK(#REF!),"",IF(ISNUMBER(A62),A62+1,1))</f>
        <v>53</v>
      </c>
      <c r="B63" s="8" t="s">
        <v>557</v>
      </c>
      <c r="C63" s="8" t="s">
        <v>115</v>
      </c>
      <c r="D63" s="8" t="s">
        <v>106</v>
      </c>
      <c r="E63" s="8" t="s">
        <v>37</v>
      </c>
      <c r="F63" s="8" t="s">
        <v>88</v>
      </c>
      <c r="G63" s="8" t="s">
        <v>61</v>
      </c>
      <c r="H63" s="8" t="s">
        <v>14</v>
      </c>
      <c r="I63" s="8" t="s">
        <v>13</v>
      </c>
      <c r="J63" s="37">
        <v>42704</v>
      </c>
      <c r="K63" s="51">
        <v>6.3</v>
      </c>
      <c r="L63" s="12"/>
      <c r="M63" s="12"/>
      <c r="N63" s="12"/>
      <c r="O63" s="12"/>
      <c r="P63" s="8">
        <v>0</v>
      </c>
      <c r="Q63" s="8">
        <v>1</v>
      </c>
      <c r="R63" s="8">
        <v>0</v>
      </c>
      <c r="S63" s="8">
        <v>0</v>
      </c>
      <c r="T63" s="8">
        <v>0</v>
      </c>
      <c r="U63" s="8">
        <v>0</v>
      </c>
      <c r="V63" s="11"/>
      <c r="W63" s="85"/>
      <c r="X63" s="12"/>
      <c r="Y63" s="12" t="s">
        <v>14</v>
      </c>
      <c r="Z63" s="12" t="s">
        <v>14</v>
      </c>
      <c r="AA63" s="23">
        <f>IF(ISBLANK(#REF!),"",IF(K63&gt;5,ROUND(0.5*(K63-5),2),0))</f>
        <v>0.65</v>
      </c>
      <c r="AB63" s="23">
        <f>IF(ISBLANK(#REF!),"",IF(L63="ΝΑΙ",6,(IF(M63="ΝΑΙ",4,0))))</f>
        <v>0</v>
      </c>
      <c r="AC63" s="23">
        <f>IF(ISBLANK(#REF!),"",IF(E63="ΠΕ23",IF(N63="ΝΑΙ",3,(IF(O63="ΝΑΙ",2,0))),IF(N63="ΝΑΙ",3,(IF(O63="ΝΑΙ",2,0)))))</f>
        <v>0</v>
      </c>
      <c r="AD63" s="23">
        <f>IF(ISBLANK(#REF!),"",MAX(AB63:AC63))</f>
        <v>0</v>
      </c>
      <c r="AE63" s="23">
        <f>IF(ISBLANK(#REF!),"",MIN(3,0.5*INT((P63*12+Q63+ROUND(R63/30,0))/6)))</f>
        <v>0</v>
      </c>
      <c r="AF63" s="23">
        <f>IF(ISBLANK(#REF!),"",0.25*(S63*12+T63+ROUND(U63/30,0)))</f>
        <v>0</v>
      </c>
      <c r="AG63" s="27">
        <f>IF(ISBLANK(#REF!),"",IF(V63&gt;=67%,7,0))</f>
        <v>0</v>
      </c>
      <c r="AH63" s="27">
        <f>IF(ISBLANK(#REF!),"",IF(W63&gt;=1,7,0))</f>
        <v>0</v>
      </c>
      <c r="AI63" s="27">
        <f>IF(ISBLANK(#REF!),"",IF(X63="ΠΟΛΥΤΕΚΝΟΣ",7,IF(X63="ΤΡΙΤΕΚΝΟΣ",3,0)))</f>
        <v>0</v>
      </c>
      <c r="AJ63" s="27">
        <f>IF(ISBLANK(#REF!),"",MAX(AG63:AI63))</f>
        <v>0</v>
      </c>
      <c r="AK63" s="178">
        <f>IF(ISBLANK(#REF!),"",AA63+SUM(AD63:AF63,AJ63))</f>
        <v>0.65</v>
      </c>
    </row>
    <row r="64" spans="1:37" s="8" customFormat="1">
      <c r="A64" s="28">
        <f>IF(ISBLANK(#REF!),"",IF(ISNUMBER(A63),A63+1,1))</f>
        <v>54</v>
      </c>
      <c r="B64" s="8" t="s">
        <v>571</v>
      </c>
      <c r="C64" s="8" t="s">
        <v>150</v>
      </c>
      <c r="D64" s="8" t="s">
        <v>260</v>
      </c>
      <c r="E64" s="8" t="s">
        <v>37</v>
      </c>
      <c r="F64" s="8" t="s">
        <v>88</v>
      </c>
      <c r="G64" s="8" t="s">
        <v>61</v>
      </c>
      <c r="H64" s="8" t="s">
        <v>14</v>
      </c>
      <c r="I64" s="8" t="s">
        <v>13</v>
      </c>
      <c r="J64" s="37">
        <v>41192</v>
      </c>
      <c r="K64" s="51">
        <v>5</v>
      </c>
      <c r="L64" s="12"/>
      <c r="M64" s="12"/>
      <c r="N64" s="12"/>
      <c r="O64" s="12"/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11"/>
      <c r="W64" s="85"/>
      <c r="X64" s="12"/>
      <c r="Y64" s="12" t="s">
        <v>14</v>
      </c>
      <c r="Z64" s="12" t="s">
        <v>14</v>
      </c>
      <c r="AA64" s="23">
        <f>IF(ISBLANK(#REF!),"",IF(K64&gt;5,ROUND(0.5*(K64-5),2),0))</f>
        <v>0</v>
      </c>
      <c r="AB64" s="23">
        <f>IF(ISBLANK(#REF!),"",IF(L64="ΝΑΙ",6,(IF(M64="ΝΑΙ",4,0))))</f>
        <v>0</v>
      </c>
      <c r="AC64" s="23">
        <f>IF(ISBLANK(#REF!),"",IF(E64="ΠΕ23",IF(N64="ΝΑΙ",3,(IF(O64="ΝΑΙ",2,0))),IF(N64="ΝΑΙ",3,(IF(O64="ΝΑΙ",2,0)))))</f>
        <v>0</v>
      </c>
      <c r="AD64" s="23">
        <f>IF(ISBLANK(#REF!),"",MAX(AB64:AC64))</f>
        <v>0</v>
      </c>
      <c r="AE64" s="23">
        <f>IF(ISBLANK(#REF!),"",MIN(3,0.5*INT((P64*12+Q64+ROUND(R64/30,0))/6)))</f>
        <v>0</v>
      </c>
      <c r="AF64" s="23">
        <f>IF(ISBLANK(#REF!),"",0.25*(S64*12+T64+ROUND(U64/30,0)))</f>
        <v>0</v>
      </c>
      <c r="AG64" s="27">
        <f>IF(ISBLANK(#REF!),"",IF(V64&gt;=67%,7,0))</f>
        <v>0</v>
      </c>
      <c r="AH64" s="27">
        <f>IF(ISBLANK(#REF!),"",IF(W64&gt;=1,7,0))</f>
        <v>0</v>
      </c>
      <c r="AI64" s="27">
        <f>IF(ISBLANK(#REF!),"",IF(X64="ΠΟΛΥΤΕΚΝΟΣ",7,IF(X64="ΤΡΙΤΕΚΝΟΣ",3,0)))</f>
        <v>0</v>
      </c>
      <c r="AJ64" s="27">
        <f>IF(ISBLANK(#REF!),"",MAX(AG64:AI64))</f>
        <v>0</v>
      </c>
      <c r="AK64" s="178">
        <f>IF(ISBLANK(#REF!),"",AA64+SUM(AD64:AF64,AJ64))</f>
        <v>0</v>
      </c>
    </row>
  </sheetData>
  <sortState ref="B11:AN64">
    <sortCondition descending="1" ref="AK11:AK64"/>
    <sortCondition ref="J11:J64"/>
    <sortCondition descending="1" ref="K11:K64"/>
  </sortState>
  <mergeCells count="11">
    <mergeCell ref="B4:D4"/>
    <mergeCell ref="B5:D5"/>
    <mergeCell ref="B6:D6"/>
    <mergeCell ref="B7:D7"/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176" priority="18">
      <formula>OR(AND($E1&lt;&gt;"ΠΕ23",$H1="ΝΑΙ",$I1="ΕΠΙΚΟΥΡΙΚΟΣ"),AND($E1&lt;&gt;"ΠΕ23",$H1="ΌΧΙ",$I1="ΚΥΡΙΟΣ"))</formula>
    </cfRule>
  </conditionalFormatting>
  <conditionalFormatting sqref="E1:G10">
    <cfRule type="expression" dxfId="175" priority="17">
      <formula>OR(AND($E1&lt;&gt;"ΠΕ25",$F1="ΑΕΙ",$G1="ΑΠΑΙΤΕΙΤΑΙ"),AND($E1&lt;&gt;"ΠΕ25",$E1&lt;&gt;"ΠΕ23",$F1="ΤΕΙ",$G1="ΔΕΝ ΑΠΑΙΤΕΙΤΑΙ"))</formula>
    </cfRule>
  </conditionalFormatting>
  <conditionalFormatting sqref="H1:H64 E1:E64">
    <cfRule type="expression" dxfId="174" priority="16">
      <formula>AND($E1="ΠΕ23",$H1="ΌΧΙ")</formula>
    </cfRule>
  </conditionalFormatting>
  <conditionalFormatting sqref="G1:G64 E1:E64">
    <cfRule type="expression" dxfId="173" priority="15">
      <formula>OR(AND($E1="ΠΕ23",$G1="ΑΠΑΙΤΕΙΤΑΙ"),AND($E1="ΠΕ25",$G1="ΔΕΝ ΑΠΑΙΤΕΙΤΑΙ"))</formula>
    </cfRule>
  </conditionalFormatting>
  <conditionalFormatting sqref="G1:H10">
    <cfRule type="expression" dxfId="172" priority="14">
      <formula>AND($G1="ΔΕΝ ΑΠΑΙΤΕΙΤΑΙ",$H1="ΌΧΙ")</formula>
    </cfRule>
  </conditionalFormatting>
  <conditionalFormatting sqref="E1:F10">
    <cfRule type="expression" dxfId="171" priority="13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1:I64">
    <cfRule type="expression" dxfId="170" priority="12">
      <formula>OR(AND($E11&lt;&gt;"ΠΕ23",$H11="ΝΑΙ",$I11="ΕΠΙΚΟΥΡΙΚΟΣ"),AND($E11&lt;&gt;"ΠΕ23",$H11="ΌΧΙ",$I11="ΚΥΡΙΟΣ"))</formula>
    </cfRule>
  </conditionalFormatting>
  <conditionalFormatting sqref="E11:G64">
    <cfRule type="expression" dxfId="169" priority="11">
      <formula>OR(AND($E11&lt;&gt;"ΠΕ25",$F11="ΑΕΙ",$G11="ΑΠΑΙΤΕΙΤΑΙ"),AND($E11&lt;&gt;"ΠΕ25",$E11&lt;&gt;"ΠΕ23",$F11="ΤΕΙ",$G11="ΔΕΝ ΑΠΑΙΤΕΙΤΑΙ"))</formula>
    </cfRule>
  </conditionalFormatting>
  <conditionalFormatting sqref="E11:E64">
    <cfRule type="expression" dxfId="168" priority="10">
      <formula>AND($E11="ΠΕ23",$H11="ΌΧΙ")</formula>
    </cfRule>
  </conditionalFormatting>
  <conditionalFormatting sqref="E11:E64">
    <cfRule type="expression" dxfId="167" priority="9">
      <formula>OR(AND($E11="ΠΕ23",$G11="ΑΠΑΙΤΕΙΤΑΙ"),AND($E11="ΠΕ25",$G11="ΔΕΝ ΑΠΑΙΤΕΙΤΑΙ"))</formula>
    </cfRule>
  </conditionalFormatting>
  <conditionalFormatting sqref="G11:H64">
    <cfRule type="expression" dxfId="166" priority="8">
      <formula>AND($G11="ΔΕΝ ΑΠΑΙΤΕΙΤΑΙ",$H11="ΌΧΙ")</formula>
    </cfRule>
  </conditionalFormatting>
  <conditionalFormatting sqref="E11:F64">
    <cfRule type="expression" dxfId="165" priority="7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11:I64">
    <cfRule type="expression" dxfId="164" priority="6">
      <formula>OR(AND($E11&lt;&gt;"ΠΕ23",$H11="ΝΑΙ",$I11="ΕΠΙΚΟΥΡΙΚΟΣ"),AND($E11&lt;&gt;"ΠΕ23",$H11="ΌΧΙ",$I11="ΚΥΡΙΟΣ"))</formula>
    </cfRule>
  </conditionalFormatting>
  <conditionalFormatting sqref="E11:G64">
    <cfRule type="expression" dxfId="163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:H64">
    <cfRule type="expression" dxfId="162" priority="4">
      <formula>AND($E11="ΠΕ23",$H11="ΌΧΙ")</formula>
    </cfRule>
  </conditionalFormatting>
  <conditionalFormatting sqref="G11:G64">
    <cfRule type="expression" dxfId="161" priority="3">
      <formula>OR(AND($E11="ΠΕ23",$G11="ΑΠΑΙΤΕΙΤΑΙ"),AND($E11="ΠΕ25",$G11="ΔΕΝ ΑΠΑΙΤΕΙΤΑΙ"))</formula>
    </cfRule>
  </conditionalFormatting>
  <conditionalFormatting sqref="G11:H64">
    <cfRule type="expression" dxfId="160" priority="2">
      <formula>AND($G11="ΔΕΝ ΑΠΑΙΤΕΙΤΑΙ",$H11="ΌΧΙ")</formula>
    </cfRule>
  </conditionalFormatting>
  <conditionalFormatting sqref="E11:F64">
    <cfRule type="expression" dxfId="159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dataValidations count="12">
    <dataValidation type="whole" operator="greaterThanOrEqual" allowBlank="1" showInputMessage="1" showErrorMessage="1" sqref="W11:W64">
      <formula1>0</formula1>
    </dataValidation>
    <dataValidation type="list" allowBlank="1" showInputMessage="1" showErrorMessage="1" sqref="F11:F64">
      <formula1>ΑΕΙ_ΤΕΙ</formula1>
    </dataValidation>
    <dataValidation type="list" allowBlank="1" showInputMessage="1" showErrorMessage="1" sqref="G11:G64">
      <formula1>ΑΠΑΙΤΕΙΤΑΙ_ΔΕΝ_ΑΠΑΙΤΕΙΤΑΙ</formula1>
    </dataValidation>
    <dataValidation type="list" allowBlank="1" showInputMessage="1" showErrorMessage="1" sqref="E11:E64">
      <formula1>ΚΛΑΔΟΣ_ΕΕΠ</formula1>
    </dataValidation>
    <dataValidation type="decimal" allowBlank="1" showInputMessage="1" showErrorMessage="1" sqref="K11:K64">
      <formula1>0</formula1>
      <formula2>10</formula2>
    </dataValidation>
    <dataValidation type="list" allowBlank="1" showInputMessage="1" showErrorMessage="1" sqref="X11:X64">
      <formula1>ΠΟΛΥΤΕΚΝΟΣ_ΤΡΙΤΕΚΝΟΣ</formula1>
    </dataValidation>
    <dataValidation type="whole" allowBlank="1" showInputMessage="1" showErrorMessage="1" sqref="R11:R64 U11:U64">
      <formula1>0</formula1>
      <formula2>29</formula2>
    </dataValidation>
    <dataValidation type="whole" allowBlank="1" showInputMessage="1" showErrorMessage="1" sqref="Q11:Q64 T11:T64">
      <formula1>0</formula1>
      <formula2>11</formula2>
    </dataValidation>
    <dataValidation type="whole" allowBlank="1" showInputMessage="1" showErrorMessage="1" sqref="P11:P64 S11:S64">
      <formula1>0</formula1>
      <formula2>40</formula2>
    </dataValidation>
    <dataValidation type="list" allowBlank="1" showInputMessage="1" showErrorMessage="1" sqref="H11:H64 Y11:Z64 L11:O64">
      <formula1>NAI_OXI</formula1>
    </dataValidation>
    <dataValidation type="list" allowBlank="1" showInputMessage="1" showErrorMessage="1" sqref="I11:I64">
      <formula1>ΚΑΤΗΓΟΡΙΑ_ΠΙΝΑΚΑ</formula1>
    </dataValidation>
    <dataValidation type="decimal" allowBlank="1" showInputMessage="1" showErrorMessage="1" sqref="V11:V64">
      <formula1>0</formula1>
      <formula2>1</formula2>
    </dataValidation>
  </dataValidations>
  <pageMargins left="0.7" right="0.7" top="0.75" bottom="0.75" header="0.3" footer="0.3"/>
  <pageSetup scale="2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K11"/>
  <sheetViews>
    <sheetView view="pageBreakPreview" topLeftCell="O1" zoomScale="74" zoomScaleNormal="85" zoomScaleSheetLayoutView="74" workbookViewId="0">
      <selection activeCell="J26" sqref="J26"/>
    </sheetView>
  </sheetViews>
  <sheetFormatPr defaultRowHeight="15"/>
  <cols>
    <col min="1" max="1" width="5.42578125" customWidth="1"/>
    <col min="4" max="4" width="12.42578125" customWidth="1"/>
    <col min="5" max="5" width="8" bestFit="1" customWidth="1"/>
    <col min="6" max="6" width="6.5703125" customWidth="1"/>
    <col min="7" max="7" width="15.5703125" customWidth="1"/>
    <col min="10" max="10" width="12.28515625" customWidth="1"/>
    <col min="11" max="11" width="5.5703125" customWidth="1"/>
    <col min="14" max="16" width="6.5703125" bestFit="1" customWidth="1"/>
    <col min="17" max="17" width="8.42578125" customWidth="1"/>
    <col min="19" max="21" width="6.5703125" bestFit="1" customWidth="1"/>
    <col min="24" max="24" width="3.7109375" bestFit="1" customWidth="1"/>
    <col min="25" max="25" width="6" customWidth="1"/>
    <col min="26" max="26" width="7.140625" customWidth="1"/>
    <col min="27" max="27" width="6.140625" customWidth="1"/>
    <col min="31" max="31" width="9" customWidth="1"/>
    <col min="32" max="32" width="6.5703125" bestFit="1" customWidth="1"/>
    <col min="33" max="33" width="8" customWidth="1"/>
    <col min="35" max="35" width="6.5703125" bestFit="1" customWidth="1"/>
    <col min="36" max="36" width="6.85546875" customWidth="1"/>
    <col min="37" max="37" width="7.140625" customWidth="1"/>
  </cols>
  <sheetData>
    <row r="1" spans="1:37" s="8" customFormat="1">
      <c r="A1" s="32"/>
      <c r="B1" s="32"/>
      <c r="C1" s="32"/>
      <c r="D1" s="32"/>
      <c r="E1" s="32"/>
      <c r="F1" s="32"/>
      <c r="G1" s="32"/>
      <c r="H1" s="32"/>
      <c r="I1" s="32"/>
      <c r="J1" s="32"/>
      <c r="K1" s="35"/>
      <c r="L1" s="34"/>
      <c r="M1" s="34"/>
      <c r="N1" s="34"/>
      <c r="O1" s="34"/>
      <c r="P1" s="32"/>
      <c r="Q1" s="32"/>
      <c r="R1" s="32"/>
      <c r="S1" s="32"/>
      <c r="T1" s="32"/>
      <c r="U1" s="32"/>
      <c r="V1" s="32"/>
      <c r="W1" s="32"/>
      <c r="X1" s="34"/>
      <c r="Y1" s="34"/>
      <c r="Z1" s="34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</row>
    <row r="2" spans="1:37" s="8" customFormat="1">
      <c r="A2" s="32"/>
      <c r="B2" s="32"/>
      <c r="D2" s="106"/>
      <c r="E2" s="106"/>
      <c r="F2" s="106"/>
      <c r="G2" s="106" t="s">
        <v>817</v>
      </c>
      <c r="H2" s="106"/>
      <c r="I2" s="106"/>
      <c r="J2" s="32"/>
      <c r="K2" s="35"/>
      <c r="L2" s="34"/>
      <c r="M2" s="34"/>
      <c r="N2" s="34"/>
      <c r="O2" s="34"/>
      <c r="P2" s="32"/>
      <c r="Q2" s="32"/>
      <c r="R2" s="32"/>
      <c r="S2" s="32"/>
      <c r="T2" s="32"/>
      <c r="U2" s="32"/>
      <c r="V2" s="32"/>
      <c r="W2" s="32"/>
      <c r="X2" s="34"/>
      <c r="Y2" s="34"/>
      <c r="Z2" s="34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s="8" customFormat="1">
      <c r="A3" s="32"/>
      <c r="B3" s="32"/>
      <c r="C3" s="36"/>
      <c r="D3" s="32"/>
      <c r="E3" s="32"/>
      <c r="F3" s="32"/>
      <c r="G3" s="32"/>
      <c r="H3" s="32"/>
      <c r="I3" s="32"/>
      <c r="J3" s="32"/>
      <c r="K3" s="35"/>
      <c r="L3" s="34"/>
      <c r="M3" s="34"/>
      <c r="N3" s="34"/>
      <c r="O3" s="34"/>
      <c r="P3" s="32"/>
      <c r="Q3" s="32"/>
      <c r="R3" s="32"/>
      <c r="S3" s="32"/>
      <c r="T3" s="32"/>
      <c r="U3" s="32"/>
      <c r="V3" s="32"/>
      <c r="W3" s="32"/>
      <c r="X3" s="34"/>
      <c r="Y3" s="34"/>
      <c r="Z3" s="34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s="8" customFormat="1">
      <c r="B4" s="226" t="s">
        <v>52</v>
      </c>
      <c r="C4" s="226"/>
      <c r="D4" s="226"/>
      <c r="E4" s="32"/>
      <c r="F4" s="32"/>
      <c r="G4" s="32"/>
      <c r="H4" s="32"/>
      <c r="I4" s="32"/>
      <c r="J4" s="32"/>
      <c r="K4" s="35"/>
      <c r="L4" s="34"/>
      <c r="M4" s="34"/>
      <c r="N4" s="34"/>
      <c r="O4" s="34"/>
      <c r="P4" s="32"/>
      <c r="Q4" s="32"/>
      <c r="R4" s="32"/>
      <c r="S4" s="32"/>
      <c r="T4" s="32"/>
      <c r="U4" s="32"/>
      <c r="V4" s="32"/>
      <c r="W4" s="32"/>
      <c r="X4" s="34"/>
      <c r="Y4" s="34"/>
      <c r="Z4" s="34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s="8" customFormat="1">
      <c r="B5" s="227" t="s">
        <v>53</v>
      </c>
      <c r="C5" s="227"/>
      <c r="D5" s="227"/>
      <c r="E5" s="32"/>
      <c r="F5" s="32"/>
      <c r="G5" s="32"/>
      <c r="H5" s="32"/>
      <c r="I5" s="32"/>
      <c r="J5" s="32"/>
      <c r="K5" s="35"/>
      <c r="L5" s="34"/>
      <c r="M5" s="34"/>
      <c r="N5" s="34"/>
      <c r="O5" s="34"/>
      <c r="P5" s="32"/>
      <c r="Q5" s="32"/>
      <c r="R5" s="32"/>
      <c r="S5" s="32"/>
      <c r="T5" s="32"/>
      <c r="U5" s="32"/>
      <c r="V5" s="32"/>
      <c r="W5" s="32"/>
      <c r="X5" s="34"/>
      <c r="Y5" s="34"/>
      <c r="Z5" s="34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s="8" customFormat="1">
      <c r="B6" s="227" t="s">
        <v>54</v>
      </c>
      <c r="C6" s="227"/>
      <c r="D6" s="227"/>
      <c r="E6" s="32"/>
      <c r="F6" s="32"/>
      <c r="G6" s="32"/>
      <c r="H6" s="32"/>
      <c r="I6" s="32"/>
      <c r="J6" s="32"/>
      <c r="K6" s="35"/>
      <c r="L6" s="34"/>
      <c r="M6" s="34"/>
      <c r="N6" s="34"/>
      <c r="O6" s="34"/>
      <c r="P6" s="32"/>
      <c r="Q6" s="32"/>
      <c r="R6" s="32"/>
      <c r="S6" s="32"/>
      <c r="T6" s="32"/>
      <c r="U6" s="32"/>
      <c r="V6" s="32"/>
      <c r="W6" s="32"/>
      <c r="X6" s="34"/>
      <c r="Y6" s="34"/>
      <c r="Z6" s="34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s="8" customFormat="1">
      <c r="B7" s="227" t="s">
        <v>813</v>
      </c>
      <c r="C7" s="227"/>
      <c r="D7" s="227"/>
      <c r="E7" s="32"/>
      <c r="F7" s="32"/>
      <c r="G7" s="32"/>
      <c r="H7" s="32"/>
      <c r="I7" s="32"/>
      <c r="J7" s="32"/>
      <c r="K7" s="35"/>
      <c r="L7" s="34"/>
      <c r="M7" s="34"/>
      <c r="N7" s="34"/>
      <c r="O7" s="34"/>
      <c r="P7" s="32"/>
      <c r="Q7" s="32"/>
      <c r="R7" s="32"/>
      <c r="S7" s="32"/>
      <c r="T7" s="32"/>
      <c r="U7" s="32"/>
      <c r="V7" s="32"/>
      <c r="W7" s="32"/>
      <c r="X7" s="34"/>
      <c r="Y7" s="34"/>
      <c r="Z7" s="34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s="8" customFormat="1">
      <c r="A8" s="156"/>
      <c r="B8" s="32"/>
      <c r="C8" s="32"/>
      <c r="D8" s="32"/>
      <c r="E8" s="32"/>
      <c r="F8" s="32"/>
      <c r="G8" s="32"/>
      <c r="H8" s="32"/>
      <c r="I8" s="32"/>
      <c r="J8" s="32"/>
      <c r="K8" s="35"/>
      <c r="L8" s="34"/>
      <c r="M8" s="34"/>
      <c r="N8" s="34"/>
      <c r="O8" s="34"/>
      <c r="P8" s="32"/>
      <c r="Q8" s="32"/>
      <c r="R8" s="32"/>
      <c r="S8" s="32"/>
      <c r="T8" s="32"/>
      <c r="U8" s="32"/>
      <c r="V8" s="32"/>
      <c r="W8" s="32"/>
      <c r="X8" s="34"/>
      <c r="Y8" s="34"/>
      <c r="Z8" s="34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s="55" customFormat="1" ht="29.25" customHeight="1">
      <c r="A9" s="39"/>
      <c r="B9" s="216"/>
      <c r="C9" s="216"/>
      <c r="D9" s="217"/>
      <c r="E9" s="218" t="s">
        <v>76</v>
      </c>
      <c r="F9" s="219"/>
      <c r="G9" s="219"/>
      <c r="H9" s="219"/>
      <c r="I9" s="219"/>
      <c r="J9" s="228"/>
      <c r="K9" s="221" t="s">
        <v>77</v>
      </c>
      <c r="L9" s="222"/>
      <c r="M9" s="222"/>
      <c r="N9" s="222"/>
      <c r="O9" s="223"/>
      <c r="P9" s="214" t="s">
        <v>78</v>
      </c>
      <c r="Q9" s="214"/>
      <c r="R9" s="214"/>
      <c r="S9" s="214"/>
      <c r="T9" s="214"/>
      <c r="U9" s="214"/>
      <c r="V9" s="204" t="s">
        <v>79</v>
      </c>
      <c r="W9" s="224"/>
      <c r="X9" s="224"/>
      <c r="Y9" s="225" t="s">
        <v>80</v>
      </c>
      <c r="Z9" s="225"/>
      <c r="AA9" s="205" t="s">
        <v>81</v>
      </c>
      <c r="AB9" s="205"/>
      <c r="AC9" s="205"/>
      <c r="AD9" s="205"/>
      <c r="AE9" s="205"/>
      <c r="AF9" s="205"/>
      <c r="AG9" s="205"/>
      <c r="AH9" s="205"/>
      <c r="AI9" s="205"/>
      <c r="AJ9" s="205"/>
      <c r="AK9" s="56"/>
    </row>
    <row r="10" spans="1:37" s="38" customFormat="1" ht="134.25" customHeight="1">
      <c r="A10" s="39" t="s">
        <v>85</v>
      </c>
      <c r="B10" s="40" t="s">
        <v>16</v>
      </c>
      <c r="C10" s="40" t="s">
        <v>17</v>
      </c>
      <c r="D10" s="40" t="s">
        <v>18</v>
      </c>
      <c r="E10" s="68" t="s">
        <v>59</v>
      </c>
      <c r="F10" s="68" t="s">
        <v>89</v>
      </c>
      <c r="G10" s="68" t="s">
        <v>60</v>
      </c>
      <c r="H10" s="42" t="s">
        <v>67</v>
      </c>
      <c r="I10" s="41" t="s">
        <v>0</v>
      </c>
      <c r="J10" s="68" t="s">
        <v>68</v>
      </c>
      <c r="K10" s="43" t="s">
        <v>19</v>
      </c>
      <c r="L10" s="91" t="s">
        <v>66</v>
      </c>
      <c r="M10" s="91" t="s">
        <v>672</v>
      </c>
      <c r="N10" s="43" t="s">
        <v>4</v>
      </c>
      <c r="O10" s="43" t="s">
        <v>6</v>
      </c>
      <c r="P10" s="50" t="s">
        <v>20</v>
      </c>
      <c r="Q10" s="50" t="s">
        <v>21</v>
      </c>
      <c r="R10" s="50" t="s">
        <v>22</v>
      </c>
      <c r="S10" s="50" t="s">
        <v>23</v>
      </c>
      <c r="T10" s="50" t="s">
        <v>24</v>
      </c>
      <c r="U10" s="50" t="s">
        <v>25</v>
      </c>
      <c r="V10" s="69" t="s">
        <v>91</v>
      </c>
      <c r="W10" s="69" t="s">
        <v>90</v>
      </c>
      <c r="X10" s="69" t="s">
        <v>29</v>
      </c>
      <c r="Y10" s="57" t="s">
        <v>9</v>
      </c>
      <c r="Z10" s="57" t="s">
        <v>10</v>
      </c>
      <c r="AA10" s="43" t="s">
        <v>26</v>
      </c>
      <c r="AB10" s="43" t="s">
        <v>64</v>
      </c>
      <c r="AC10" s="43" t="s">
        <v>65</v>
      </c>
      <c r="AD10" s="43" t="s">
        <v>63</v>
      </c>
      <c r="AE10" s="50" t="s">
        <v>27</v>
      </c>
      <c r="AF10" s="50" t="s">
        <v>28</v>
      </c>
      <c r="AG10" s="44" t="s">
        <v>70</v>
      </c>
      <c r="AH10" s="44" t="s">
        <v>71</v>
      </c>
      <c r="AI10" s="44" t="s">
        <v>73</v>
      </c>
      <c r="AJ10" s="44" t="s">
        <v>72</v>
      </c>
      <c r="AK10" s="182" t="s">
        <v>34</v>
      </c>
    </row>
    <row r="11" spans="1:37" s="133" customFormat="1">
      <c r="A11" s="124">
        <f>IF(ISBLANK(#REF!),"",IF(ISNUMBER(A10),A10+1,1))</f>
        <v>1</v>
      </c>
      <c r="B11" s="116" t="s">
        <v>448</v>
      </c>
      <c r="C11" s="116" t="s">
        <v>150</v>
      </c>
      <c r="D11" s="116" t="s">
        <v>210</v>
      </c>
      <c r="E11" s="116" t="s">
        <v>38</v>
      </c>
      <c r="F11" s="116" t="s">
        <v>87</v>
      </c>
      <c r="G11" s="116" t="s">
        <v>15</v>
      </c>
      <c r="H11" s="116" t="s">
        <v>12</v>
      </c>
      <c r="I11" s="116" t="s">
        <v>11</v>
      </c>
      <c r="J11" s="117">
        <v>38693</v>
      </c>
      <c r="K11" s="118">
        <v>8.31</v>
      </c>
      <c r="L11" s="119"/>
      <c r="M11" s="119"/>
      <c r="N11" s="119"/>
      <c r="O11" s="119"/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20"/>
      <c r="W11" s="121"/>
      <c r="X11" s="119"/>
      <c r="Y11" s="119" t="s">
        <v>14</v>
      </c>
      <c r="Z11" s="119" t="s">
        <v>14</v>
      </c>
      <c r="AA11" s="122">
        <f>IF(ISBLANK(#REF!),"",IF(K11&gt;5,ROUND(0.5*(K11-5),2),0))</f>
        <v>1.66</v>
      </c>
      <c r="AB11" s="122">
        <f>IF(ISBLANK(#REF!),"",IF(L11="ΝΑΙ",6,(IF(M11="ΝΑΙ",4,0))))</f>
        <v>0</v>
      </c>
      <c r="AC11" s="122">
        <f>IF(ISBLANK(#REF!),"",IF(E11="ΠΕ23",IF(N11="ΝΑΙ",3,(IF(O11="ΝΑΙ",2,0))),IF(N11="ΝΑΙ",3,(IF(O11="ΝΑΙ",2,0)))))</f>
        <v>0</v>
      </c>
      <c r="AD11" s="122">
        <f>IF(ISBLANK(#REF!),"",MAX(AB11:AC11))</f>
        <v>0</v>
      </c>
      <c r="AE11" s="122">
        <f>IF(ISBLANK(#REF!),"",MIN(3,0.5*INT((P11*12+Q11+ROUND(R11/30,0))/6)))</f>
        <v>0</v>
      </c>
      <c r="AF11" s="122">
        <f>IF(ISBLANK(#REF!),"",0.25*(S11*12+T11+ROUND(U11/30,0)))</f>
        <v>0</v>
      </c>
      <c r="AG11" s="123">
        <f>IF(ISBLANK(#REF!),"",IF(V11&gt;=67%,7,0))</f>
        <v>0</v>
      </c>
      <c r="AH11" s="123">
        <f>IF(ISBLANK(#REF!),"",IF(W11&gt;=1,7,0))</f>
        <v>0</v>
      </c>
      <c r="AI11" s="123">
        <f>IF(ISBLANK(#REF!),"",IF(X11="ΠΟΛΥΤΕΚΝΟΣ",7,IF(X11="ΤΡΙΤΕΚΝΟΣ",3,0)))</f>
        <v>0</v>
      </c>
      <c r="AJ11" s="123">
        <f>IF(ISBLANK(#REF!),"",MAX(AG11:AI11))</f>
        <v>0</v>
      </c>
      <c r="AK11" s="185">
        <f>IF(ISBLANK(#REF!),"",AA11+SUM(AD11:AF11,AJ11))</f>
        <v>1.66</v>
      </c>
    </row>
  </sheetData>
  <mergeCells count="11">
    <mergeCell ref="B4:D4"/>
    <mergeCell ref="B5:D5"/>
    <mergeCell ref="B6:D6"/>
    <mergeCell ref="B7:D7"/>
    <mergeCell ref="AA9:AJ9"/>
    <mergeCell ref="B9:D9"/>
    <mergeCell ref="E9:J9"/>
    <mergeCell ref="K9:O9"/>
    <mergeCell ref="P9:U9"/>
    <mergeCell ref="V9:X9"/>
    <mergeCell ref="Y9:Z9"/>
  </mergeCells>
  <conditionalFormatting sqref="G1 G3:G10 E1:F10 H1:I10">
    <cfRule type="expression" dxfId="158" priority="6">
      <formula>OR(AND($E1&lt;&gt;"ΠΕ23",$H1="ΝΑΙ",$I1="ΕΠΙΚΟΥΡΙΚΟΣ"),AND($E1&lt;&gt;"ΠΕ23",$H1="ΌΧΙ",$I1="ΚΥΡΙΟΣ"))</formula>
    </cfRule>
  </conditionalFormatting>
  <conditionalFormatting sqref="E1:G1 E3:G10">
    <cfRule type="expression" dxfId="157" priority="5">
      <formula>OR(AND($E1&lt;&gt;"ΠΕ25",$F1="ΑΕΙ",$G1="ΑΠΑΙΤΕΙΤΑΙ"),AND($E1&lt;&gt;"ΠΕ25",$E1&lt;&gt;"ΠΕ23",$F1="ΤΕΙ",$G1="ΔΕΝ ΑΠΑΙΤΕΙΤΑΙ"))</formula>
    </cfRule>
  </conditionalFormatting>
  <conditionalFormatting sqref="E1:E10 H1:H10">
    <cfRule type="expression" dxfId="156" priority="4">
      <formula>AND($E1="ΠΕ23",$H1="ΌΧΙ")</formula>
    </cfRule>
  </conditionalFormatting>
  <conditionalFormatting sqref="G1 G3:G10 E3:E10 E1">
    <cfRule type="expression" dxfId="155" priority="3">
      <formula>OR(AND($E1="ΠΕ23",$G1="ΑΠΑΙΤΕΙΤΑΙ"),AND($E1="ΠΕ25",$G1="ΔΕΝ ΑΠΑΙΤΕΙΤΑΙ"))</formula>
    </cfRule>
  </conditionalFormatting>
  <conditionalFormatting sqref="G3:H10 G1:H1">
    <cfRule type="expression" dxfId="154" priority="2">
      <formula>AND($G1="ΔΕΝ ΑΠΑΙΤΕΙΤΑΙ",$H1="ΌΧΙ")</formula>
    </cfRule>
  </conditionalFormatting>
  <conditionalFormatting sqref="E1:F10">
    <cfRule type="expression" dxfId="153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2:F2">
    <cfRule type="expression" dxfId="152" priority="10">
      <formula>OR(AND($E2&lt;&gt;"ΠΕ25",$F2="ΑΕΙ",#REF!="ΑΠΑΙΤΕΙΤΑΙ"),AND($E2&lt;&gt;"ΠΕ25",$E2&lt;&gt;"ΠΕ23",$F2="ΤΕΙ",#REF!="ΔΕΝ ΑΠΑΙΤΕΙΤΑΙ"))</formula>
    </cfRule>
  </conditionalFormatting>
  <conditionalFormatting sqref="E2">
    <cfRule type="expression" dxfId="151" priority="14">
      <formula>OR(AND($E2="ΠΕ23",#REF!="ΑΠΑΙΤΕΙΤΑΙ"),AND($E2="ΠΕ25",#REF!="ΔΕΝ ΑΠΑΙΤΕΙΤΑΙ"))</formula>
    </cfRule>
  </conditionalFormatting>
  <conditionalFormatting sqref="H2">
    <cfRule type="expression" dxfId="150" priority="17">
      <formula>AND(#REF!="ΔΕΝ ΑΠΑΙΤΕΙΤΑΙ",$H2="ΌΧΙ")</formula>
    </cfRule>
  </conditionalFormatting>
  <pageMargins left="0.7" right="0.7" top="0.75" bottom="0.75" header="0.3" footer="0.3"/>
  <pageSetup scale="3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44"/>
  <sheetViews>
    <sheetView view="pageBreakPreview" topLeftCell="A10" zoomScale="75" zoomScaleNormal="80" zoomScaleSheetLayoutView="75" workbookViewId="0">
      <selection activeCell="A11" sqref="A11"/>
    </sheetView>
  </sheetViews>
  <sheetFormatPr defaultRowHeight="15"/>
  <cols>
    <col min="1" max="1" width="5.5703125" customWidth="1"/>
    <col min="2" max="2" width="17.85546875" customWidth="1"/>
    <col min="3" max="3" width="21.140625" customWidth="1"/>
    <col min="4" max="4" width="15.5703125" customWidth="1"/>
    <col min="6" max="6" width="7.140625" customWidth="1"/>
    <col min="7" max="7" width="15.42578125" customWidth="1"/>
    <col min="8" max="8" width="10.28515625" customWidth="1"/>
    <col min="9" max="9" width="11.42578125" bestFit="1" customWidth="1"/>
    <col min="10" max="10" width="12.7109375" customWidth="1"/>
    <col min="12" max="12" width="11" bestFit="1" customWidth="1"/>
    <col min="13" max="13" width="13.7109375" customWidth="1"/>
    <col min="14" max="14" width="6.7109375" bestFit="1" customWidth="1"/>
    <col min="15" max="15" width="7.7109375" customWidth="1"/>
    <col min="19" max="21" width="6.7109375" bestFit="1" customWidth="1"/>
    <col min="24" max="24" width="6.7109375" bestFit="1" customWidth="1"/>
    <col min="25" max="25" width="7.140625" customWidth="1"/>
    <col min="26" max="26" width="6.5703125" customWidth="1"/>
    <col min="27" max="27" width="6.140625" customWidth="1"/>
    <col min="33" max="33" width="6.7109375" bestFit="1" customWidth="1"/>
    <col min="35" max="36" width="6.7109375" bestFit="1" customWidth="1"/>
  </cols>
  <sheetData>
    <row r="1" spans="1:37" s="8" customFormat="1">
      <c r="A1" s="32"/>
      <c r="B1" s="32"/>
      <c r="C1" s="32"/>
      <c r="D1" s="32"/>
      <c r="E1" s="32"/>
      <c r="F1" s="32"/>
      <c r="G1" s="32"/>
      <c r="H1" s="32"/>
      <c r="I1" s="32"/>
      <c r="J1" s="32"/>
      <c r="K1" s="35"/>
      <c r="L1" s="34"/>
      <c r="M1" s="34"/>
      <c r="N1" s="34"/>
      <c r="O1" s="34"/>
      <c r="P1" s="32"/>
      <c r="Q1" s="32"/>
      <c r="R1" s="32"/>
      <c r="S1" s="32"/>
      <c r="T1" s="32"/>
      <c r="U1" s="32"/>
      <c r="V1" s="32"/>
      <c r="W1" s="32"/>
      <c r="X1" s="34"/>
      <c r="Y1" s="34"/>
      <c r="Z1" s="34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</row>
    <row r="2" spans="1:37" s="8" customFormat="1">
      <c r="A2" s="32"/>
      <c r="B2" s="32"/>
      <c r="D2" s="106" t="s">
        <v>818</v>
      </c>
      <c r="E2" s="106"/>
      <c r="F2" s="106"/>
      <c r="G2" s="106"/>
      <c r="H2" s="106"/>
      <c r="I2" s="106"/>
      <c r="J2" s="32"/>
      <c r="K2" s="35"/>
      <c r="L2" s="34"/>
      <c r="M2" s="34"/>
      <c r="N2" s="34"/>
      <c r="O2" s="34"/>
      <c r="P2" s="32"/>
      <c r="Q2" s="32"/>
      <c r="R2" s="32"/>
      <c r="S2" s="32"/>
      <c r="T2" s="32"/>
      <c r="U2" s="32"/>
      <c r="V2" s="32"/>
      <c r="W2" s="32"/>
      <c r="X2" s="34"/>
      <c r="Y2" s="34"/>
      <c r="Z2" s="34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s="8" customFormat="1">
      <c r="A3" s="32"/>
      <c r="B3" s="32"/>
      <c r="C3" s="36"/>
      <c r="D3" s="32"/>
      <c r="E3" s="32"/>
      <c r="F3" s="32"/>
      <c r="G3" s="32"/>
      <c r="H3" s="32"/>
      <c r="I3" s="32"/>
      <c r="J3" s="32"/>
      <c r="K3" s="35"/>
      <c r="L3" s="34"/>
      <c r="M3" s="34"/>
      <c r="N3" s="34"/>
      <c r="O3" s="34"/>
      <c r="P3" s="32"/>
      <c r="Q3" s="32"/>
      <c r="R3" s="32"/>
      <c r="S3" s="32"/>
      <c r="T3" s="32"/>
      <c r="U3" s="32"/>
      <c r="V3" s="32"/>
      <c r="W3" s="32"/>
      <c r="X3" s="34"/>
      <c r="Y3" s="34"/>
      <c r="Z3" s="34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s="8" customFormat="1">
      <c r="B4" s="209" t="s">
        <v>52</v>
      </c>
      <c r="C4" s="209"/>
      <c r="D4" s="209"/>
      <c r="E4" s="32"/>
      <c r="F4" s="32"/>
      <c r="G4" s="32"/>
      <c r="H4" s="32"/>
      <c r="I4" s="32"/>
      <c r="J4" s="32"/>
      <c r="K4" s="35"/>
      <c r="L4" s="34"/>
      <c r="M4" s="34"/>
      <c r="N4" s="34"/>
      <c r="O4" s="34"/>
      <c r="P4" s="32"/>
      <c r="Q4" s="32"/>
      <c r="R4" s="32"/>
      <c r="S4" s="32"/>
      <c r="T4" s="32"/>
      <c r="U4" s="32"/>
      <c r="V4" s="32"/>
      <c r="W4" s="32"/>
      <c r="X4" s="34"/>
      <c r="Y4" s="34"/>
      <c r="Z4" s="34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s="8" customFormat="1">
      <c r="B5" s="210" t="s">
        <v>53</v>
      </c>
      <c r="C5" s="210"/>
      <c r="D5" s="210"/>
      <c r="E5" s="32"/>
      <c r="F5" s="32"/>
      <c r="G5" s="32"/>
      <c r="H5" s="32"/>
      <c r="I5" s="32"/>
      <c r="J5" s="32"/>
      <c r="K5" s="35"/>
      <c r="L5" s="34"/>
      <c r="M5" s="34"/>
      <c r="N5" s="34"/>
      <c r="O5" s="34"/>
      <c r="P5" s="32"/>
      <c r="Q5" s="32"/>
      <c r="R5" s="32"/>
      <c r="S5" s="32"/>
      <c r="T5" s="32"/>
      <c r="U5" s="32"/>
      <c r="V5" s="32"/>
      <c r="W5" s="32"/>
      <c r="X5" s="34"/>
      <c r="Y5" s="34"/>
      <c r="Z5" s="34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s="8" customFormat="1">
      <c r="B6" s="210" t="s">
        <v>54</v>
      </c>
      <c r="C6" s="210"/>
      <c r="D6" s="210"/>
      <c r="E6" s="32"/>
      <c r="F6" s="32"/>
      <c r="G6" s="32"/>
      <c r="H6" s="32"/>
      <c r="I6" s="32"/>
      <c r="J6" s="32"/>
      <c r="K6" s="35"/>
      <c r="L6" s="34"/>
      <c r="M6" s="34"/>
      <c r="N6" s="34"/>
      <c r="O6" s="34"/>
      <c r="P6" s="32"/>
      <c r="Q6" s="32"/>
      <c r="R6" s="32"/>
      <c r="S6" s="32"/>
      <c r="T6" s="32"/>
      <c r="U6" s="32"/>
      <c r="V6" s="32"/>
      <c r="W6" s="32"/>
      <c r="X6" s="34"/>
      <c r="Y6" s="34"/>
      <c r="Z6" s="34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s="8" customFormat="1">
      <c r="B7" s="210" t="s">
        <v>813</v>
      </c>
      <c r="C7" s="210"/>
      <c r="D7" s="210"/>
      <c r="E7" s="32"/>
      <c r="F7" s="32"/>
      <c r="G7" s="32"/>
      <c r="H7" s="32"/>
      <c r="I7" s="32"/>
      <c r="J7" s="32"/>
      <c r="K7" s="35"/>
      <c r="L7" s="34"/>
      <c r="M7" s="34"/>
      <c r="N7" s="34"/>
      <c r="O7" s="34"/>
      <c r="P7" s="32"/>
      <c r="Q7" s="32"/>
      <c r="R7" s="32"/>
      <c r="S7" s="32"/>
      <c r="T7" s="32"/>
      <c r="U7" s="32"/>
      <c r="V7" s="32"/>
      <c r="W7" s="32"/>
      <c r="X7" s="34"/>
      <c r="Y7" s="34"/>
      <c r="Z7" s="34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s="8" customFormat="1">
      <c r="A8" s="156"/>
      <c r="B8" s="32"/>
      <c r="C8" s="32"/>
      <c r="D8" s="32"/>
      <c r="E8" s="32"/>
      <c r="F8" s="32"/>
      <c r="G8" s="32"/>
      <c r="H8" s="32"/>
      <c r="I8" s="32"/>
      <c r="J8" s="32"/>
      <c r="K8" s="35"/>
      <c r="L8" s="34"/>
      <c r="M8" s="34"/>
      <c r="N8" s="34"/>
      <c r="O8" s="34"/>
      <c r="P8" s="32"/>
      <c r="Q8" s="32"/>
      <c r="R8" s="32"/>
      <c r="S8" s="32"/>
      <c r="T8" s="32"/>
      <c r="U8" s="32"/>
      <c r="V8" s="32"/>
      <c r="W8" s="32"/>
      <c r="X8" s="34"/>
      <c r="Y8" s="34"/>
      <c r="Z8" s="34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s="55" customFormat="1" ht="29.25" customHeight="1">
      <c r="A9" s="39"/>
      <c r="B9" s="216"/>
      <c r="C9" s="216"/>
      <c r="D9" s="217"/>
      <c r="E9" s="218" t="s">
        <v>76</v>
      </c>
      <c r="F9" s="219"/>
      <c r="G9" s="219"/>
      <c r="H9" s="219"/>
      <c r="I9" s="219"/>
      <c r="J9" s="220"/>
      <c r="K9" s="221" t="s">
        <v>77</v>
      </c>
      <c r="L9" s="222"/>
      <c r="M9" s="222"/>
      <c r="N9" s="222"/>
      <c r="O9" s="223"/>
      <c r="P9" s="214" t="s">
        <v>78</v>
      </c>
      <c r="Q9" s="214"/>
      <c r="R9" s="214"/>
      <c r="S9" s="214"/>
      <c r="T9" s="214"/>
      <c r="U9" s="214"/>
      <c r="V9" s="204" t="s">
        <v>79</v>
      </c>
      <c r="W9" s="224"/>
      <c r="X9" s="224"/>
      <c r="Y9" s="225" t="s">
        <v>80</v>
      </c>
      <c r="Z9" s="225"/>
      <c r="AA9" s="205" t="s">
        <v>81</v>
      </c>
      <c r="AB9" s="205"/>
      <c r="AC9" s="205"/>
      <c r="AD9" s="205"/>
      <c r="AE9" s="205"/>
      <c r="AF9" s="205"/>
      <c r="AG9" s="205"/>
      <c r="AH9" s="205"/>
      <c r="AI9" s="205"/>
      <c r="AJ9" s="205"/>
      <c r="AK9" s="183"/>
    </row>
    <row r="10" spans="1:37" s="38" customFormat="1" ht="134.25" customHeight="1">
      <c r="A10" s="39" t="s">
        <v>85</v>
      </c>
      <c r="B10" s="40" t="s">
        <v>16</v>
      </c>
      <c r="C10" s="40" t="s">
        <v>17</v>
      </c>
      <c r="D10" s="40" t="s">
        <v>18</v>
      </c>
      <c r="E10" s="68" t="s">
        <v>59</v>
      </c>
      <c r="F10" s="68" t="s">
        <v>89</v>
      </c>
      <c r="G10" s="68" t="s">
        <v>60</v>
      </c>
      <c r="H10" s="42" t="s">
        <v>67</v>
      </c>
      <c r="I10" s="179" t="s">
        <v>0</v>
      </c>
      <c r="J10" s="181" t="s">
        <v>68</v>
      </c>
      <c r="K10" s="180" t="s">
        <v>19</v>
      </c>
      <c r="L10" s="91" t="s">
        <v>66</v>
      </c>
      <c r="M10" s="91" t="s">
        <v>672</v>
      </c>
      <c r="N10" s="43" t="s">
        <v>4</v>
      </c>
      <c r="O10" s="43" t="s">
        <v>6</v>
      </c>
      <c r="P10" s="50" t="s">
        <v>20</v>
      </c>
      <c r="Q10" s="50" t="s">
        <v>21</v>
      </c>
      <c r="R10" s="50" t="s">
        <v>22</v>
      </c>
      <c r="S10" s="50" t="s">
        <v>23</v>
      </c>
      <c r="T10" s="50" t="s">
        <v>24</v>
      </c>
      <c r="U10" s="50" t="s">
        <v>25</v>
      </c>
      <c r="V10" s="69" t="s">
        <v>91</v>
      </c>
      <c r="W10" s="69" t="s">
        <v>90</v>
      </c>
      <c r="X10" s="69" t="s">
        <v>29</v>
      </c>
      <c r="Y10" s="57" t="s">
        <v>9</v>
      </c>
      <c r="Z10" s="57" t="s">
        <v>10</v>
      </c>
      <c r="AA10" s="43" t="s">
        <v>26</v>
      </c>
      <c r="AB10" s="43" t="s">
        <v>64</v>
      </c>
      <c r="AC10" s="43" t="s">
        <v>65</v>
      </c>
      <c r="AD10" s="43" t="s">
        <v>63</v>
      </c>
      <c r="AE10" s="50" t="s">
        <v>27</v>
      </c>
      <c r="AF10" s="50" t="s">
        <v>28</v>
      </c>
      <c r="AG10" s="44" t="s">
        <v>70</v>
      </c>
      <c r="AH10" s="44" t="s">
        <v>71</v>
      </c>
      <c r="AI10" s="44" t="s">
        <v>73</v>
      </c>
      <c r="AJ10" s="44" t="s">
        <v>72</v>
      </c>
      <c r="AK10" s="182" t="s">
        <v>34</v>
      </c>
    </row>
    <row r="11" spans="1:37" s="16" customFormat="1">
      <c r="A11" s="28">
        <f>IF(ISBLANK(#REF!),"",IF(ISNUMBER(A10),A10+1,1))</f>
        <v>1</v>
      </c>
      <c r="B11" s="16" t="s">
        <v>606</v>
      </c>
      <c r="C11" s="16" t="s">
        <v>163</v>
      </c>
      <c r="D11" s="16" t="s">
        <v>166</v>
      </c>
      <c r="E11" s="16" t="s">
        <v>39</v>
      </c>
      <c r="F11" s="16" t="s">
        <v>87</v>
      </c>
      <c r="G11" s="16" t="s">
        <v>15</v>
      </c>
      <c r="H11" s="16" t="s">
        <v>12</v>
      </c>
      <c r="I11" s="16" t="s">
        <v>11</v>
      </c>
      <c r="J11" s="90">
        <v>35144</v>
      </c>
      <c r="K11" s="54">
        <v>7.49</v>
      </c>
      <c r="L11" s="17"/>
      <c r="M11" s="17" t="s">
        <v>12</v>
      </c>
      <c r="N11" s="17"/>
      <c r="O11" s="17"/>
      <c r="P11" s="16">
        <v>0</v>
      </c>
      <c r="Q11" s="16">
        <v>0</v>
      </c>
      <c r="R11" s="16">
        <v>0</v>
      </c>
      <c r="S11" s="16">
        <v>8</v>
      </c>
      <c r="T11" s="16">
        <v>1</v>
      </c>
      <c r="U11" s="16">
        <v>2</v>
      </c>
      <c r="V11" s="26"/>
      <c r="W11" s="87"/>
      <c r="X11" s="17"/>
      <c r="Y11" s="17" t="s">
        <v>14</v>
      </c>
      <c r="Z11" s="17" t="s">
        <v>14</v>
      </c>
      <c r="AA11" s="23">
        <f>IF(ISBLANK(#REF!),"",IF(K11&gt;5,ROUND(0.5*(K11-5),2),0))</f>
        <v>1.25</v>
      </c>
      <c r="AB11" s="23">
        <f>IF(ISBLANK(#REF!),"",IF(L11="ΝΑΙ",6,(IF(M11="ΝΑΙ",4,0))))</f>
        <v>4</v>
      </c>
      <c r="AC11" s="23">
        <f>IF(ISBLANK(#REF!),"",IF(E11="ΠΕ23",IF(N11="ΝΑΙ",3,(IF(O11="ΝΑΙ",2,0))),IF(N11="ΝΑΙ",3,(IF(O11="ΝΑΙ",2,0)))))</f>
        <v>0</v>
      </c>
      <c r="AD11" s="23">
        <f>IF(ISBLANK(#REF!),"",MAX(AB11:AC11))</f>
        <v>4</v>
      </c>
      <c r="AE11" s="23">
        <f>IF(ISBLANK(#REF!),"",MIN(3,0.5*INT((P11*12+Q11+ROUND(R11/30,0))/6)))</f>
        <v>0</v>
      </c>
      <c r="AF11" s="23">
        <f>IF(ISBLANK(#REF!),"",0.25*(S11*12+T11+ROUND(U11/30,0)))</f>
        <v>24.25</v>
      </c>
      <c r="AG11" s="27">
        <f>IF(ISBLANK(#REF!),"",IF(V11&gt;=67%,7,0))</f>
        <v>0</v>
      </c>
      <c r="AH11" s="27">
        <f>IF(ISBLANK(#REF!),"",IF(W11&gt;=1,7,0))</f>
        <v>0</v>
      </c>
      <c r="AI11" s="27">
        <f>IF(ISBLANK(#REF!),"",IF(X11="ΠΟΛΥΤΕΚΝΟΣ",7,IF(X11="ΤΡΙΤΕΚΝΟΣ",3,0)))</f>
        <v>0</v>
      </c>
      <c r="AJ11" s="27">
        <f>IF(ISBLANK(#REF!),"",MAX(AG11:AI11))</f>
        <v>0</v>
      </c>
      <c r="AK11" s="178">
        <f>IF(ISBLANK(#REF!),"",AA11+SUM(AD11:AF11,AJ11))</f>
        <v>29.5</v>
      </c>
    </row>
    <row r="12" spans="1:37" s="16" customFormat="1">
      <c r="A12" s="28">
        <f>IF(ISBLANK(#REF!),"",IF(ISNUMBER(A11),A11+1,1))</f>
        <v>2</v>
      </c>
      <c r="B12" s="16" t="s">
        <v>617</v>
      </c>
      <c r="C12" s="16" t="s">
        <v>312</v>
      </c>
      <c r="D12" s="16" t="s">
        <v>129</v>
      </c>
      <c r="E12" s="16" t="s">
        <v>39</v>
      </c>
      <c r="F12" s="16" t="s">
        <v>87</v>
      </c>
      <c r="G12" s="16" t="s">
        <v>15</v>
      </c>
      <c r="H12" s="16" t="s">
        <v>12</v>
      </c>
      <c r="I12" s="16" t="s">
        <v>11</v>
      </c>
      <c r="J12" s="90">
        <v>33785</v>
      </c>
      <c r="K12" s="54">
        <v>7.22</v>
      </c>
      <c r="L12" s="17"/>
      <c r="M12" s="17" t="s">
        <v>12</v>
      </c>
      <c r="N12" s="17"/>
      <c r="O12" s="17"/>
      <c r="P12" s="16">
        <v>2</v>
      </c>
      <c r="Q12" s="16">
        <v>1</v>
      </c>
      <c r="R12" s="16">
        <v>10</v>
      </c>
      <c r="S12" s="16">
        <v>5</v>
      </c>
      <c r="T12" s="16">
        <v>11</v>
      </c>
      <c r="U12" s="16">
        <v>27</v>
      </c>
      <c r="V12" s="26"/>
      <c r="W12" s="87"/>
      <c r="X12" s="17"/>
      <c r="Y12" s="17" t="s">
        <v>14</v>
      </c>
      <c r="Z12" s="17" t="s">
        <v>14</v>
      </c>
      <c r="AA12" s="23">
        <f>IF(ISBLANK(#REF!),"",IF(K12&gt;5,ROUND(0.5*(K12-5),2),0))</f>
        <v>1.1100000000000001</v>
      </c>
      <c r="AB12" s="23">
        <f>IF(ISBLANK(#REF!),"",IF(L12="ΝΑΙ",6,(IF(M12="ΝΑΙ",4,0))))</f>
        <v>4</v>
      </c>
      <c r="AC12" s="23">
        <f>IF(ISBLANK(#REF!),"",IF(E12="ΠΕ23",IF(N12="ΝΑΙ",3,(IF(O12="ΝΑΙ",2,0))),IF(N12="ΝΑΙ",3,(IF(O12="ΝΑΙ",2,0)))))</f>
        <v>0</v>
      </c>
      <c r="AD12" s="23">
        <f>IF(ISBLANK(#REF!),"",MAX(AB12:AC12))</f>
        <v>4</v>
      </c>
      <c r="AE12" s="23">
        <f>IF(ISBLANK(#REF!),"",MIN(3,0.5*INT((P12*12+Q12+ROUND(R12/30,0))/6)))</f>
        <v>2</v>
      </c>
      <c r="AF12" s="23">
        <f>IF(ISBLANK(#REF!),"",0.25*(S12*12+T12+ROUND(U12/30,0)))</f>
        <v>18</v>
      </c>
      <c r="AG12" s="27">
        <f>IF(ISBLANK(#REF!),"",IF(V12&gt;=67%,7,0))</f>
        <v>0</v>
      </c>
      <c r="AH12" s="27">
        <f>IF(ISBLANK(#REF!),"",IF(W12&gt;=1,7,0))</f>
        <v>0</v>
      </c>
      <c r="AI12" s="27">
        <f>IF(ISBLANK(#REF!),"",IF(X12="ΠΟΛΥΤΕΚΝΟΣ",7,IF(X12="ΤΡΙΤΕΚΝΟΣ",3,0)))</f>
        <v>0</v>
      </c>
      <c r="AJ12" s="27">
        <f>IF(ISBLANK(#REF!),"",MAX(AG12:AI12))</f>
        <v>0</v>
      </c>
      <c r="AK12" s="178">
        <f>IF(ISBLANK(#REF!),"",AA12+SUM(AD12:AF12,AJ12))</f>
        <v>25.11</v>
      </c>
    </row>
    <row r="13" spans="1:37" s="16" customFormat="1">
      <c r="A13" s="28">
        <f>IF(ISBLANK(#REF!),"",IF(ISNUMBER(A12),A12+1,1))</f>
        <v>3</v>
      </c>
      <c r="B13" s="16" t="s">
        <v>208</v>
      </c>
      <c r="C13" s="16" t="s">
        <v>668</v>
      </c>
      <c r="D13" s="16" t="s">
        <v>95</v>
      </c>
      <c r="E13" s="16" t="s">
        <v>39</v>
      </c>
      <c r="F13" s="16" t="s">
        <v>87</v>
      </c>
      <c r="G13" s="16" t="s">
        <v>15</v>
      </c>
      <c r="H13" s="16" t="s">
        <v>12</v>
      </c>
      <c r="I13" s="16" t="s">
        <v>11</v>
      </c>
      <c r="J13" s="90">
        <v>37930</v>
      </c>
      <c r="K13" s="54">
        <v>7.93</v>
      </c>
      <c r="L13" s="17"/>
      <c r="M13" s="17" t="s">
        <v>12</v>
      </c>
      <c r="N13" s="17"/>
      <c r="O13" s="17"/>
      <c r="P13" s="16">
        <v>1</v>
      </c>
      <c r="Q13" s="16">
        <v>4</v>
      </c>
      <c r="R13" s="16">
        <v>13</v>
      </c>
      <c r="S13" s="16">
        <v>5</v>
      </c>
      <c r="T13" s="16">
        <v>9</v>
      </c>
      <c r="U13" s="16">
        <v>28</v>
      </c>
      <c r="V13" s="26"/>
      <c r="W13" s="87"/>
      <c r="X13" s="17"/>
      <c r="Y13" s="17" t="s">
        <v>14</v>
      </c>
      <c r="Z13" s="17" t="s">
        <v>14</v>
      </c>
      <c r="AA13" s="23">
        <f>IF(ISBLANK(#REF!),"",IF(K13&gt;5,ROUND(0.5*(K13-5),2),0))</f>
        <v>1.47</v>
      </c>
      <c r="AB13" s="23">
        <f>IF(ISBLANK(#REF!),"",IF(L13="ΝΑΙ",6,(IF(M13="ΝΑΙ",4,0))))</f>
        <v>4</v>
      </c>
      <c r="AC13" s="23">
        <f>IF(ISBLANK(#REF!),"",IF(E13="ΠΕ23",IF(N13="ΝΑΙ",3,(IF(O13="ΝΑΙ",2,0))),IF(N13="ΝΑΙ",3,(IF(O13="ΝΑΙ",2,0)))))</f>
        <v>0</v>
      </c>
      <c r="AD13" s="23">
        <f>IF(ISBLANK(#REF!),"",MAX(AB13:AC13))</f>
        <v>4</v>
      </c>
      <c r="AE13" s="23">
        <f>IF(ISBLANK(#REF!),"",MIN(3,0.5*INT((P13*12+Q13+ROUND(R13/30,0))/6)))</f>
        <v>1</v>
      </c>
      <c r="AF13" s="23">
        <f>IF(ISBLANK(#REF!),"",0.25*(S13*12+T13+ROUND(U13/30,0)))</f>
        <v>17.5</v>
      </c>
      <c r="AG13" s="27">
        <f>IF(ISBLANK(#REF!),"",IF(V13&gt;=67%,7,0))</f>
        <v>0</v>
      </c>
      <c r="AH13" s="27">
        <f>IF(ISBLANK(#REF!),"",IF(W13&gt;=1,7,0))</f>
        <v>0</v>
      </c>
      <c r="AI13" s="27">
        <f>IF(ISBLANK(#REF!),"",IF(X13="ΠΟΛΥΤΕΚΝΟΣ",7,IF(X13="ΤΡΙΤΕΚΝΟΣ",3,0)))</f>
        <v>0</v>
      </c>
      <c r="AJ13" s="27">
        <f>IF(ISBLANK(#REF!),"",MAX(AG13:AI13))</f>
        <v>0</v>
      </c>
      <c r="AK13" s="178">
        <f>IF(ISBLANK(#REF!),"",AA13+SUM(AD13:AF13,AJ13))</f>
        <v>23.97</v>
      </c>
    </row>
    <row r="14" spans="1:37" s="16" customFormat="1">
      <c r="A14" s="28">
        <f>IF(ISBLANK(#REF!),"",IF(ISNUMBER(A13),A13+1,1))</f>
        <v>4</v>
      </c>
      <c r="B14" s="16" t="s">
        <v>575</v>
      </c>
      <c r="C14" s="16" t="s">
        <v>250</v>
      </c>
      <c r="D14" s="16" t="s">
        <v>106</v>
      </c>
      <c r="E14" s="16" t="s">
        <v>39</v>
      </c>
      <c r="F14" s="16" t="s">
        <v>87</v>
      </c>
      <c r="G14" s="16" t="s">
        <v>15</v>
      </c>
      <c r="H14" s="16" t="s">
        <v>12</v>
      </c>
      <c r="I14" s="16" t="s">
        <v>11</v>
      </c>
      <c r="J14" s="90">
        <v>37156</v>
      </c>
      <c r="K14" s="54">
        <v>8.1199999999999992</v>
      </c>
      <c r="L14" s="17"/>
      <c r="M14" s="17" t="s">
        <v>12</v>
      </c>
      <c r="N14" s="17"/>
      <c r="O14" s="17"/>
      <c r="P14" s="16">
        <v>0</v>
      </c>
      <c r="Q14" s="16">
        <v>0</v>
      </c>
      <c r="R14" s="16">
        <v>0</v>
      </c>
      <c r="S14" s="16">
        <v>5</v>
      </c>
      <c r="T14" s="16">
        <v>3</v>
      </c>
      <c r="U14" s="16">
        <v>2</v>
      </c>
      <c r="V14" s="26"/>
      <c r="W14" s="87"/>
      <c r="X14" s="17"/>
      <c r="Y14" s="17" t="s">
        <v>14</v>
      </c>
      <c r="Z14" s="17" t="s">
        <v>14</v>
      </c>
      <c r="AA14" s="23">
        <f>IF(ISBLANK(#REF!),"",IF(K14&gt;5,ROUND(0.5*(K14-5),2),0))</f>
        <v>1.56</v>
      </c>
      <c r="AB14" s="23">
        <f>IF(ISBLANK(#REF!),"",IF(L14="ΝΑΙ",6,(IF(M14="ΝΑΙ",4,0))))</f>
        <v>4</v>
      </c>
      <c r="AC14" s="23">
        <f>IF(ISBLANK(#REF!),"",IF(E14="ΠΕ23",IF(N14="ΝΑΙ",3,(IF(O14="ΝΑΙ",2,0))),IF(N14="ΝΑΙ",3,(IF(O14="ΝΑΙ",2,0)))))</f>
        <v>0</v>
      </c>
      <c r="AD14" s="23">
        <f>IF(ISBLANK(#REF!),"",MAX(AB14:AC14))</f>
        <v>4</v>
      </c>
      <c r="AE14" s="23">
        <f>IF(ISBLANK(#REF!),"",MIN(3,0.5*INT((P14*12+Q14+ROUND(R14/30,0))/6)))</f>
        <v>0</v>
      </c>
      <c r="AF14" s="23">
        <f>IF(ISBLANK(#REF!),"",0.25*(S14*12+T14+ROUND(U14/30,0)))</f>
        <v>15.75</v>
      </c>
      <c r="AG14" s="27">
        <f>IF(ISBLANK(#REF!),"",IF(V14&gt;=67%,7,0))</f>
        <v>0</v>
      </c>
      <c r="AH14" s="27">
        <f>IF(ISBLANK(#REF!),"",IF(W14&gt;=1,7,0))</f>
        <v>0</v>
      </c>
      <c r="AI14" s="27">
        <f>IF(ISBLANK(#REF!),"",IF(X14="ΠΟΛΥΤΕΚΝΟΣ",7,IF(X14="ΤΡΙΤΕΚΝΟΣ",3,0)))</f>
        <v>0</v>
      </c>
      <c r="AJ14" s="27">
        <f>IF(ISBLANK(#REF!),"",MAX(AG14:AI14))</f>
        <v>0</v>
      </c>
      <c r="AK14" s="178">
        <f>IF(ISBLANK(#REF!),"",AA14+SUM(AD14:AF14,AJ14))</f>
        <v>21.31</v>
      </c>
    </row>
    <row r="15" spans="1:37" s="16" customFormat="1">
      <c r="A15" s="28">
        <f>IF(ISBLANK(#REF!),"",IF(ISNUMBER(A14),A14+1,1))</f>
        <v>5</v>
      </c>
      <c r="B15" s="16" t="s">
        <v>599</v>
      </c>
      <c r="C15" s="16" t="s">
        <v>119</v>
      </c>
      <c r="D15" s="16" t="s">
        <v>166</v>
      </c>
      <c r="E15" s="16" t="s">
        <v>39</v>
      </c>
      <c r="F15" s="16" t="s">
        <v>87</v>
      </c>
      <c r="G15" s="16" t="s">
        <v>15</v>
      </c>
      <c r="H15" s="16" t="s">
        <v>12</v>
      </c>
      <c r="I15" s="16" t="s">
        <v>11</v>
      </c>
      <c r="J15" s="90">
        <v>38113</v>
      </c>
      <c r="K15" s="54">
        <v>7.22</v>
      </c>
      <c r="L15" s="17"/>
      <c r="M15" s="17" t="s">
        <v>12</v>
      </c>
      <c r="N15" s="17"/>
      <c r="O15" s="17"/>
      <c r="P15" s="16">
        <v>1</v>
      </c>
      <c r="Q15" s="16">
        <v>3</v>
      </c>
      <c r="R15" s="16">
        <v>8</v>
      </c>
      <c r="S15" s="16">
        <v>3</v>
      </c>
      <c r="T15" s="16">
        <v>2</v>
      </c>
      <c r="U15" s="16">
        <v>21</v>
      </c>
      <c r="V15" s="26"/>
      <c r="W15" s="87"/>
      <c r="X15" s="17"/>
      <c r="Y15" s="17" t="s">
        <v>12</v>
      </c>
      <c r="Z15" s="17" t="s">
        <v>14</v>
      </c>
      <c r="AA15" s="23">
        <f>IF(ISBLANK(#REF!),"",IF(K15&gt;5,ROUND(0.5*(K15-5),2),0))</f>
        <v>1.1100000000000001</v>
      </c>
      <c r="AB15" s="23">
        <f>IF(ISBLANK(#REF!),"",IF(L15="ΝΑΙ",6,(IF(M15="ΝΑΙ",4,0))))</f>
        <v>4</v>
      </c>
      <c r="AC15" s="23">
        <f>IF(ISBLANK(#REF!),"",IF(E15="ΠΕ23",IF(N15="ΝΑΙ",3,(IF(O15="ΝΑΙ",2,0))),IF(N15="ΝΑΙ",3,(IF(O15="ΝΑΙ",2,0)))))</f>
        <v>0</v>
      </c>
      <c r="AD15" s="23">
        <f>IF(ISBLANK(#REF!),"",MAX(AB15:AC15))</f>
        <v>4</v>
      </c>
      <c r="AE15" s="23">
        <f>IF(ISBLANK(#REF!),"",MIN(3,0.5*INT((P15*12+Q15+ROUND(R15/30,0))/6)))</f>
        <v>1</v>
      </c>
      <c r="AF15" s="23">
        <f>IF(ISBLANK(#REF!),"",0.25*(S15*12+T15+ROUND(U15/30,0)))</f>
        <v>9.75</v>
      </c>
      <c r="AG15" s="27">
        <f>IF(ISBLANK(#REF!),"",IF(V15&gt;=67%,7,0))</f>
        <v>0</v>
      </c>
      <c r="AH15" s="27">
        <f>IF(ISBLANK(#REF!),"",IF(W15&gt;=1,7,0))</f>
        <v>0</v>
      </c>
      <c r="AI15" s="27">
        <f>IF(ISBLANK(#REF!),"",IF(X15="ΠΟΛΥΤΕΚΝΟΣ",7,IF(X15="ΤΡΙΤΕΚΝΟΣ",3,0)))</f>
        <v>0</v>
      </c>
      <c r="AJ15" s="27">
        <f>IF(ISBLANK(#REF!),"",MAX(AG15:AI15))</f>
        <v>0</v>
      </c>
      <c r="AK15" s="178">
        <f>IF(ISBLANK(#REF!),"",AA15+SUM(AD15:AF15,AJ15))</f>
        <v>15.86</v>
      </c>
    </row>
    <row r="16" spans="1:37" s="16" customFormat="1">
      <c r="A16" s="28">
        <f>IF(ISBLANK(#REF!),"",IF(ISNUMBER(A15),A15+1,1))</f>
        <v>6</v>
      </c>
      <c r="B16" s="16" t="s">
        <v>615</v>
      </c>
      <c r="C16" s="16" t="s">
        <v>97</v>
      </c>
      <c r="D16" s="16" t="s">
        <v>126</v>
      </c>
      <c r="E16" s="16" t="s">
        <v>39</v>
      </c>
      <c r="F16" s="16" t="s">
        <v>87</v>
      </c>
      <c r="G16" s="16" t="s">
        <v>15</v>
      </c>
      <c r="H16" s="16" t="s">
        <v>12</v>
      </c>
      <c r="I16" s="16" t="s">
        <v>11</v>
      </c>
      <c r="J16" s="90">
        <v>38996</v>
      </c>
      <c r="K16" s="54">
        <v>8.2899999999999991</v>
      </c>
      <c r="L16" s="17"/>
      <c r="M16" s="17" t="s">
        <v>12</v>
      </c>
      <c r="N16" s="17"/>
      <c r="O16" s="17" t="s">
        <v>12</v>
      </c>
      <c r="P16" s="16">
        <v>0</v>
      </c>
      <c r="Q16" s="16">
        <v>3</v>
      </c>
      <c r="R16" s="16">
        <v>27</v>
      </c>
      <c r="S16" s="16">
        <v>2</v>
      </c>
      <c r="T16" s="16">
        <v>10</v>
      </c>
      <c r="U16" s="16">
        <v>18</v>
      </c>
      <c r="V16" s="26"/>
      <c r="W16" s="87"/>
      <c r="X16" s="17"/>
      <c r="Y16" s="17" t="s">
        <v>14</v>
      </c>
      <c r="Z16" s="17" t="s">
        <v>14</v>
      </c>
      <c r="AA16" s="23">
        <f>IF(ISBLANK(#REF!),"",IF(K16&gt;5,ROUND(0.5*(K16-5),2),0))</f>
        <v>1.65</v>
      </c>
      <c r="AB16" s="23">
        <f>IF(ISBLANK(#REF!),"",IF(L16="ΝΑΙ",6,(IF(M16="ΝΑΙ",4,0))))</f>
        <v>4</v>
      </c>
      <c r="AC16" s="23">
        <f>IF(ISBLANK(#REF!),"",IF(E16="ΠΕ23",IF(N16="ΝΑΙ",3,(IF(O16="ΝΑΙ",2,0))),IF(N16="ΝΑΙ",3,(IF(O16="ΝΑΙ",2,0)))))</f>
        <v>2</v>
      </c>
      <c r="AD16" s="23">
        <f>IF(ISBLANK(#REF!),"",MAX(AB16:AC16))</f>
        <v>4</v>
      </c>
      <c r="AE16" s="23">
        <f>IF(ISBLANK(#REF!),"",MIN(3,0.5*INT((P16*12+Q16+ROUND(R16/30,0))/6)))</f>
        <v>0</v>
      </c>
      <c r="AF16" s="23">
        <f>IF(ISBLANK(#REF!),"",0.25*(S16*12+T16+ROUND(U16/30,0)))</f>
        <v>8.75</v>
      </c>
      <c r="AG16" s="27">
        <f>IF(ISBLANK(#REF!),"",IF(V16&gt;=67%,7,0))</f>
        <v>0</v>
      </c>
      <c r="AH16" s="27">
        <f>IF(ISBLANK(#REF!),"",IF(W16&gt;=1,7,0))</f>
        <v>0</v>
      </c>
      <c r="AI16" s="27">
        <f>IF(ISBLANK(#REF!),"",IF(X16="ΠΟΛΥΤΕΚΝΟΣ",7,IF(X16="ΤΡΙΤΕΚΝΟΣ",3,0)))</f>
        <v>0</v>
      </c>
      <c r="AJ16" s="27">
        <f>IF(ISBLANK(#REF!),"",MAX(AG16:AI16))</f>
        <v>0</v>
      </c>
      <c r="AK16" s="178">
        <f>IF(ISBLANK(#REF!),"",AA16+SUM(AD16:AF16,AJ16))</f>
        <v>14.4</v>
      </c>
    </row>
    <row r="17" spans="1:37" s="16" customFormat="1">
      <c r="A17" s="28">
        <f>IF(ISBLANK(#REF!),"",IF(ISNUMBER(A16),A16+1,1))</f>
        <v>7</v>
      </c>
      <c r="B17" s="16" t="s">
        <v>584</v>
      </c>
      <c r="C17" s="16" t="s">
        <v>289</v>
      </c>
      <c r="D17" s="16" t="s">
        <v>179</v>
      </c>
      <c r="E17" s="16" t="s">
        <v>39</v>
      </c>
      <c r="F17" s="16" t="s">
        <v>87</v>
      </c>
      <c r="G17" s="16" t="s">
        <v>15</v>
      </c>
      <c r="H17" s="16" t="s">
        <v>12</v>
      </c>
      <c r="I17" s="16" t="s">
        <v>11</v>
      </c>
      <c r="J17" s="90">
        <v>38617</v>
      </c>
      <c r="K17" s="54">
        <v>8.65</v>
      </c>
      <c r="L17" s="17"/>
      <c r="M17" s="17" t="s">
        <v>12</v>
      </c>
      <c r="N17" s="17"/>
      <c r="O17" s="17"/>
      <c r="P17" s="16">
        <v>0</v>
      </c>
      <c r="Q17" s="16">
        <v>3</v>
      </c>
      <c r="R17" s="16">
        <v>24</v>
      </c>
      <c r="S17" s="16">
        <v>2</v>
      </c>
      <c r="T17" s="16">
        <v>10</v>
      </c>
      <c r="U17" s="16">
        <v>0</v>
      </c>
      <c r="V17" s="26"/>
      <c r="W17" s="87"/>
      <c r="X17" s="17"/>
      <c r="Y17" s="17" t="s">
        <v>12</v>
      </c>
      <c r="Z17" s="17" t="s">
        <v>14</v>
      </c>
      <c r="AA17" s="23">
        <f>IF(ISBLANK(#REF!),"",IF(K17&gt;5,ROUND(0.5*(K17-5),2),0))</f>
        <v>1.83</v>
      </c>
      <c r="AB17" s="23">
        <f>IF(ISBLANK(#REF!),"",IF(L17="ΝΑΙ",6,(IF(M17="ΝΑΙ",4,0))))</f>
        <v>4</v>
      </c>
      <c r="AC17" s="23">
        <f>IF(ISBLANK(#REF!),"",IF(E17="ΠΕ23",IF(N17="ΝΑΙ",3,(IF(O17="ΝΑΙ",2,0))),IF(N17="ΝΑΙ",3,(IF(O17="ΝΑΙ",2,0)))))</f>
        <v>0</v>
      </c>
      <c r="AD17" s="23">
        <f>IF(ISBLANK(#REF!),"",MAX(AB17:AC17))</f>
        <v>4</v>
      </c>
      <c r="AE17" s="23">
        <f>IF(ISBLANK(#REF!),"",MIN(3,0.5*INT((P17*12+Q17+ROUND(R17/30,0))/6)))</f>
        <v>0</v>
      </c>
      <c r="AF17" s="23">
        <f>IF(ISBLANK(#REF!),"",0.25*(S17*12+T17+ROUND(U17/30,0)))</f>
        <v>8.5</v>
      </c>
      <c r="AG17" s="27">
        <f>IF(ISBLANK(#REF!),"",IF(V17&gt;=67%,7,0))</f>
        <v>0</v>
      </c>
      <c r="AH17" s="27">
        <f>IF(ISBLANK(#REF!),"",IF(W17&gt;=1,7,0))</f>
        <v>0</v>
      </c>
      <c r="AI17" s="27">
        <f>IF(ISBLANK(#REF!),"",IF(X17="ΠΟΛΥΤΕΚΝΟΣ",7,IF(X17="ΤΡΙΤΕΚΝΟΣ",3,0)))</f>
        <v>0</v>
      </c>
      <c r="AJ17" s="27">
        <f>IF(ISBLANK(#REF!),"",MAX(AG17:AI17))</f>
        <v>0</v>
      </c>
      <c r="AK17" s="178">
        <f>IF(ISBLANK(#REF!),"",AA17+SUM(AD17:AF17,AJ17))</f>
        <v>14.33</v>
      </c>
    </row>
    <row r="18" spans="1:37" s="16" customFormat="1">
      <c r="A18" s="28">
        <f>IF(ISBLANK(#REF!),"",IF(ISNUMBER(A17),A17+1,1))</f>
        <v>8</v>
      </c>
      <c r="B18" s="16" t="s">
        <v>212</v>
      </c>
      <c r="C18" s="16" t="s">
        <v>453</v>
      </c>
      <c r="D18" s="16" t="s">
        <v>166</v>
      </c>
      <c r="E18" s="16" t="s">
        <v>39</v>
      </c>
      <c r="F18" s="16" t="s">
        <v>87</v>
      </c>
      <c r="G18" s="16" t="s">
        <v>15</v>
      </c>
      <c r="H18" s="16" t="s">
        <v>12</v>
      </c>
      <c r="I18" s="16" t="s">
        <v>11</v>
      </c>
      <c r="J18" s="90">
        <v>38127</v>
      </c>
      <c r="K18" s="54">
        <v>8.65</v>
      </c>
      <c r="L18" s="17"/>
      <c r="M18" s="17" t="s">
        <v>12</v>
      </c>
      <c r="N18" s="17"/>
      <c r="O18" s="17" t="s">
        <v>12</v>
      </c>
      <c r="P18" s="16">
        <v>2</v>
      </c>
      <c r="Q18" s="16">
        <v>0</v>
      </c>
      <c r="R18" s="16">
        <v>18</v>
      </c>
      <c r="S18" s="16">
        <v>1</v>
      </c>
      <c r="T18" s="16">
        <v>9</v>
      </c>
      <c r="U18" s="16">
        <v>6</v>
      </c>
      <c r="V18" s="26"/>
      <c r="W18" s="87"/>
      <c r="X18" s="17"/>
      <c r="Y18" s="17" t="s">
        <v>14</v>
      </c>
      <c r="Z18" s="17" t="s">
        <v>14</v>
      </c>
      <c r="AA18" s="23">
        <f>IF(ISBLANK(#REF!),"",IF(K18&gt;5,ROUND(0.5*(K18-5),2),0))</f>
        <v>1.83</v>
      </c>
      <c r="AB18" s="23">
        <f>IF(ISBLANK(#REF!),"",IF(L18="ΝΑΙ",6,(IF(M18="ΝΑΙ",4,0))))</f>
        <v>4</v>
      </c>
      <c r="AC18" s="23">
        <f>IF(ISBLANK(#REF!),"",IF(E18="ΠΕ23",IF(N18="ΝΑΙ",3,(IF(O18="ΝΑΙ",2,0))),IF(N18="ΝΑΙ",3,(IF(O18="ΝΑΙ",2,0)))))</f>
        <v>2</v>
      </c>
      <c r="AD18" s="23">
        <f>IF(ISBLANK(#REF!),"",MAX(AB18:AC18))</f>
        <v>4</v>
      </c>
      <c r="AE18" s="23">
        <f>IF(ISBLANK(#REF!),"",MIN(3,0.5*INT((P18*12+Q18+ROUND(R18/30,0))/6)))</f>
        <v>2</v>
      </c>
      <c r="AF18" s="23">
        <f>IF(ISBLANK(#REF!),"",0.25*(S18*12+T18+ROUND(U18/30,0)))</f>
        <v>5.25</v>
      </c>
      <c r="AG18" s="27">
        <f>IF(ISBLANK(#REF!),"",IF(V18&gt;=67%,7,0))</f>
        <v>0</v>
      </c>
      <c r="AH18" s="27">
        <f>IF(ISBLANK(#REF!),"",IF(W18&gt;=1,7,0))</f>
        <v>0</v>
      </c>
      <c r="AI18" s="27">
        <f>IF(ISBLANK(#REF!),"",IF(X18="ΠΟΛΥΤΕΚΝΟΣ",7,IF(X18="ΤΡΙΤΕΚΝΟΣ",3,0)))</f>
        <v>0</v>
      </c>
      <c r="AJ18" s="27">
        <f>IF(ISBLANK(#REF!),"",MAX(AG18:AI18))</f>
        <v>0</v>
      </c>
      <c r="AK18" s="178">
        <f>IF(ISBLANK(#REF!),"",AA18+SUM(AD18:AF18,AJ18))</f>
        <v>13.08</v>
      </c>
    </row>
    <row r="19" spans="1:37" s="16" customFormat="1">
      <c r="A19" s="28">
        <f>IF(ISBLANK(#REF!),"",IF(ISNUMBER(A18),A18+1,1))</f>
        <v>9</v>
      </c>
      <c r="B19" s="16" t="s">
        <v>630</v>
      </c>
      <c r="C19" s="16" t="s">
        <v>631</v>
      </c>
      <c r="D19" s="16" t="s">
        <v>244</v>
      </c>
      <c r="E19" s="16" t="s">
        <v>39</v>
      </c>
      <c r="F19" s="16" t="s">
        <v>87</v>
      </c>
      <c r="G19" s="16" t="s">
        <v>15</v>
      </c>
      <c r="H19" s="16" t="s">
        <v>12</v>
      </c>
      <c r="I19" s="16" t="s">
        <v>11</v>
      </c>
      <c r="J19" s="90">
        <v>37797</v>
      </c>
      <c r="K19" s="54">
        <v>7.3</v>
      </c>
      <c r="L19" s="17"/>
      <c r="M19" s="17" t="s">
        <v>12</v>
      </c>
      <c r="N19" s="17"/>
      <c r="O19" s="17"/>
      <c r="P19" s="16">
        <v>0</v>
      </c>
      <c r="Q19" s="16">
        <v>0</v>
      </c>
      <c r="R19" s="16">
        <v>0</v>
      </c>
      <c r="S19" s="16">
        <v>2</v>
      </c>
      <c r="T19" s="16">
        <v>6</v>
      </c>
      <c r="U19" s="16">
        <v>17</v>
      </c>
      <c r="V19" s="26"/>
      <c r="W19" s="87"/>
      <c r="X19" s="17"/>
      <c r="Y19" s="17" t="s">
        <v>12</v>
      </c>
      <c r="Z19" s="17" t="s">
        <v>14</v>
      </c>
      <c r="AA19" s="23">
        <f>IF(ISBLANK(#REF!),"",IF(K19&gt;5,ROUND(0.5*(K19-5),2),0))</f>
        <v>1.1499999999999999</v>
      </c>
      <c r="AB19" s="23">
        <f>IF(ISBLANK(#REF!),"",IF(L19="ΝΑΙ",6,(IF(M19="ΝΑΙ",4,0))))</f>
        <v>4</v>
      </c>
      <c r="AC19" s="23">
        <f>IF(ISBLANK(#REF!),"",IF(E19="ΠΕ23",IF(N19="ΝΑΙ",3,(IF(O19="ΝΑΙ",2,0))),IF(N19="ΝΑΙ",3,(IF(O19="ΝΑΙ",2,0)))))</f>
        <v>0</v>
      </c>
      <c r="AD19" s="23">
        <f>IF(ISBLANK(#REF!),"",MAX(AB19:AC19))</f>
        <v>4</v>
      </c>
      <c r="AE19" s="23">
        <f>IF(ISBLANK(#REF!),"",MIN(3,0.5*INT((P19*12+Q19+ROUND(R19/30,0))/6)))</f>
        <v>0</v>
      </c>
      <c r="AF19" s="23">
        <f>IF(ISBLANK(#REF!),"",0.25*(S19*12+T19+ROUND(U19/30,0)))</f>
        <v>7.75</v>
      </c>
      <c r="AG19" s="27">
        <f>IF(ISBLANK(#REF!),"",IF(V19&gt;=67%,7,0))</f>
        <v>0</v>
      </c>
      <c r="AH19" s="27">
        <f>IF(ISBLANK(#REF!),"",IF(W19&gt;=1,7,0))</f>
        <v>0</v>
      </c>
      <c r="AI19" s="27">
        <f>IF(ISBLANK(#REF!),"",IF(X19="ΠΟΛΥΤΕΚΝΟΣ",7,IF(X19="ΤΡΙΤΕΚΝΟΣ",3,0)))</f>
        <v>0</v>
      </c>
      <c r="AJ19" s="27">
        <f>IF(ISBLANK(#REF!),"",MAX(AG19:AI19))</f>
        <v>0</v>
      </c>
      <c r="AK19" s="178">
        <f>IF(ISBLANK(#REF!),"",AA19+SUM(AD19:AF19,AJ19))</f>
        <v>12.9</v>
      </c>
    </row>
    <row r="20" spans="1:37" s="16" customFormat="1">
      <c r="A20" s="28">
        <f>IF(ISBLANK(#REF!),"",IF(ISNUMBER(A19),A19+1,1))</f>
        <v>10</v>
      </c>
      <c r="B20" s="16" t="s">
        <v>594</v>
      </c>
      <c r="C20" s="16" t="s">
        <v>595</v>
      </c>
      <c r="D20" s="16" t="s">
        <v>366</v>
      </c>
      <c r="E20" s="16" t="s">
        <v>39</v>
      </c>
      <c r="F20" s="16" t="s">
        <v>87</v>
      </c>
      <c r="G20" s="16" t="s">
        <v>15</v>
      </c>
      <c r="H20" s="16" t="s">
        <v>12</v>
      </c>
      <c r="I20" s="16" t="s">
        <v>11</v>
      </c>
      <c r="J20" s="90">
        <v>37565</v>
      </c>
      <c r="K20" s="54">
        <v>8.64</v>
      </c>
      <c r="L20" s="17"/>
      <c r="M20" s="17" t="s">
        <v>12</v>
      </c>
      <c r="N20" s="17"/>
      <c r="O20" s="17"/>
      <c r="P20" s="16">
        <v>0</v>
      </c>
      <c r="Q20" s="16">
        <v>0</v>
      </c>
      <c r="R20" s="16">
        <v>0</v>
      </c>
      <c r="S20" s="16">
        <v>2</v>
      </c>
      <c r="T20" s="16">
        <v>4</v>
      </c>
      <c r="U20" s="16">
        <v>13</v>
      </c>
      <c r="V20" s="26"/>
      <c r="W20" s="87"/>
      <c r="X20" s="17"/>
      <c r="Y20" s="17" t="s">
        <v>14</v>
      </c>
      <c r="Z20" s="17" t="s">
        <v>14</v>
      </c>
      <c r="AA20" s="23">
        <f>IF(ISBLANK(#REF!),"",IF(K20&gt;5,ROUND(0.5*(K20-5),2),0))</f>
        <v>1.82</v>
      </c>
      <c r="AB20" s="23">
        <f>IF(ISBLANK(#REF!),"",IF(L20="ΝΑΙ",6,(IF(M20="ΝΑΙ",4,0))))</f>
        <v>4</v>
      </c>
      <c r="AC20" s="23">
        <f>IF(ISBLANK(#REF!),"",IF(E20="ΠΕ23",IF(N20="ΝΑΙ",3,(IF(O20="ΝΑΙ",2,0))),IF(N20="ΝΑΙ",3,(IF(O20="ΝΑΙ",2,0)))))</f>
        <v>0</v>
      </c>
      <c r="AD20" s="23">
        <f>IF(ISBLANK(#REF!),"",MAX(AB20:AC20))</f>
        <v>4</v>
      </c>
      <c r="AE20" s="23">
        <f>IF(ISBLANK(#REF!),"",MIN(3,0.5*INT((P20*12+Q20+ROUND(R20/30,0))/6)))</f>
        <v>0</v>
      </c>
      <c r="AF20" s="23">
        <f>IF(ISBLANK(#REF!),"",0.25*(S20*12+T20+ROUND(U20/30,0)))</f>
        <v>7</v>
      </c>
      <c r="AG20" s="27">
        <f>IF(ISBLANK(#REF!),"",IF(V20&gt;=67%,7,0))</f>
        <v>0</v>
      </c>
      <c r="AH20" s="27">
        <f>IF(ISBLANK(#REF!),"",IF(W20&gt;=1,7,0))</f>
        <v>0</v>
      </c>
      <c r="AI20" s="27">
        <f>IF(ISBLANK(#REF!),"",IF(X20="ΠΟΛΥΤΕΚΝΟΣ",7,IF(X20="ΤΡΙΤΕΚΝΟΣ",3,0)))</f>
        <v>0</v>
      </c>
      <c r="AJ20" s="27">
        <f>IF(ISBLANK(#REF!),"",MAX(AG20:AI20))</f>
        <v>0</v>
      </c>
      <c r="AK20" s="178">
        <f>IF(ISBLANK(#REF!),"",AA20+SUM(AD20:AF20,AJ20))</f>
        <v>12.82</v>
      </c>
    </row>
    <row r="21" spans="1:37" s="16" customFormat="1">
      <c r="A21" s="28">
        <f>IF(ISBLANK(#REF!),"",IF(ISNUMBER(A20),A20+1,1))</f>
        <v>11</v>
      </c>
      <c r="B21" s="16" t="s">
        <v>494</v>
      </c>
      <c r="C21" s="16" t="s">
        <v>495</v>
      </c>
      <c r="D21" s="16" t="s">
        <v>496</v>
      </c>
      <c r="E21" s="16" t="s">
        <v>39</v>
      </c>
      <c r="F21" s="16" t="s">
        <v>87</v>
      </c>
      <c r="G21" s="16" t="s">
        <v>15</v>
      </c>
      <c r="H21" s="16" t="s">
        <v>12</v>
      </c>
      <c r="I21" s="16" t="s">
        <v>11</v>
      </c>
      <c r="J21" s="90">
        <v>38996</v>
      </c>
      <c r="K21" s="54">
        <v>7.81</v>
      </c>
      <c r="L21" s="17"/>
      <c r="M21" s="17" t="s">
        <v>12</v>
      </c>
      <c r="N21" s="17"/>
      <c r="O21" s="17"/>
      <c r="P21" s="16">
        <v>0</v>
      </c>
      <c r="Q21" s="16">
        <v>0</v>
      </c>
      <c r="R21" s="16">
        <v>0</v>
      </c>
      <c r="S21" s="16">
        <v>2</v>
      </c>
      <c r="T21" s="16">
        <v>2</v>
      </c>
      <c r="U21" s="16">
        <v>11</v>
      </c>
      <c r="V21" s="26"/>
      <c r="W21" s="87"/>
      <c r="X21" s="17"/>
      <c r="Y21" s="17" t="s">
        <v>12</v>
      </c>
      <c r="Z21" s="17" t="s">
        <v>14</v>
      </c>
      <c r="AA21" s="23">
        <f>IF(ISBLANK(#REF!),"",IF(K21&gt;5,ROUND(0.5*(K21-5),2),0))</f>
        <v>1.41</v>
      </c>
      <c r="AB21" s="23">
        <f>IF(ISBLANK(#REF!),"",IF(L21="ΝΑΙ",6,(IF(M21="ΝΑΙ",4,0))))</f>
        <v>4</v>
      </c>
      <c r="AC21" s="23">
        <f>IF(ISBLANK(#REF!),"",IF(E21="ΠΕ23",IF(N21="ΝΑΙ",3,(IF(O21="ΝΑΙ",2,0))),IF(N21="ΝΑΙ",3,(IF(O21="ΝΑΙ",2,0)))))</f>
        <v>0</v>
      </c>
      <c r="AD21" s="23">
        <f>IF(ISBLANK(#REF!),"",MAX(AB21:AC21))</f>
        <v>4</v>
      </c>
      <c r="AE21" s="23">
        <f>IF(ISBLANK(#REF!),"",MIN(3,0.5*INT((P21*12+Q21+ROUND(R21/30,0))/6)))</f>
        <v>0</v>
      </c>
      <c r="AF21" s="23">
        <f>IF(ISBLANK(#REF!),"",0.25*(S21*12+T21+ROUND(U21/30,0)))</f>
        <v>6.5</v>
      </c>
      <c r="AG21" s="27">
        <f>IF(ISBLANK(#REF!),"",IF(V21&gt;=67%,7,0))</f>
        <v>0</v>
      </c>
      <c r="AH21" s="27">
        <f>IF(ISBLANK(#REF!),"",IF(W21&gt;=1,7,0))</f>
        <v>0</v>
      </c>
      <c r="AI21" s="27">
        <f>IF(ISBLANK(#REF!),"",IF(X21="ΠΟΛΥΤΕΚΝΟΣ",7,IF(X21="ΤΡΙΤΕΚΝΟΣ",3,0)))</f>
        <v>0</v>
      </c>
      <c r="AJ21" s="27">
        <f>IF(ISBLANK(#REF!),"",MAX(AG21:AI21))</f>
        <v>0</v>
      </c>
      <c r="AK21" s="178">
        <f>IF(ISBLANK(#REF!),"",AA21+SUM(AD21:AF21,AJ21))</f>
        <v>11.91</v>
      </c>
    </row>
    <row r="22" spans="1:37" s="16" customFormat="1">
      <c r="A22" s="28">
        <f>IF(ISBLANK(#REF!),"",IF(ISNUMBER(A21),A21+1,1))</f>
        <v>12</v>
      </c>
      <c r="B22" s="16" t="s">
        <v>653</v>
      </c>
      <c r="C22" s="16" t="s">
        <v>304</v>
      </c>
      <c r="D22" s="16" t="s">
        <v>654</v>
      </c>
      <c r="E22" s="16" t="s">
        <v>39</v>
      </c>
      <c r="F22" s="16" t="s">
        <v>87</v>
      </c>
      <c r="G22" s="16" t="s">
        <v>15</v>
      </c>
      <c r="H22" s="16" t="s">
        <v>12</v>
      </c>
      <c r="I22" s="16" t="s">
        <v>11</v>
      </c>
      <c r="J22" s="90">
        <v>38996</v>
      </c>
      <c r="K22" s="54">
        <v>7.86</v>
      </c>
      <c r="L22" s="17"/>
      <c r="M22" s="17" t="s">
        <v>12</v>
      </c>
      <c r="N22" s="17"/>
      <c r="O22" s="17" t="s">
        <v>12</v>
      </c>
      <c r="P22" s="16">
        <v>0</v>
      </c>
      <c r="Q22" s="16">
        <v>11</v>
      </c>
      <c r="R22" s="16">
        <v>15</v>
      </c>
      <c r="S22" s="16">
        <v>1</v>
      </c>
      <c r="T22" s="16">
        <v>9</v>
      </c>
      <c r="U22" s="16">
        <v>10</v>
      </c>
      <c r="V22" s="26"/>
      <c r="W22" s="87"/>
      <c r="X22" s="17"/>
      <c r="Y22" s="17" t="s">
        <v>14</v>
      </c>
      <c r="Z22" s="17" t="s">
        <v>14</v>
      </c>
      <c r="AA22" s="23">
        <f>IF(ISBLANK(#REF!),"",IF(K22&gt;5,ROUND(0.5*(K22-5),2),0))</f>
        <v>1.43</v>
      </c>
      <c r="AB22" s="23">
        <f>IF(ISBLANK(#REF!),"",IF(L22="ΝΑΙ",6,(IF(M22="ΝΑΙ",4,0))))</f>
        <v>4</v>
      </c>
      <c r="AC22" s="23">
        <f>IF(ISBLANK(#REF!),"",IF(E22="ΠΕ23",IF(N22="ΝΑΙ",3,(IF(O22="ΝΑΙ",2,0))),IF(N22="ΝΑΙ",3,(IF(O22="ΝΑΙ",2,0)))))</f>
        <v>2</v>
      </c>
      <c r="AD22" s="23">
        <f>IF(ISBLANK(#REF!),"",MAX(AB22:AC22))</f>
        <v>4</v>
      </c>
      <c r="AE22" s="23">
        <f>IF(ISBLANK(#REF!),"",MIN(3,0.5*INT((P22*12+Q22+ROUND(R22/30,0))/6)))</f>
        <v>1</v>
      </c>
      <c r="AF22" s="23">
        <f>IF(ISBLANK(#REF!),"",0.25*(S22*12+T22+ROUND(U22/30,0)))</f>
        <v>5.25</v>
      </c>
      <c r="AG22" s="27">
        <f>IF(ISBLANK(#REF!),"",IF(V22&gt;=67%,7,0))</f>
        <v>0</v>
      </c>
      <c r="AH22" s="27">
        <f>IF(ISBLANK(#REF!),"",IF(W22&gt;=1,7,0))</f>
        <v>0</v>
      </c>
      <c r="AI22" s="27">
        <f>IF(ISBLANK(#REF!),"",IF(X22="ΠΟΛΥΤΕΚΝΟΣ",7,IF(X22="ΤΡΙΤΕΚΝΟΣ",3,0)))</f>
        <v>0</v>
      </c>
      <c r="AJ22" s="27">
        <f>IF(ISBLANK(#REF!),"",MAX(AG22:AI22))</f>
        <v>0</v>
      </c>
      <c r="AK22" s="178">
        <f>IF(ISBLANK(#REF!),"",AA22+SUM(AD22:AF22,AJ22))</f>
        <v>11.68</v>
      </c>
    </row>
    <row r="23" spans="1:37" s="16" customFormat="1">
      <c r="A23" s="28">
        <f>IF(ISBLANK(#REF!),"",IF(ISNUMBER(A22),A22+1,1))</f>
        <v>13</v>
      </c>
      <c r="B23" s="16" t="s">
        <v>601</v>
      </c>
      <c r="C23" s="16" t="s">
        <v>97</v>
      </c>
      <c r="D23" s="16" t="s">
        <v>602</v>
      </c>
      <c r="E23" s="16" t="s">
        <v>39</v>
      </c>
      <c r="F23" s="16" t="s">
        <v>87</v>
      </c>
      <c r="G23" s="16" t="s">
        <v>15</v>
      </c>
      <c r="H23" s="16" t="s">
        <v>12</v>
      </c>
      <c r="I23" s="16" t="s">
        <v>11</v>
      </c>
      <c r="J23" s="90">
        <v>37957</v>
      </c>
      <c r="K23" s="54">
        <v>8.33</v>
      </c>
      <c r="L23" s="17"/>
      <c r="M23" s="17" t="s">
        <v>12</v>
      </c>
      <c r="N23" s="17"/>
      <c r="O23" s="17"/>
      <c r="P23" s="16">
        <v>0</v>
      </c>
      <c r="Q23" s="16">
        <v>0</v>
      </c>
      <c r="R23" s="16">
        <v>0</v>
      </c>
      <c r="S23" s="16">
        <v>1</v>
      </c>
      <c r="T23" s="16">
        <v>8</v>
      </c>
      <c r="U23" s="16">
        <v>8</v>
      </c>
      <c r="V23" s="26"/>
      <c r="W23" s="87"/>
      <c r="X23" s="17"/>
      <c r="Y23" s="17" t="s">
        <v>14</v>
      </c>
      <c r="Z23" s="17" t="s">
        <v>14</v>
      </c>
      <c r="AA23" s="23">
        <f>IF(ISBLANK(#REF!),"",IF(K23&gt;5,ROUND(0.5*(K23-5),2),0))</f>
        <v>1.67</v>
      </c>
      <c r="AB23" s="23">
        <f>IF(ISBLANK(#REF!),"",IF(L23="ΝΑΙ",6,(IF(M23="ΝΑΙ",4,0))))</f>
        <v>4</v>
      </c>
      <c r="AC23" s="23">
        <f>IF(ISBLANK(#REF!),"",IF(E23="ΠΕ23",IF(N23="ΝΑΙ",3,(IF(O23="ΝΑΙ",2,0))),IF(N23="ΝΑΙ",3,(IF(O23="ΝΑΙ",2,0)))))</f>
        <v>0</v>
      </c>
      <c r="AD23" s="23">
        <f>IF(ISBLANK(#REF!),"",MAX(AB23:AC23))</f>
        <v>4</v>
      </c>
      <c r="AE23" s="23">
        <f>IF(ISBLANK(#REF!),"",MIN(3,0.5*INT((P23*12+Q23+ROUND(R23/30,0))/6)))</f>
        <v>0</v>
      </c>
      <c r="AF23" s="23">
        <f>IF(ISBLANK(#REF!),"",0.25*(S23*12+T23+ROUND(U23/30,0)))</f>
        <v>5</v>
      </c>
      <c r="AG23" s="27">
        <f>IF(ISBLANK(#REF!),"",IF(V23&gt;=67%,7,0))</f>
        <v>0</v>
      </c>
      <c r="AH23" s="27">
        <f>IF(ISBLANK(#REF!),"",IF(W23&gt;=1,7,0))</f>
        <v>0</v>
      </c>
      <c r="AI23" s="27">
        <f>IF(ISBLANK(#REF!),"",IF(X23="ΠΟΛΥΤΕΚΝΟΣ",7,IF(X23="ΤΡΙΤΕΚΝΟΣ",3,0)))</f>
        <v>0</v>
      </c>
      <c r="AJ23" s="27">
        <f>IF(ISBLANK(#REF!),"",MAX(AG23:AI23))</f>
        <v>0</v>
      </c>
      <c r="AK23" s="178">
        <f>IF(ISBLANK(#REF!),"",AA23+SUM(AD23:AF23,AJ23))</f>
        <v>10.67</v>
      </c>
    </row>
    <row r="24" spans="1:37" s="16" customFormat="1">
      <c r="A24" s="28">
        <f>IF(ISBLANK(#REF!),"",IF(ISNUMBER(A23),A23+1,1))</f>
        <v>14</v>
      </c>
      <c r="B24" s="16" t="s">
        <v>651</v>
      </c>
      <c r="C24" s="16" t="s">
        <v>327</v>
      </c>
      <c r="D24" s="16" t="s">
        <v>652</v>
      </c>
      <c r="E24" s="16" t="s">
        <v>39</v>
      </c>
      <c r="F24" s="16" t="s">
        <v>87</v>
      </c>
      <c r="G24" s="16" t="s">
        <v>15</v>
      </c>
      <c r="H24" s="16" t="s">
        <v>12</v>
      </c>
      <c r="I24" s="16" t="s">
        <v>11</v>
      </c>
      <c r="J24" s="90">
        <v>34519</v>
      </c>
      <c r="K24" s="54">
        <v>6.95</v>
      </c>
      <c r="L24" s="17"/>
      <c r="M24" s="17" t="s">
        <v>12</v>
      </c>
      <c r="N24" s="17"/>
      <c r="O24" s="17"/>
      <c r="P24" s="16">
        <v>0</v>
      </c>
      <c r="Q24" s="16">
        <v>5</v>
      </c>
      <c r="R24" s="16">
        <v>21</v>
      </c>
      <c r="S24" s="16">
        <v>1</v>
      </c>
      <c r="T24" s="16">
        <v>1</v>
      </c>
      <c r="U24" s="16">
        <v>4</v>
      </c>
      <c r="V24" s="26"/>
      <c r="W24" s="87"/>
      <c r="X24" s="17"/>
      <c r="Y24" s="17" t="s">
        <v>12</v>
      </c>
      <c r="Z24" s="17" t="s">
        <v>14</v>
      </c>
      <c r="AA24" s="23">
        <f>IF(ISBLANK(#REF!),"",IF(K24&gt;5,ROUND(0.5*(K24-5),2),0))</f>
        <v>0.98</v>
      </c>
      <c r="AB24" s="23">
        <f>IF(ISBLANK(#REF!),"",IF(L24="ΝΑΙ",6,(IF(M24="ΝΑΙ",4,0))))</f>
        <v>4</v>
      </c>
      <c r="AC24" s="23">
        <f>IF(ISBLANK(#REF!),"",IF(E24="ΠΕ23",IF(N24="ΝΑΙ",3,(IF(O24="ΝΑΙ",2,0))),IF(N24="ΝΑΙ",3,(IF(O24="ΝΑΙ",2,0)))))</f>
        <v>0</v>
      </c>
      <c r="AD24" s="23">
        <f>IF(ISBLANK(#REF!),"",MAX(AB24:AC24))</f>
        <v>4</v>
      </c>
      <c r="AE24" s="23">
        <f>IF(ISBLANK(#REF!),"",MIN(3,0.5*INT((P24*12+Q24+ROUND(R24/30,0))/6)))</f>
        <v>0.5</v>
      </c>
      <c r="AF24" s="23">
        <f>IF(ISBLANK(#REF!),"",0.25*(S24*12+T24+ROUND(U24/30,0)))</f>
        <v>3.25</v>
      </c>
      <c r="AG24" s="27">
        <f>IF(ISBLANK(#REF!),"",IF(V24&gt;=67%,7,0))</f>
        <v>0</v>
      </c>
      <c r="AH24" s="27">
        <f>IF(ISBLANK(#REF!),"",IF(W24&gt;=1,7,0))</f>
        <v>0</v>
      </c>
      <c r="AI24" s="27">
        <f>IF(ISBLANK(#REF!),"",IF(X24="ΠΟΛΥΤΕΚΝΟΣ",7,IF(X24="ΤΡΙΤΕΚΝΟΣ",3,0)))</f>
        <v>0</v>
      </c>
      <c r="AJ24" s="27">
        <f>IF(ISBLANK(#REF!),"",MAX(AG24:AI24))</f>
        <v>0</v>
      </c>
      <c r="AK24" s="178">
        <f>IF(ISBLANK(#REF!),"",AA24+SUM(AD24:AF24,AJ24))</f>
        <v>8.73</v>
      </c>
    </row>
    <row r="25" spans="1:37" s="16" customFormat="1">
      <c r="A25" s="28">
        <f>IF(ISBLANK(#REF!),"",IF(ISNUMBER(A24),A24+1,1))</f>
        <v>15</v>
      </c>
      <c r="B25" s="16" t="s">
        <v>560</v>
      </c>
      <c r="C25" s="16" t="s">
        <v>645</v>
      </c>
      <c r="D25" s="16" t="s">
        <v>646</v>
      </c>
      <c r="E25" s="16" t="s">
        <v>39</v>
      </c>
      <c r="F25" s="16" t="s">
        <v>87</v>
      </c>
      <c r="G25" s="16" t="s">
        <v>15</v>
      </c>
      <c r="H25" s="16" t="s">
        <v>12</v>
      </c>
      <c r="I25" s="16" t="s">
        <v>11</v>
      </c>
      <c r="J25" s="90">
        <v>38996</v>
      </c>
      <c r="K25" s="54">
        <v>7.88</v>
      </c>
      <c r="L25" s="17"/>
      <c r="M25" s="17" t="s">
        <v>12</v>
      </c>
      <c r="N25" s="17"/>
      <c r="O25" s="17"/>
      <c r="P25" s="16">
        <v>0</v>
      </c>
      <c r="Q25" s="16">
        <v>2</v>
      </c>
      <c r="R25" s="16">
        <v>17</v>
      </c>
      <c r="S25" s="16">
        <v>1</v>
      </c>
      <c r="T25" s="16">
        <v>1</v>
      </c>
      <c r="U25" s="16">
        <v>6</v>
      </c>
      <c r="V25" s="26"/>
      <c r="W25" s="87"/>
      <c r="X25" s="17"/>
      <c r="Y25" s="17" t="s">
        <v>14</v>
      </c>
      <c r="Z25" s="17" t="s">
        <v>14</v>
      </c>
      <c r="AA25" s="23">
        <f>IF(ISBLANK(#REF!),"",IF(K25&gt;5,ROUND(0.5*(K25-5),2),0))</f>
        <v>1.44</v>
      </c>
      <c r="AB25" s="23">
        <f>IF(ISBLANK(#REF!),"",IF(L25="ΝΑΙ",6,(IF(M25="ΝΑΙ",4,0))))</f>
        <v>4</v>
      </c>
      <c r="AC25" s="23">
        <f>IF(ISBLANK(#REF!),"",IF(E25="ΠΕ23",IF(N25="ΝΑΙ",3,(IF(O25="ΝΑΙ",2,0))),IF(N25="ΝΑΙ",3,(IF(O25="ΝΑΙ",2,0)))))</f>
        <v>0</v>
      </c>
      <c r="AD25" s="23">
        <f>IF(ISBLANK(#REF!),"",MAX(AB25:AC25))</f>
        <v>4</v>
      </c>
      <c r="AE25" s="23">
        <f>IF(ISBLANK(#REF!),"",MIN(3,0.5*INT((P25*12+Q25+ROUND(R25/30,0))/6)))</f>
        <v>0</v>
      </c>
      <c r="AF25" s="23">
        <f>IF(ISBLANK(#REF!),"",0.25*(S25*12+T25+ROUND(U25/30,0)))</f>
        <v>3.25</v>
      </c>
      <c r="AG25" s="27">
        <f>IF(ISBLANK(#REF!),"",IF(V25&gt;=67%,7,0))</f>
        <v>0</v>
      </c>
      <c r="AH25" s="27">
        <f>IF(ISBLANK(#REF!),"",IF(W25&gt;=1,7,0))</f>
        <v>0</v>
      </c>
      <c r="AI25" s="27">
        <f>IF(ISBLANK(#REF!),"",IF(X25="ΠΟΛΥΤΕΚΝΟΣ",7,IF(X25="ΤΡΙΤΕΚΝΟΣ",3,0)))</f>
        <v>0</v>
      </c>
      <c r="AJ25" s="27">
        <f>IF(ISBLANK(#REF!),"",MAX(AG25:AI25))</f>
        <v>0</v>
      </c>
      <c r="AK25" s="178">
        <f>IF(ISBLANK(#REF!),"",AA25+SUM(AD25:AF25,AJ25))</f>
        <v>8.69</v>
      </c>
    </row>
    <row r="26" spans="1:37" s="16" customFormat="1">
      <c r="A26" s="28">
        <f>IF(ISBLANK(#REF!),"",IF(ISNUMBER(A25),A25+1,1))</f>
        <v>16</v>
      </c>
      <c r="B26" s="16" t="s">
        <v>625</v>
      </c>
      <c r="C26" s="16" t="s">
        <v>108</v>
      </c>
      <c r="D26" s="16" t="s">
        <v>111</v>
      </c>
      <c r="E26" s="16" t="s">
        <v>39</v>
      </c>
      <c r="F26" s="16" t="s">
        <v>87</v>
      </c>
      <c r="G26" s="16" t="s">
        <v>15</v>
      </c>
      <c r="H26" s="16" t="s">
        <v>12</v>
      </c>
      <c r="I26" s="16" t="s">
        <v>11</v>
      </c>
      <c r="J26" s="90">
        <v>40250</v>
      </c>
      <c r="K26" s="54">
        <v>7.79</v>
      </c>
      <c r="L26" s="17"/>
      <c r="M26" s="17" t="s">
        <v>12</v>
      </c>
      <c r="N26" s="17"/>
      <c r="O26" s="17"/>
      <c r="P26" s="16">
        <v>0</v>
      </c>
      <c r="Q26" s="16">
        <v>5</v>
      </c>
      <c r="R26" s="16">
        <v>0</v>
      </c>
      <c r="S26" s="16">
        <v>1</v>
      </c>
      <c r="T26" s="16">
        <v>1</v>
      </c>
      <c r="U26" s="16">
        <v>13</v>
      </c>
      <c r="V26" s="26"/>
      <c r="W26" s="87"/>
      <c r="X26" s="17"/>
      <c r="Y26" s="17" t="s">
        <v>14</v>
      </c>
      <c r="Z26" s="17" t="s">
        <v>14</v>
      </c>
      <c r="AA26" s="23">
        <f>IF(ISBLANK(#REF!),"",IF(K26&gt;5,ROUND(0.5*(K26-5),2),0))</f>
        <v>1.4</v>
      </c>
      <c r="AB26" s="23">
        <f>IF(ISBLANK(#REF!),"",IF(L26="ΝΑΙ",6,(IF(M26="ΝΑΙ",4,0))))</f>
        <v>4</v>
      </c>
      <c r="AC26" s="23">
        <f>IF(ISBLANK(#REF!),"",IF(E26="ΠΕ23",IF(N26="ΝΑΙ",3,(IF(O26="ΝΑΙ",2,0))),IF(N26="ΝΑΙ",3,(IF(O26="ΝΑΙ",2,0)))))</f>
        <v>0</v>
      </c>
      <c r="AD26" s="23">
        <f>IF(ISBLANK(#REF!),"",MAX(AB26:AC26))</f>
        <v>4</v>
      </c>
      <c r="AE26" s="23">
        <f>IF(ISBLANK(#REF!),"",MIN(3,0.5*INT((P26*12+Q26+ROUND(R26/30,0))/6)))</f>
        <v>0</v>
      </c>
      <c r="AF26" s="23">
        <f>IF(ISBLANK(#REF!),"",0.25*(S26*12+T26+ROUND(U26/30,0)))</f>
        <v>3.25</v>
      </c>
      <c r="AG26" s="27">
        <f>IF(ISBLANK(#REF!),"",IF(V26&gt;=67%,7,0))</f>
        <v>0</v>
      </c>
      <c r="AH26" s="27">
        <f>IF(ISBLANK(#REF!),"",IF(W26&gt;=1,7,0))</f>
        <v>0</v>
      </c>
      <c r="AI26" s="27">
        <f>IF(ISBLANK(#REF!),"",IF(X26="ΠΟΛΥΤΕΚΝΟΣ",7,IF(X26="ΤΡΙΤΕΚΝΟΣ",3,0)))</f>
        <v>0</v>
      </c>
      <c r="AJ26" s="27">
        <f>IF(ISBLANK(#REF!),"",MAX(AG26:AI26))</f>
        <v>0</v>
      </c>
      <c r="AK26" s="178">
        <f>IF(ISBLANK(#REF!),"",AA26+SUM(AD26:AF26,AJ26))</f>
        <v>8.65</v>
      </c>
    </row>
    <row r="27" spans="1:37" s="16" customFormat="1">
      <c r="A27" s="28">
        <f>IF(ISBLANK(#REF!),"",IF(ISNUMBER(A26),A26+1,1))</f>
        <v>17</v>
      </c>
      <c r="B27" s="16" t="s">
        <v>667</v>
      </c>
      <c r="C27" s="16" t="s">
        <v>97</v>
      </c>
      <c r="D27" s="16" t="s">
        <v>111</v>
      </c>
      <c r="E27" s="16" t="s">
        <v>39</v>
      </c>
      <c r="F27" s="16" t="s">
        <v>87</v>
      </c>
      <c r="G27" s="16" t="s">
        <v>15</v>
      </c>
      <c r="H27" s="16" t="s">
        <v>12</v>
      </c>
      <c r="I27" s="16" t="s">
        <v>11</v>
      </c>
      <c r="J27" s="90">
        <v>38996</v>
      </c>
      <c r="K27" s="54">
        <v>7.74</v>
      </c>
      <c r="L27" s="17"/>
      <c r="M27" s="17" t="s">
        <v>12</v>
      </c>
      <c r="N27" s="17"/>
      <c r="O27" s="17"/>
      <c r="P27" s="16">
        <v>0</v>
      </c>
      <c r="Q27" s="16">
        <v>0</v>
      </c>
      <c r="R27" s="16">
        <v>0</v>
      </c>
      <c r="S27" s="16">
        <v>1</v>
      </c>
      <c r="T27" s="16">
        <v>1</v>
      </c>
      <c r="U27" s="16">
        <v>10</v>
      </c>
      <c r="V27" s="26"/>
      <c r="W27" s="87"/>
      <c r="X27" s="17"/>
      <c r="Y27" s="17" t="s">
        <v>14</v>
      </c>
      <c r="Z27" s="17" t="s">
        <v>14</v>
      </c>
      <c r="AA27" s="23">
        <f>IF(ISBLANK(#REF!),"",IF(K27&gt;5,ROUND(0.5*(K27-5),2),0))</f>
        <v>1.37</v>
      </c>
      <c r="AB27" s="23">
        <f>IF(ISBLANK(#REF!),"",IF(L27="ΝΑΙ",6,(IF(M27="ΝΑΙ",4,0))))</f>
        <v>4</v>
      </c>
      <c r="AC27" s="23">
        <f>IF(ISBLANK(#REF!),"",IF(E27="ΠΕ23",IF(N27="ΝΑΙ",3,(IF(O27="ΝΑΙ",2,0))),IF(N27="ΝΑΙ",3,(IF(O27="ΝΑΙ",2,0)))))</f>
        <v>0</v>
      </c>
      <c r="AD27" s="23">
        <f>IF(ISBLANK(#REF!),"",MAX(AB27:AC27))</f>
        <v>4</v>
      </c>
      <c r="AE27" s="23">
        <f>IF(ISBLANK(#REF!),"",MIN(3,0.5*INT((P27*12+Q27+ROUND(R27/30,0))/6)))</f>
        <v>0</v>
      </c>
      <c r="AF27" s="23">
        <f>IF(ISBLANK(#REF!),"",0.25*(S27*12+T27+ROUND(U27/30,0)))</f>
        <v>3.25</v>
      </c>
      <c r="AG27" s="27">
        <f>IF(ISBLANK(#REF!),"",IF(V27&gt;=67%,7,0))</f>
        <v>0</v>
      </c>
      <c r="AH27" s="27">
        <f>IF(ISBLANK(#REF!),"",IF(W27&gt;=1,7,0))</f>
        <v>0</v>
      </c>
      <c r="AI27" s="27">
        <f>IF(ISBLANK(#REF!),"",IF(X27="ΠΟΛΥΤΕΚΝΟΣ",7,IF(X27="ΤΡΙΤΕΚΝΟΣ",3,0)))</f>
        <v>0</v>
      </c>
      <c r="AJ27" s="27">
        <f>IF(ISBLANK(#REF!),"",MAX(AG27:AI27))</f>
        <v>0</v>
      </c>
      <c r="AK27" s="178">
        <f>IF(ISBLANK(#REF!),"",AA27+SUM(AD27:AF27,AJ27))</f>
        <v>8.620000000000001</v>
      </c>
    </row>
    <row r="28" spans="1:37" s="16" customFormat="1">
      <c r="A28" s="28">
        <f>IF(ISBLANK(#REF!),"",IF(ISNUMBER(A27),A27+1,1))</f>
        <v>18</v>
      </c>
      <c r="B28" s="16" t="s">
        <v>621</v>
      </c>
      <c r="C28" s="16" t="s">
        <v>622</v>
      </c>
      <c r="D28" s="16" t="s">
        <v>143</v>
      </c>
      <c r="E28" s="16" t="s">
        <v>39</v>
      </c>
      <c r="F28" s="16" t="s">
        <v>87</v>
      </c>
      <c r="G28" s="16" t="s">
        <v>15</v>
      </c>
      <c r="H28" s="16" t="s">
        <v>12</v>
      </c>
      <c r="I28" s="16" t="s">
        <v>11</v>
      </c>
      <c r="J28" s="90">
        <v>39535</v>
      </c>
      <c r="K28" s="54">
        <v>7.96</v>
      </c>
      <c r="L28" s="17"/>
      <c r="M28" s="17" t="s">
        <v>12</v>
      </c>
      <c r="N28" s="17"/>
      <c r="O28" s="17"/>
      <c r="P28" s="16">
        <v>0</v>
      </c>
      <c r="Q28" s="16">
        <v>0</v>
      </c>
      <c r="R28" s="16">
        <v>0</v>
      </c>
      <c r="S28" s="16">
        <v>1</v>
      </c>
      <c r="T28" s="16">
        <v>0</v>
      </c>
      <c r="U28" s="16">
        <v>2</v>
      </c>
      <c r="V28" s="26"/>
      <c r="W28" s="87"/>
      <c r="X28" s="17"/>
      <c r="Y28" s="17" t="s">
        <v>14</v>
      </c>
      <c r="Z28" s="17" t="s">
        <v>14</v>
      </c>
      <c r="AA28" s="23">
        <f>IF(ISBLANK(#REF!),"",IF(K28&gt;5,ROUND(0.5*(K28-5),2),0))</f>
        <v>1.48</v>
      </c>
      <c r="AB28" s="23">
        <f>IF(ISBLANK(#REF!),"",IF(L28="ΝΑΙ",6,(IF(M28="ΝΑΙ",4,0))))</f>
        <v>4</v>
      </c>
      <c r="AC28" s="23">
        <f>IF(ISBLANK(#REF!),"",IF(E28="ΠΕ23",IF(N28="ΝΑΙ",3,(IF(O28="ΝΑΙ",2,0))),IF(N28="ΝΑΙ",3,(IF(O28="ΝΑΙ",2,0)))))</f>
        <v>0</v>
      </c>
      <c r="AD28" s="23">
        <f>IF(ISBLANK(#REF!),"",MAX(AB28:AC28))</f>
        <v>4</v>
      </c>
      <c r="AE28" s="23">
        <f>IF(ISBLANK(#REF!),"",MIN(3,0.5*INT((P28*12+Q28+ROUND(R28/30,0))/6)))</f>
        <v>0</v>
      </c>
      <c r="AF28" s="23">
        <f>IF(ISBLANK(#REF!),"",0.25*(S28*12+T28+ROUND(U28/30,0)))</f>
        <v>3</v>
      </c>
      <c r="AG28" s="27">
        <f>IF(ISBLANK(#REF!),"",IF(V28&gt;=67%,7,0))</f>
        <v>0</v>
      </c>
      <c r="AH28" s="27">
        <f>IF(ISBLANK(#REF!),"",IF(W28&gt;=1,7,0))</f>
        <v>0</v>
      </c>
      <c r="AI28" s="27">
        <f>IF(ISBLANK(#REF!),"",IF(X28="ΠΟΛΥΤΕΚΝΟΣ",7,IF(X28="ΤΡΙΤΕΚΝΟΣ",3,0)))</f>
        <v>0</v>
      </c>
      <c r="AJ28" s="27">
        <f>IF(ISBLANK(#REF!),"",MAX(AG28:AI28))</f>
        <v>0</v>
      </c>
      <c r="AK28" s="178">
        <f>IF(ISBLANK(#REF!),"",AA28+SUM(AD28:AF28,AJ28))</f>
        <v>8.48</v>
      </c>
    </row>
    <row r="29" spans="1:37" s="16" customFormat="1">
      <c r="A29" s="107">
        <f>IF(ISBLANK(#REF!),"",IF(ISNUMBER(A28),A28+1,1))</f>
        <v>19</v>
      </c>
      <c r="B29" s="159" t="s">
        <v>627</v>
      </c>
      <c r="C29" s="160" t="s">
        <v>194</v>
      </c>
      <c r="D29" s="160" t="s">
        <v>126</v>
      </c>
      <c r="E29" s="160" t="s">
        <v>39</v>
      </c>
      <c r="F29" s="160" t="s">
        <v>87</v>
      </c>
      <c r="G29" s="160" t="s">
        <v>15</v>
      </c>
      <c r="H29" s="160" t="s">
        <v>12</v>
      </c>
      <c r="I29" s="160" t="s">
        <v>11</v>
      </c>
      <c r="J29" s="161">
        <v>40899</v>
      </c>
      <c r="K29" s="162">
        <v>7.57</v>
      </c>
      <c r="L29" s="163"/>
      <c r="M29" s="163" t="s">
        <v>12</v>
      </c>
      <c r="N29" s="163"/>
      <c r="O29" s="163"/>
      <c r="P29" s="160">
        <v>0</v>
      </c>
      <c r="Q29" s="160">
        <v>0</v>
      </c>
      <c r="R29" s="160">
        <v>0</v>
      </c>
      <c r="S29" s="160">
        <v>1</v>
      </c>
      <c r="T29" s="160">
        <v>0</v>
      </c>
      <c r="U29" s="160">
        <v>13</v>
      </c>
      <c r="V29" s="164"/>
      <c r="W29" s="165"/>
      <c r="X29" s="163"/>
      <c r="Y29" s="163" t="s">
        <v>14</v>
      </c>
      <c r="Z29" s="163" t="s">
        <v>14</v>
      </c>
      <c r="AA29" s="108">
        <f>IF(ISBLANK(#REF!),"",IF(K29&gt;5,ROUND(0.5*(K29-5),2),0))</f>
        <v>1.29</v>
      </c>
      <c r="AB29" s="108">
        <f>IF(ISBLANK(#REF!),"",IF(L29="ΝΑΙ",6,(IF(M29="ΝΑΙ",4,0))))</f>
        <v>4</v>
      </c>
      <c r="AC29" s="108">
        <f>IF(ISBLANK(#REF!),"",IF(E29="ΠΕ23",IF(N29="ΝΑΙ",3,(IF(O29="ΝΑΙ",2,0))),IF(N29="ΝΑΙ",3,(IF(O29="ΝΑΙ",2,0)))))</f>
        <v>0</v>
      </c>
      <c r="AD29" s="108">
        <f>IF(ISBLANK(#REF!),"",MAX(AB29:AC29))</f>
        <v>4</v>
      </c>
      <c r="AE29" s="108">
        <f>IF(ISBLANK(#REF!),"",MIN(3,0.5*INT((P29*12+Q29+ROUND(R29/30,0))/6)))</f>
        <v>0</v>
      </c>
      <c r="AF29" s="108">
        <f>IF(ISBLANK(#REF!),"",0.25*(S29*12+T29+ROUND(U29/30,0)))</f>
        <v>3</v>
      </c>
      <c r="AG29" s="109">
        <f>IF(ISBLANK(#REF!),"",IF(V29&gt;=67%,7,0))</f>
        <v>0</v>
      </c>
      <c r="AH29" s="109">
        <f>IF(ISBLANK(#REF!),"",IF(W29&gt;=1,7,0))</f>
        <v>0</v>
      </c>
      <c r="AI29" s="109">
        <f>IF(ISBLANK(#REF!),"",IF(X29="ΠΟΛΥΤΕΚΝΟΣ",7,IF(X29="ΤΡΙΤΕΚΝΟΣ",3,0)))</f>
        <v>0</v>
      </c>
      <c r="AJ29" s="109">
        <f>IF(ISBLANK(#REF!),"",MAX(AG29:AI29))</f>
        <v>0</v>
      </c>
      <c r="AK29" s="202">
        <f>IF(ISBLANK(#REF!),"",AA29+SUM(AD29:AF29,AJ29))</f>
        <v>8.2899999999999991</v>
      </c>
    </row>
    <row r="30" spans="1:37" s="134" customFormat="1">
      <c r="A30" s="115">
        <f>IF(ISBLANK(#REF!),"",IF(ISNUMBER(A29),A29+1,1))</f>
        <v>20</v>
      </c>
      <c r="B30" s="134" t="s">
        <v>611</v>
      </c>
      <c r="C30" s="134" t="s">
        <v>115</v>
      </c>
      <c r="D30" s="134" t="s">
        <v>106</v>
      </c>
      <c r="E30" s="134" t="s">
        <v>39</v>
      </c>
      <c r="F30" s="134" t="s">
        <v>87</v>
      </c>
      <c r="G30" s="134" t="s">
        <v>15</v>
      </c>
      <c r="H30" s="134" t="s">
        <v>12</v>
      </c>
      <c r="I30" s="134" t="s">
        <v>11</v>
      </c>
      <c r="J30" s="135">
        <v>38184</v>
      </c>
      <c r="K30" s="136">
        <v>7.76</v>
      </c>
      <c r="L30" s="137" t="s">
        <v>12</v>
      </c>
      <c r="M30" s="137"/>
      <c r="N30" s="137"/>
      <c r="O30" s="137"/>
      <c r="P30" s="134">
        <v>0</v>
      </c>
      <c r="Q30" s="134">
        <v>0</v>
      </c>
      <c r="R30" s="134">
        <v>0</v>
      </c>
      <c r="S30" s="134">
        <v>0</v>
      </c>
      <c r="T30" s="134">
        <v>0</v>
      </c>
      <c r="U30" s="134">
        <v>0</v>
      </c>
      <c r="V30" s="138"/>
      <c r="W30" s="139"/>
      <c r="X30" s="137"/>
      <c r="Y30" s="137" t="s">
        <v>14</v>
      </c>
      <c r="Z30" s="137" t="s">
        <v>14</v>
      </c>
      <c r="AA30" s="131">
        <f>IF(ISBLANK(#REF!),"",IF(K30&gt;5,ROUND(0.5*(K30-5),2),0))</f>
        <v>1.38</v>
      </c>
      <c r="AB30" s="131">
        <f>IF(ISBLANK(#REF!),"",IF(L30="ΝΑΙ",6,(IF(M30="ΝΑΙ",4,0))))</f>
        <v>6</v>
      </c>
      <c r="AC30" s="131">
        <f>IF(ISBLANK(#REF!),"",IF(E30="ΠΕ23",IF(N30="ΝΑΙ",3,(IF(O30="ΝΑΙ",2,0))),IF(N30="ΝΑΙ",3,(IF(O30="ΝΑΙ",2,0)))))</f>
        <v>0</v>
      </c>
      <c r="AD30" s="131">
        <f>IF(ISBLANK(#REF!),"",MAX(AB30:AC30))</f>
        <v>6</v>
      </c>
      <c r="AE30" s="131">
        <f>IF(ISBLANK(#REF!),"",MIN(3,0.5*INT((P30*12+Q30+ROUND(R30/30,0))/6)))</f>
        <v>0</v>
      </c>
      <c r="AF30" s="131">
        <f>IF(ISBLANK(#REF!),"",0.25*(S30*12+T30+ROUND(U30/30,0)))</f>
        <v>0</v>
      </c>
      <c r="AG30" s="132">
        <f>IF(ISBLANK(#REF!),"",IF(V30&gt;=67%,7,0))</f>
        <v>0</v>
      </c>
      <c r="AH30" s="132">
        <f>IF(ISBLANK(#REF!),"",IF(W30&gt;=1,7,0))</f>
        <v>0</v>
      </c>
      <c r="AI30" s="132">
        <f>IF(ISBLANK(#REF!),"",IF(X30="ΠΟΛΥΤΕΚΝΟΣ",7,IF(X30="ΤΡΙΤΕΚΝΟΣ",3,0)))</f>
        <v>0</v>
      </c>
      <c r="AJ30" s="132">
        <f>IF(ISBLANK(#REF!),"",MAX(AG30:AI30))</f>
        <v>0</v>
      </c>
      <c r="AK30" s="184">
        <f>IF(ISBLANK(#REF!),"",AA30+SUM(AD30:AF30,AJ30))</f>
        <v>7.38</v>
      </c>
    </row>
    <row r="31" spans="1:37" s="134" customFormat="1">
      <c r="A31" s="115">
        <f>IF(ISBLANK(#REF!),"",IF(ISNUMBER(A30),A30+1,1))</f>
        <v>21</v>
      </c>
      <c r="B31" s="134" t="s">
        <v>472</v>
      </c>
      <c r="C31" s="134" t="s">
        <v>119</v>
      </c>
      <c r="D31" s="134" t="s">
        <v>300</v>
      </c>
      <c r="E31" s="134" t="s">
        <v>39</v>
      </c>
      <c r="F31" s="134" t="s">
        <v>87</v>
      </c>
      <c r="G31" s="134" t="s">
        <v>15</v>
      </c>
      <c r="H31" s="134" t="s">
        <v>12</v>
      </c>
      <c r="I31" s="134" t="s">
        <v>11</v>
      </c>
      <c r="J31" s="135">
        <v>41100</v>
      </c>
      <c r="K31" s="136">
        <v>6.92</v>
      </c>
      <c r="L31" s="137"/>
      <c r="M31" s="137" t="s">
        <v>12</v>
      </c>
      <c r="N31" s="137"/>
      <c r="O31" s="137"/>
      <c r="P31" s="134">
        <v>0</v>
      </c>
      <c r="Q31" s="134">
        <v>11</v>
      </c>
      <c r="R31" s="134">
        <v>16</v>
      </c>
      <c r="S31" s="134">
        <v>0</v>
      </c>
      <c r="T31" s="134">
        <v>5</v>
      </c>
      <c r="U31" s="134">
        <v>5</v>
      </c>
      <c r="V31" s="138"/>
      <c r="W31" s="139"/>
      <c r="X31" s="137"/>
      <c r="Y31" s="137" t="s">
        <v>14</v>
      </c>
      <c r="Z31" s="137" t="s">
        <v>14</v>
      </c>
      <c r="AA31" s="131">
        <f>IF(ISBLANK(#REF!),"",IF(K31&gt;5,ROUND(0.5*(K31-5),2),0))</f>
        <v>0.96</v>
      </c>
      <c r="AB31" s="131">
        <f>IF(ISBLANK(#REF!),"",IF(L31="ΝΑΙ",6,(IF(M31="ΝΑΙ",4,0))))</f>
        <v>4</v>
      </c>
      <c r="AC31" s="131">
        <f>IF(ISBLANK(#REF!),"",IF(E31="ΠΕ23",IF(N31="ΝΑΙ",3,(IF(O31="ΝΑΙ",2,0))),IF(N31="ΝΑΙ",3,(IF(O31="ΝΑΙ",2,0)))))</f>
        <v>0</v>
      </c>
      <c r="AD31" s="131">
        <f>IF(ISBLANK(#REF!),"",MAX(AB31:AC31))</f>
        <v>4</v>
      </c>
      <c r="AE31" s="131">
        <f>IF(ISBLANK(#REF!),"",MIN(3,0.5*INT((P31*12+Q31+ROUND(R31/30,0))/6)))</f>
        <v>1</v>
      </c>
      <c r="AF31" s="131">
        <f>IF(ISBLANK(#REF!),"",0.25*(S31*12+T31+ROUND(U31/30,0)))</f>
        <v>1.25</v>
      </c>
      <c r="AG31" s="132">
        <f>IF(ISBLANK(#REF!),"",IF(V31&gt;=67%,7,0))</f>
        <v>0</v>
      </c>
      <c r="AH31" s="132">
        <f>IF(ISBLANK(#REF!),"",IF(W31&gt;=1,7,0))</f>
        <v>0</v>
      </c>
      <c r="AI31" s="132">
        <f>IF(ISBLANK(#REF!),"",IF(X31="ΠΟΛΥΤΕΚΝΟΣ",7,IF(X31="ΤΡΙΤΕΚΝΟΣ",3,0)))</f>
        <v>0</v>
      </c>
      <c r="AJ31" s="132">
        <f>IF(ISBLANK(#REF!),"",MAX(AG31:AI31))</f>
        <v>0</v>
      </c>
      <c r="AK31" s="184">
        <f>IF(ISBLANK(#REF!),"",AA31+SUM(AD31:AF31,AJ31))</f>
        <v>7.21</v>
      </c>
    </row>
    <row r="32" spans="1:37" s="134" customFormat="1">
      <c r="A32" s="115">
        <f>IF(ISBLANK(#REF!),"",IF(ISNUMBER(A31),A31+1,1))</f>
        <v>22</v>
      </c>
      <c r="B32" s="134" t="s">
        <v>473</v>
      </c>
      <c r="C32" s="134" t="s">
        <v>289</v>
      </c>
      <c r="D32" s="134" t="s">
        <v>474</v>
      </c>
      <c r="E32" s="134" t="s">
        <v>39</v>
      </c>
      <c r="F32" s="134" t="s">
        <v>87</v>
      </c>
      <c r="G32" s="134" t="s">
        <v>15</v>
      </c>
      <c r="H32" s="134" t="s">
        <v>12</v>
      </c>
      <c r="I32" s="134" t="s">
        <v>11</v>
      </c>
      <c r="J32" s="135">
        <v>39650</v>
      </c>
      <c r="K32" s="136">
        <v>6.67</v>
      </c>
      <c r="L32" s="137"/>
      <c r="M32" s="137" t="s">
        <v>12</v>
      </c>
      <c r="N32" s="137"/>
      <c r="O32" s="137"/>
      <c r="P32" s="134">
        <v>0</v>
      </c>
      <c r="Q32" s="134">
        <v>0</v>
      </c>
      <c r="R32" s="134">
        <v>0</v>
      </c>
      <c r="S32" s="134">
        <v>0</v>
      </c>
      <c r="T32" s="134">
        <v>6</v>
      </c>
      <c r="U32" s="134">
        <v>29</v>
      </c>
      <c r="V32" s="138"/>
      <c r="W32" s="139"/>
      <c r="X32" s="137"/>
      <c r="Y32" s="137" t="s">
        <v>12</v>
      </c>
      <c r="Z32" s="137" t="s">
        <v>14</v>
      </c>
      <c r="AA32" s="131">
        <f>IF(ISBLANK(#REF!),"",IF(K32&gt;5,ROUND(0.5*(K32-5),2),0))</f>
        <v>0.84</v>
      </c>
      <c r="AB32" s="131">
        <f>IF(ISBLANK(#REF!),"",IF(L32="ΝΑΙ",6,(IF(M32="ΝΑΙ",4,0))))</f>
        <v>4</v>
      </c>
      <c r="AC32" s="131">
        <f>IF(ISBLANK(#REF!),"",IF(E32="ΠΕ23",IF(N32="ΝΑΙ",3,(IF(O32="ΝΑΙ",2,0))),IF(N32="ΝΑΙ",3,(IF(O32="ΝΑΙ",2,0)))))</f>
        <v>0</v>
      </c>
      <c r="AD32" s="131">
        <f>IF(ISBLANK(#REF!),"",MAX(AB32:AC32))</f>
        <v>4</v>
      </c>
      <c r="AE32" s="131">
        <f>IF(ISBLANK(#REF!),"",MIN(3,0.5*INT((P32*12+Q32+ROUND(R32/30,0))/6)))</f>
        <v>0</v>
      </c>
      <c r="AF32" s="131">
        <f>IF(ISBLANK(#REF!),"",0.25*(S32*12+T32+ROUND(U32/30,0)))</f>
        <v>1.75</v>
      </c>
      <c r="AG32" s="132">
        <f>IF(ISBLANK(#REF!),"",IF(V32&gt;=67%,7,0))</f>
        <v>0</v>
      </c>
      <c r="AH32" s="132">
        <f>IF(ISBLANK(#REF!),"",IF(W32&gt;=1,7,0))</f>
        <v>0</v>
      </c>
      <c r="AI32" s="132">
        <f>IF(ISBLANK(#REF!),"",IF(X32="ΠΟΛΥΤΕΚΝΟΣ",7,IF(X32="ΤΡΙΤΕΚΝΟΣ",3,0)))</f>
        <v>0</v>
      </c>
      <c r="AJ32" s="132">
        <f>IF(ISBLANK(#REF!),"",MAX(AG32:AI32))</f>
        <v>0</v>
      </c>
      <c r="AK32" s="184">
        <f>IF(ISBLANK(#REF!),"",AA32+SUM(AD32:AF32,AJ32))</f>
        <v>6.59</v>
      </c>
    </row>
    <row r="33" spans="1:37" s="134" customFormat="1">
      <c r="A33" s="115">
        <f>IF(ISBLANK(#REF!),"",IF(ISNUMBER(A32),A32+1,1))</f>
        <v>23</v>
      </c>
      <c r="B33" s="134" t="s">
        <v>607</v>
      </c>
      <c r="C33" s="134" t="s">
        <v>97</v>
      </c>
      <c r="D33" s="134" t="s">
        <v>106</v>
      </c>
      <c r="E33" s="134" t="s">
        <v>39</v>
      </c>
      <c r="F33" s="134" t="s">
        <v>87</v>
      </c>
      <c r="G33" s="134" t="s">
        <v>15</v>
      </c>
      <c r="H33" s="134" t="s">
        <v>12</v>
      </c>
      <c r="I33" s="134" t="s">
        <v>11</v>
      </c>
      <c r="J33" s="135">
        <v>40222</v>
      </c>
      <c r="K33" s="136">
        <v>7.16</v>
      </c>
      <c r="L33" s="137"/>
      <c r="M33" s="137" t="s">
        <v>12</v>
      </c>
      <c r="N33" s="137"/>
      <c r="O33" s="137"/>
      <c r="P33" s="134">
        <v>0</v>
      </c>
      <c r="Q33" s="134">
        <v>5</v>
      </c>
      <c r="R33" s="134">
        <v>14</v>
      </c>
      <c r="S33" s="134">
        <v>0</v>
      </c>
      <c r="T33" s="134">
        <v>5</v>
      </c>
      <c r="U33" s="134">
        <v>4</v>
      </c>
      <c r="V33" s="138"/>
      <c r="W33" s="139"/>
      <c r="X33" s="137"/>
      <c r="Y33" s="137" t="s">
        <v>14</v>
      </c>
      <c r="Z33" s="137" t="s">
        <v>14</v>
      </c>
      <c r="AA33" s="131">
        <f>IF(ISBLANK(#REF!),"",IF(K33&gt;5,ROUND(0.5*(K33-5),2),0))</f>
        <v>1.08</v>
      </c>
      <c r="AB33" s="131">
        <f>IF(ISBLANK(#REF!),"",IF(L33="ΝΑΙ",6,(IF(M33="ΝΑΙ",4,0))))</f>
        <v>4</v>
      </c>
      <c r="AC33" s="131">
        <f>IF(ISBLANK(#REF!),"",IF(E33="ΠΕ23",IF(N33="ΝΑΙ",3,(IF(O33="ΝΑΙ",2,0))),IF(N33="ΝΑΙ",3,(IF(O33="ΝΑΙ",2,0)))))</f>
        <v>0</v>
      </c>
      <c r="AD33" s="131">
        <f>IF(ISBLANK(#REF!),"",MAX(AB33:AC33))</f>
        <v>4</v>
      </c>
      <c r="AE33" s="131">
        <f>IF(ISBLANK(#REF!),"",MIN(3,0.5*INT((P33*12+Q33+ROUND(R33/30,0))/6)))</f>
        <v>0</v>
      </c>
      <c r="AF33" s="131">
        <f>IF(ISBLANK(#REF!),"",0.25*(S33*12+T33+ROUND(U33/30,0)))</f>
        <v>1.25</v>
      </c>
      <c r="AG33" s="132">
        <f>IF(ISBLANK(#REF!),"",IF(V33&gt;=67%,7,0))</f>
        <v>0</v>
      </c>
      <c r="AH33" s="132">
        <f>IF(ISBLANK(#REF!),"",IF(W33&gt;=1,7,0))</f>
        <v>0</v>
      </c>
      <c r="AI33" s="132">
        <f>IF(ISBLANK(#REF!),"",IF(X33="ΠΟΛΥΤΕΚΝΟΣ",7,IF(X33="ΤΡΙΤΕΚΝΟΣ",3,0)))</f>
        <v>0</v>
      </c>
      <c r="AJ33" s="132">
        <f>IF(ISBLANK(#REF!),"",MAX(AG33:AI33))</f>
        <v>0</v>
      </c>
      <c r="AK33" s="184">
        <f>IF(ISBLANK(#REF!),"",AA33+SUM(AD33:AF33,AJ33))</f>
        <v>6.33</v>
      </c>
    </row>
    <row r="34" spans="1:37" s="134" customFormat="1">
      <c r="A34" s="115">
        <f>IF(ISBLANK(#REF!),"",IF(ISNUMBER(A33),A33+1,1))</f>
        <v>24</v>
      </c>
      <c r="B34" s="134" t="s">
        <v>492</v>
      </c>
      <c r="C34" s="134" t="s">
        <v>115</v>
      </c>
      <c r="D34" s="134" t="s">
        <v>146</v>
      </c>
      <c r="E34" s="134" t="s">
        <v>39</v>
      </c>
      <c r="F34" s="134" t="s">
        <v>87</v>
      </c>
      <c r="G34" s="134" t="s">
        <v>15</v>
      </c>
      <c r="H34" s="134" t="s">
        <v>12</v>
      </c>
      <c r="I34" s="134" t="s">
        <v>11</v>
      </c>
      <c r="J34" s="135">
        <v>38996</v>
      </c>
      <c r="K34" s="136">
        <v>8.56</v>
      </c>
      <c r="L34" s="137"/>
      <c r="M34" s="137" t="s">
        <v>12</v>
      </c>
      <c r="N34" s="137"/>
      <c r="O34" s="137"/>
      <c r="P34" s="134">
        <v>0</v>
      </c>
      <c r="Q34" s="134">
        <v>10</v>
      </c>
      <c r="R34" s="134">
        <v>0</v>
      </c>
      <c r="S34" s="134">
        <v>0</v>
      </c>
      <c r="T34" s="134">
        <v>0</v>
      </c>
      <c r="U34" s="134">
        <v>0</v>
      </c>
      <c r="V34" s="138"/>
      <c r="W34" s="139"/>
      <c r="X34" s="137"/>
      <c r="Y34" s="137" t="s">
        <v>14</v>
      </c>
      <c r="Z34" s="137" t="s">
        <v>14</v>
      </c>
      <c r="AA34" s="131">
        <f>IF(ISBLANK(#REF!),"",IF(K34&gt;5,ROUND(0.5*(K34-5),2),0))</f>
        <v>1.78</v>
      </c>
      <c r="AB34" s="131">
        <f>IF(ISBLANK(#REF!),"",IF(L34="ΝΑΙ",6,(IF(M34="ΝΑΙ",4,0))))</f>
        <v>4</v>
      </c>
      <c r="AC34" s="131">
        <f>IF(ISBLANK(#REF!),"",IF(E34="ΠΕ23",IF(N34="ΝΑΙ",3,(IF(O34="ΝΑΙ",2,0))),IF(N34="ΝΑΙ",3,(IF(O34="ΝΑΙ",2,0)))))</f>
        <v>0</v>
      </c>
      <c r="AD34" s="131">
        <f>IF(ISBLANK(#REF!),"",MAX(AB34:AC34))</f>
        <v>4</v>
      </c>
      <c r="AE34" s="131">
        <f>IF(ISBLANK(#REF!),"",MIN(3,0.5*INT((P34*12+Q34+ROUND(R34/30,0))/6)))</f>
        <v>0.5</v>
      </c>
      <c r="AF34" s="131">
        <f>IF(ISBLANK(#REF!),"",0.25*(S34*12+T34+ROUND(U34/30,0)))</f>
        <v>0</v>
      </c>
      <c r="AG34" s="132">
        <f>IF(ISBLANK(#REF!),"",IF(V34&gt;=67%,7,0))</f>
        <v>0</v>
      </c>
      <c r="AH34" s="132">
        <f>IF(ISBLANK(#REF!),"",IF(W34&gt;=1,7,0))</f>
        <v>0</v>
      </c>
      <c r="AI34" s="132">
        <f>IF(ISBLANK(#REF!),"",IF(X34="ΠΟΛΥΤΕΚΝΟΣ",7,IF(X34="ΤΡΙΤΕΚΝΟΣ",3,0)))</f>
        <v>0</v>
      </c>
      <c r="AJ34" s="132">
        <f>IF(ISBLANK(#REF!),"",MAX(AG34:AI34))</f>
        <v>0</v>
      </c>
      <c r="AK34" s="184">
        <f>IF(ISBLANK(#REF!),"",AA34+SUM(AD34:AF34,AJ34))</f>
        <v>6.28</v>
      </c>
    </row>
    <row r="35" spans="1:37" s="134" customFormat="1">
      <c r="A35" s="115">
        <f>IF(ISBLANK(#REF!),"",IF(ISNUMBER(A34),A34+1,1))</f>
        <v>25</v>
      </c>
      <c r="B35" s="134" t="s">
        <v>613</v>
      </c>
      <c r="C35" s="134" t="s">
        <v>228</v>
      </c>
      <c r="D35" s="134" t="s">
        <v>111</v>
      </c>
      <c r="E35" s="134" t="s">
        <v>39</v>
      </c>
      <c r="F35" s="134" t="s">
        <v>87</v>
      </c>
      <c r="G35" s="134" t="s">
        <v>15</v>
      </c>
      <c r="H35" s="134" t="s">
        <v>12</v>
      </c>
      <c r="I35" s="134" t="s">
        <v>11</v>
      </c>
      <c r="J35" s="135">
        <v>39871</v>
      </c>
      <c r="K35" s="136">
        <v>7.24</v>
      </c>
      <c r="L35" s="137"/>
      <c r="M35" s="137" t="s">
        <v>12</v>
      </c>
      <c r="N35" s="137"/>
      <c r="O35" s="137"/>
      <c r="P35" s="134">
        <v>0</v>
      </c>
      <c r="Q35" s="134">
        <v>5</v>
      </c>
      <c r="R35" s="134">
        <v>0</v>
      </c>
      <c r="S35" s="134">
        <v>0</v>
      </c>
      <c r="T35" s="134">
        <v>0</v>
      </c>
      <c r="U35" s="134">
        <v>0</v>
      </c>
      <c r="V35" s="138"/>
      <c r="W35" s="139"/>
      <c r="X35" s="137"/>
      <c r="Y35" s="137" t="s">
        <v>14</v>
      </c>
      <c r="Z35" s="137" t="s">
        <v>14</v>
      </c>
      <c r="AA35" s="131">
        <f>IF(ISBLANK(#REF!),"",IF(K35&gt;5,ROUND(0.5*(K35-5),2),0))</f>
        <v>1.1200000000000001</v>
      </c>
      <c r="AB35" s="131">
        <f>IF(ISBLANK(#REF!),"",IF(L35="ΝΑΙ",6,(IF(M35="ΝΑΙ",4,0))))</f>
        <v>4</v>
      </c>
      <c r="AC35" s="131">
        <f>IF(ISBLANK(#REF!),"",IF(E35="ΠΕ23",IF(N35="ΝΑΙ",3,(IF(O35="ΝΑΙ",2,0))),IF(N35="ΝΑΙ",3,(IF(O35="ΝΑΙ",2,0)))))</f>
        <v>0</v>
      </c>
      <c r="AD35" s="131">
        <f>IF(ISBLANK(#REF!),"",MAX(AB35:AC35))</f>
        <v>4</v>
      </c>
      <c r="AE35" s="131">
        <f>IF(ISBLANK(#REF!),"",MIN(3,0.5*INT((P35*12+Q35+ROUND(R35/30,0))/6)))</f>
        <v>0</v>
      </c>
      <c r="AF35" s="131">
        <f>IF(ISBLANK(#REF!),"",0.25*(S35*12+T35+ROUND(U35/30,0)))</f>
        <v>0</v>
      </c>
      <c r="AG35" s="132">
        <f>IF(ISBLANK(#REF!),"",IF(V35&gt;=67%,7,0))</f>
        <v>0</v>
      </c>
      <c r="AH35" s="132">
        <f>IF(ISBLANK(#REF!),"",IF(W35&gt;=1,7,0))</f>
        <v>0</v>
      </c>
      <c r="AI35" s="132">
        <f>IF(ISBLANK(#REF!),"",IF(X35="ΠΟΛΥΤΕΚΝΟΣ",7,IF(X35="ΤΡΙΤΕΚΝΟΣ",3,0)))</f>
        <v>0</v>
      </c>
      <c r="AJ35" s="132">
        <f>IF(ISBLANK(#REF!),"",MAX(AG35:AI35))</f>
        <v>0</v>
      </c>
      <c r="AK35" s="184">
        <f>IF(ISBLANK(#REF!),"",AA35+SUM(AD35:AF35,AJ35))</f>
        <v>5.12</v>
      </c>
    </row>
    <row r="39" spans="1:37">
      <c r="C39" s="112"/>
    </row>
    <row r="40" spans="1:37">
      <c r="B40" s="110"/>
      <c r="C40" s="113"/>
    </row>
    <row r="41" spans="1:37">
      <c r="B41" s="5"/>
      <c r="C41" s="113"/>
    </row>
    <row r="42" spans="1:37">
      <c r="B42" s="111"/>
      <c r="C42" s="113"/>
    </row>
    <row r="43" spans="1:37">
      <c r="C43" s="113"/>
    </row>
    <row r="44" spans="1:37">
      <c r="C44" s="114"/>
    </row>
  </sheetData>
  <sortState ref="B11:AN35">
    <sortCondition descending="1" ref="AK11:AK35"/>
    <sortCondition ref="J11:J35"/>
    <sortCondition descending="1" ref="K11:K35"/>
  </sortState>
  <mergeCells count="11">
    <mergeCell ref="B4:D4"/>
    <mergeCell ref="B5:D5"/>
    <mergeCell ref="B6:D6"/>
    <mergeCell ref="B7:D7"/>
    <mergeCell ref="AA9:AJ9"/>
    <mergeCell ref="B9:D9"/>
    <mergeCell ref="E9:J9"/>
    <mergeCell ref="K9:O9"/>
    <mergeCell ref="P9:U9"/>
    <mergeCell ref="V9:X9"/>
    <mergeCell ref="Y9:Z9"/>
  </mergeCells>
  <conditionalFormatting sqref="E1:I35">
    <cfRule type="expression" dxfId="149" priority="12">
      <formula>OR(AND($E1&lt;&gt;"ΠΕ23",$H1="ΝΑΙ",$I1="ΕΠΙΚΟΥΡΙΚΟΣ"),AND($E1&lt;&gt;"ΠΕ23",$H1="ΌΧΙ",$I1="ΚΥΡΙΟΣ"))</formula>
    </cfRule>
  </conditionalFormatting>
  <conditionalFormatting sqref="E1:G35">
    <cfRule type="expression" dxfId="148" priority="11">
      <formula>OR(AND($E1&lt;&gt;"ΠΕ25",$F1="ΑΕΙ",$G1="ΑΠΑΙΤΕΙΤΑΙ"),AND($E1&lt;&gt;"ΠΕ25",$E1&lt;&gt;"ΠΕ23",$F1="ΤΕΙ",$G1="ΔΕΝ ΑΠΑΙΤΕΙΤΑΙ"))</formula>
    </cfRule>
  </conditionalFormatting>
  <conditionalFormatting sqref="E1:E35 H1:H35">
    <cfRule type="expression" dxfId="147" priority="10">
      <formula>AND($E1="ΠΕ23",$H1="ΌΧΙ")</formula>
    </cfRule>
  </conditionalFormatting>
  <conditionalFormatting sqref="E1:E35 G1:G35">
    <cfRule type="expression" dxfId="146" priority="9">
      <formula>OR(AND($E1="ΠΕ23",$G1="ΑΠΑΙΤΕΙΤΑΙ"),AND($E1="ΠΕ25",$G1="ΔΕΝ ΑΠΑΙΤΕΙΤΑΙ"))</formula>
    </cfRule>
  </conditionalFormatting>
  <conditionalFormatting sqref="G1:H35">
    <cfRule type="expression" dxfId="145" priority="8">
      <formula>AND($G1="ΔΕΝ ΑΠΑΙΤΕΙΤΑΙ",$H1="ΌΧΙ")</formula>
    </cfRule>
  </conditionalFormatting>
  <conditionalFormatting sqref="E1:F35">
    <cfRule type="expression" dxfId="144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dataValidations count="12">
    <dataValidation type="whole" operator="greaterThanOrEqual" allowBlank="1" showInputMessage="1" showErrorMessage="1" sqref="W11:W35">
      <formula1>0</formula1>
    </dataValidation>
    <dataValidation type="list" allowBlank="1" showInputMessage="1" showErrorMessage="1" sqref="F11:F35">
      <formula1>ΑΕΙ_ΤΕΙ</formula1>
    </dataValidation>
    <dataValidation type="list" allowBlank="1" showInputMessage="1" showErrorMessage="1" sqref="G11:G35">
      <formula1>ΑΠΑΙΤΕΙΤΑΙ_ΔΕΝ_ΑΠΑΙΤΕΙΤΑΙ</formula1>
    </dataValidation>
    <dataValidation type="list" allowBlank="1" showInputMessage="1" showErrorMessage="1" sqref="E11:E35">
      <formula1>ΚΛΑΔΟΣ_ΕΕΠ</formula1>
    </dataValidation>
    <dataValidation type="decimal" allowBlank="1" showInputMessage="1" showErrorMessage="1" sqref="K11:K35">
      <formula1>0</formula1>
      <formula2>10</formula2>
    </dataValidation>
    <dataValidation type="list" allowBlank="1" showInputMessage="1" showErrorMessage="1" sqref="X11:X35">
      <formula1>ΠΟΛΥΤΕΚΝΟΣ_ΤΡΙΤΕΚΝΟΣ</formula1>
    </dataValidation>
    <dataValidation type="whole" allowBlank="1" showInputMessage="1" showErrorMessage="1" sqref="U11:U35 R11:R35">
      <formula1>0</formula1>
      <formula2>29</formula2>
    </dataValidation>
    <dataValidation type="whole" allowBlank="1" showInputMessage="1" showErrorMessage="1" sqref="T11:T35 Q11:Q35">
      <formula1>0</formula1>
      <formula2>11</formula2>
    </dataValidation>
    <dataValidation type="whole" allowBlank="1" showInputMessage="1" showErrorMessage="1" sqref="S11:S35 P11:P35">
      <formula1>0</formula1>
      <formula2>40</formula2>
    </dataValidation>
    <dataValidation type="list" allowBlank="1" showInputMessage="1" showErrorMessage="1" sqref="Y11:Z35 L11:O35 H11:H35">
      <formula1>NAI_OXI</formula1>
    </dataValidation>
    <dataValidation type="list" allowBlank="1" showInputMessage="1" showErrorMessage="1" sqref="I11:I35">
      <formula1>ΚΑΤΗΓΟΡΙΑ_ΠΙΝΑΚΑ</formula1>
    </dataValidation>
    <dataValidation type="decimal" allowBlank="1" showInputMessage="1" showErrorMessage="1" sqref="V11:V35">
      <formula1>0</formula1>
      <formula2>1</formula2>
    </dataValidation>
  </dataValidations>
  <pageMargins left="0.7" right="0.7" top="0.75" bottom="0.75" header="0.3" footer="0.3"/>
  <pageSetup scale="2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K81"/>
  <sheetViews>
    <sheetView view="pageBreakPreview" topLeftCell="A63" zoomScale="76" zoomScaleNormal="85" zoomScaleSheetLayoutView="76" workbookViewId="0">
      <selection activeCell="AJ89" sqref="AJ89"/>
    </sheetView>
  </sheetViews>
  <sheetFormatPr defaultRowHeight="15"/>
  <cols>
    <col min="1" max="1" width="5.7109375" customWidth="1"/>
    <col min="2" max="2" width="18.5703125" bestFit="1" customWidth="1"/>
    <col min="3" max="3" width="20.28515625" customWidth="1"/>
    <col min="4" max="4" width="16" customWidth="1"/>
    <col min="5" max="5" width="8.5703125" bestFit="1" customWidth="1"/>
    <col min="6" max="6" width="6.42578125" customWidth="1"/>
    <col min="7" max="7" width="15.7109375" customWidth="1"/>
    <col min="9" max="9" width="15.140625" customWidth="1"/>
    <col min="10" max="10" width="13.7109375" customWidth="1"/>
    <col min="11" max="11" width="8" customWidth="1"/>
    <col min="13" max="13" width="13.140625" customWidth="1"/>
    <col min="14" max="15" width="6.85546875" bestFit="1" customWidth="1"/>
    <col min="16" max="16" width="7.7109375" customWidth="1"/>
    <col min="17" max="17" width="7.5703125" customWidth="1"/>
    <col min="18" max="18" width="9" customWidth="1"/>
    <col min="19" max="21" width="6.85546875" bestFit="1" customWidth="1"/>
    <col min="23" max="23" width="6.85546875" bestFit="1" customWidth="1"/>
    <col min="24" max="24" width="8.7109375" customWidth="1"/>
    <col min="25" max="25" width="7" customWidth="1"/>
    <col min="26" max="26" width="6.42578125" customWidth="1"/>
    <col min="27" max="27" width="7.7109375" customWidth="1"/>
    <col min="31" max="31" width="9.7109375" bestFit="1" customWidth="1"/>
    <col min="32" max="32" width="7.140625" customWidth="1"/>
    <col min="33" max="33" width="8" customWidth="1"/>
    <col min="34" max="34" width="8.7109375" customWidth="1"/>
    <col min="35" max="35" width="8.42578125" customWidth="1"/>
    <col min="36" max="36" width="7.85546875" customWidth="1"/>
    <col min="37" max="37" width="8.140625" customWidth="1"/>
  </cols>
  <sheetData>
    <row r="1" spans="1:37" s="8" customFormat="1">
      <c r="A1" s="32"/>
      <c r="B1" s="32"/>
      <c r="C1" s="32"/>
      <c r="D1" s="32"/>
      <c r="E1" s="32"/>
      <c r="F1" s="32"/>
      <c r="G1" s="32"/>
      <c r="H1" s="32"/>
      <c r="I1" s="32"/>
      <c r="J1" s="32"/>
      <c r="K1" s="35"/>
      <c r="L1" s="34"/>
      <c r="M1" s="34"/>
      <c r="N1" s="34"/>
      <c r="O1" s="34"/>
      <c r="P1" s="32"/>
      <c r="Q1" s="32"/>
      <c r="R1" s="32"/>
      <c r="S1" s="32"/>
      <c r="T1" s="32"/>
      <c r="U1" s="32"/>
      <c r="V1" s="32"/>
      <c r="W1" s="32"/>
      <c r="X1" s="34"/>
      <c r="Y1" s="34"/>
      <c r="Z1" s="34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</row>
    <row r="2" spans="1:37" s="8" customFormat="1">
      <c r="A2" s="32"/>
      <c r="B2" s="32"/>
      <c r="D2" s="106" t="s">
        <v>818</v>
      </c>
      <c r="E2" s="106"/>
      <c r="F2" s="106"/>
      <c r="G2" s="106"/>
      <c r="H2" s="106"/>
      <c r="I2" s="106"/>
      <c r="J2" s="32"/>
      <c r="K2" s="35"/>
      <c r="L2" s="34"/>
      <c r="M2" s="34"/>
      <c r="N2" s="34"/>
      <c r="O2" s="34"/>
      <c r="P2" s="32"/>
      <c r="Q2" s="32"/>
      <c r="R2" s="32"/>
      <c r="S2" s="32"/>
      <c r="T2" s="32"/>
      <c r="U2" s="32"/>
      <c r="V2" s="32"/>
      <c r="W2" s="32"/>
      <c r="X2" s="34"/>
      <c r="Y2" s="34"/>
      <c r="Z2" s="34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s="8" customFormat="1">
      <c r="A3" s="32"/>
      <c r="B3" s="32"/>
      <c r="C3" s="36"/>
      <c r="D3" s="32"/>
      <c r="E3" s="32"/>
      <c r="F3" s="32"/>
      <c r="G3" s="32"/>
      <c r="H3" s="32"/>
      <c r="I3" s="32"/>
      <c r="J3" s="32"/>
      <c r="K3" s="35"/>
      <c r="L3" s="34"/>
      <c r="M3" s="34"/>
      <c r="N3" s="34"/>
      <c r="O3" s="34"/>
      <c r="P3" s="32"/>
      <c r="Q3" s="32"/>
      <c r="R3" s="32"/>
      <c r="S3" s="32"/>
      <c r="T3" s="32"/>
      <c r="U3" s="32"/>
      <c r="V3" s="32"/>
      <c r="W3" s="32"/>
      <c r="X3" s="34"/>
      <c r="Y3" s="34"/>
      <c r="Z3" s="34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s="8" customFormat="1">
      <c r="B4" s="209" t="s">
        <v>52</v>
      </c>
      <c r="C4" s="209"/>
      <c r="D4" s="209"/>
      <c r="E4" s="32"/>
      <c r="F4" s="32"/>
      <c r="G4" s="32"/>
      <c r="H4" s="32"/>
      <c r="I4" s="32"/>
      <c r="J4" s="32"/>
      <c r="K4" s="35"/>
      <c r="L4" s="34"/>
      <c r="M4" s="34"/>
      <c r="N4" s="34"/>
      <c r="O4" s="34"/>
      <c r="P4" s="32"/>
      <c r="Q4" s="32"/>
      <c r="R4" s="32"/>
      <c r="S4" s="32"/>
      <c r="T4" s="32"/>
      <c r="U4" s="32"/>
      <c r="V4" s="32"/>
      <c r="W4" s="32"/>
      <c r="X4" s="34"/>
      <c r="Y4" s="34"/>
      <c r="Z4" s="34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s="8" customFormat="1">
      <c r="B5" s="210" t="s">
        <v>53</v>
      </c>
      <c r="C5" s="210"/>
      <c r="D5" s="210"/>
      <c r="E5" s="32"/>
      <c r="F5" s="32"/>
      <c r="G5" s="32"/>
      <c r="H5" s="32"/>
      <c r="I5" s="32"/>
      <c r="J5" s="32"/>
      <c r="K5" s="35"/>
      <c r="L5" s="34"/>
      <c r="M5" s="34"/>
      <c r="N5" s="34"/>
      <c r="O5" s="34"/>
      <c r="P5" s="32"/>
      <c r="Q5" s="32"/>
      <c r="R5" s="32"/>
      <c r="S5" s="32"/>
      <c r="T5" s="32"/>
      <c r="U5" s="32"/>
      <c r="V5" s="32"/>
      <c r="W5" s="32"/>
      <c r="X5" s="34"/>
      <c r="Y5" s="34"/>
      <c r="Z5" s="34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s="8" customFormat="1">
      <c r="B6" s="210" t="s">
        <v>54</v>
      </c>
      <c r="C6" s="210"/>
      <c r="D6" s="210"/>
      <c r="E6" s="32"/>
      <c r="F6" s="32"/>
      <c r="G6" s="32"/>
      <c r="H6" s="32"/>
      <c r="I6" s="32"/>
      <c r="J6" s="32"/>
      <c r="K6" s="35"/>
      <c r="L6" s="34"/>
      <c r="M6" s="34"/>
      <c r="N6" s="34"/>
      <c r="O6" s="34"/>
      <c r="P6" s="32"/>
      <c r="Q6" s="32"/>
      <c r="R6" s="32"/>
      <c r="S6" s="32"/>
      <c r="T6" s="32"/>
      <c r="U6" s="32"/>
      <c r="V6" s="32"/>
      <c r="W6" s="32"/>
      <c r="X6" s="34"/>
      <c r="Y6" s="34"/>
      <c r="Z6" s="34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s="8" customFormat="1">
      <c r="B7" s="210" t="s">
        <v>813</v>
      </c>
      <c r="C7" s="210"/>
      <c r="D7" s="210"/>
      <c r="E7" s="32"/>
      <c r="F7" s="32"/>
      <c r="G7" s="32"/>
      <c r="H7" s="32"/>
      <c r="I7" s="32"/>
      <c r="J7" s="32"/>
      <c r="K7" s="35"/>
      <c r="L7" s="34"/>
      <c r="M7" s="34"/>
      <c r="N7" s="34"/>
      <c r="O7" s="34"/>
      <c r="P7" s="32"/>
      <c r="Q7" s="32"/>
      <c r="R7" s="32"/>
      <c r="S7" s="32"/>
      <c r="T7" s="32"/>
      <c r="U7" s="32"/>
      <c r="V7" s="32"/>
      <c r="W7" s="32"/>
      <c r="X7" s="34"/>
      <c r="Y7" s="34"/>
      <c r="Z7" s="34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s="8" customFormat="1">
      <c r="A8" s="156"/>
      <c r="B8" s="32"/>
      <c r="C8" s="32"/>
      <c r="D8" s="32"/>
      <c r="E8" s="32"/>
      <c r="F8" s="32"/>
      <c r="G8" s="32"/>
      <c r="H8" s="32"/>
      <c r="I8" s="32"/>
      <c r="J8" s="32"/>
      <c r="K8" s="35"/>
      <c r="L8" s="34"/>
      <c r="M8" s="34"/>
      <c r="N8" s="34"/>
      <c r="O8" s="34"/>
      <c r="P8" s="32"/>
      <c r="Q8" s="32"/>
      <c r="R8" s="32"/>
      <c r="S8" s="32"/>
      <c r="T8" s="32"/>
      <c r="U8" s="32"/>
      <c r="V8" s="32"/>
      <c r="W8" s="32"/>
      <c r="X8" s="34"/>
      <c r="Y8" s="34"/>
      <c r="Z8" s="34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s="55" customFormat="1" ht="29.25" customHeight="1">
      <c r="A9" s="39"/>
      <c r="B9" s="216"/>
      <c r="C9" s="216"/>
      <c r="D9" s="217"/>
      <c r="E9" s="218" t="s">
        <v>76</v>
      </c>
      <c r="F9" s="219"/>
      <c r="G9" s="219"/>
      <c r="H9" s="219"/>
      <c r="I9" s="219"/>
      <c r="J9" s="228"/>
      <c r="K9" s="221" t="s">
        <v>77</v>
      </c>
      <c r="L9" s="222"/>
      <c r="M9" s="222"/>
      <c r="N9" s="222"/>
      <c r="O9" s="223"/>
      <c r="P9" s="214" t="s">
        <v>78</v>
      </c>
      <c r="Q9" s="214"/>
      <c r="R9" s="214"/>
      <c r="S9" s="214"/>
      <c r="T9" s="214"/>
      <c r="U9" s="214"/>
      <c r="V9" s="204" t="s">
        <v>79</v>
      </c>
      <c r="W9" s="224"/>
      <c r="X9" s="224"/>
      <c r="Y9" s="225" t="s">
        <v>80</v>
      </c>
      <c r="Z9" s="225"/>
      <c r="AA9" s="205" t="s">
        <v>81</v>
      </c>
      <c r="AB9" s="205"/>
      <c r="AC9" s="205"/>
      <c r="AD9" s="205"/>
      <c r="AE9" s="205"/>
      <c r="AF9" s="205"/>
      <c r="AG9" s="205"/>
      <c r="AH9" s="205"/>
      <c r="AI9" s="205"/>
      <c r="AJ9" s="205"/>
      <c r="AK9" s="56"/>
    </row>
    <row r="10" spans="1:37" s="38" customFormat="1" ht="134.25" customHeight="1">
      <c r="A10" s="39" t="s">
        <v>85</v>
      </c>
      <c r="B10" s="40" t="s">
        <v>16</v>
      </c>
      <c r="C10" s="40" t="s">
        <v>17</v>
      </c>
      <c r="D10" s="40" t="s">
        <v>18</v>
      </c>
      <c r="E10" s="68" t="s">
        <v>59</v>
      </c>
      <c r="F10" s="68" t="s">
        <v>89</v>
      </c>
      <c r="G10" s="68" t="s">
        <v>60</v>
      </c>
      <c r="H10" s="42" t="s">
        <v>67</v>
      </c>
      <c r="I10" s="41" t="s">
        <v>0</v>
      </c>
      <c r="J10" s="68" t="s">
        <v>68</v>
      </c>
      <c r="K10" s="43" t="s">
        <v>19</v>
      </c>
      <c r="L10" s="91" t="s">
        <v>66</v>
      </c>
      <c r="M10" s="91" t="s">
        <v>672</v>
      </c>
      <c r="N10" s="43" t="s">
        <v>4</v>
      </c>
      <c r="O10" s="43" t="s">
        <v>6</v>
      </c>
      <c r="P10" s="50" t="s">
        <v>20</v>
      </c>
      <c r="Q10" s="50" t="s">
        <v>21</v>
      </c>
      <c r="R10" s="50" t="s">
        <v>22</v>
      </c>
      <c r="S10" s="50" t="s">
        <v>23</v>
      </c>
      <c r="T10" s="50" t="s">
        <v>24</v>
      </c>
      <c r="U10" s="50" t="s">
        <v>25</v>
      </c>
      <c r="V10" s="69" t="s">
        <v>91</v>
      </c>
      <c r="W10" s="69" t="s">
        <v>90</v>
      </c>
      <c r="X10" s="69" t="s">
        <v>29</v>
      </c>
      <c r="Y10" s="57" t="s">
        <v>9</v>
      </c>
      <c r="Z10" s="57" t="s">
        <v>10</v>
      </c>
      <c r="AA10" s="43" t="s">
        <v>26</v>
      </c>
      <c r="AB10" s="43" t="s">
        <v>64</v>
      </c>
      <c r="AC10" s="43" t="s">
        <v>65</v>
      </c>
      <c r="AD10" s="43" t="s">
        <v>63</v>
      </c>
      <c r="AE10" s="50" t="s">
        <v>27</v>
      </c>
      <c r="AF10" s="50" t="s">
        <v>28</v>
      </c>
      <c r="AG10" s="44" t="s">
        <v>70</v>
      </c>
      <c r="AH10" s="44" t="s">
        <v>71</v>
      </c>
      <c r="AI10" s="44" t="s">
        <v>73</v>
      </c>
      <c r="AJ10" s="44" t="s">
        <v>72</v>
      </c>
      <c r="AK10" s="182" t="s">
        <v>34</v>
      </c>
    </row>
    <row r="11" spans="1:37" s="188" customFormat="1">
      <c r="A11" s="187">
        <f>IF(ISBLANK(#REF!),"",IF(ISNUMBER(A10),A10+1,1))</f>
        <v>1</v>
      </c>
      <c r="B11" s="188" t="s">
        <v>632</v>
      </c>
      <c r="C11" s="188" t="s">
        <v>97</v>
      </c>
      <c r="D11" s="188" t="s">
        <v>111</v>
      </c>
      <c r="E11" s="188" t="s">
        <v>39</v>
      </c>
      <c r="F11" s="188" t="s">
        <v>87</v>
      </c>
      <c r="G11" s="188" t="s">
        <v>15</v>
      </c>
      <c r="H11" s="188" t="s">
        <v>12</v>
      </c>
      <c r="I11" s="188" t="s">
        <v>13</v>
      </c>
      <c r="J11" s="189">
        <v>38321</v>
      </c>
      <c r="K11" s="190">
        <v>8.56</v>
      </c>
      <c r="L11" s="191"/>
      <c r="M11" s="191" t="s">
        <v>12</v>
      </c>
      <c r="N11" s="191"/>
      <c r="O11" s="191"/>
      <c r="P11" s="188">
        <v>0</v>
      </c>
      <c r="Q11" s="188">
        <v>5</v>
      </c>
      <c r="R11" s="188">
        <v>8</v>
      </c>
      <c r="S11" s="188">
        <v>4</v>
      </c>
      <c r="T11" s="188">
        <v>9</v>
      </c>
      <c r="U11" s="188">
        <v>5</v>
      </c>
      <c r="V11" s="192">
        <v>0.8</v>
      </c>
      <c r="W11" s="193"/>
      <c r="X11" s="191"/>
      <c r="Y11" s="191" t="s">
        <v>12</v>
      </c>
      <c r="Z11" s="191" t="s">
        <v>14</v>
      </c>
      <c r="AA11" s="152">
        <f>IF(ISBLANK(#REF!),"",IF(K11&gt;5,ROUND(0.5*(K11-5),2),0))</f>
        <v>1.78</v>
      </c>
      <c r="AB11" s="152">
        <f>IF(ISBLANK(#REF!),"",IF(L11="ΝΑΙ",6,(IF(M11="ΝΑΙ",4,0))))</f>
        <v>4</v>
      </c>
      <c r="AC11" s="152">
        <f>IF(ISBLANK(#REF!),"",IF(E11="ΠΕ23",IF(N11="ΝΑΙ",3,(IF(O11="ΝΑΙ",2,0))),IF(N11="ΝΑΙ",3,(IF(O11="ΝΑΙ",2,0)))))</f>
        <v>0</v>
      </c>
      <c r="AD11" s="152">
        <f>IF(ISBLANK(#REF!),"",MAX(AB11:AC11))</f>
        <v>4</v>
      </c>
      <c r="AE11" s="152">
        <f>IF(ISBLANK(#REF!),"",MIN(3,0.5*INT((P11*12+Q11+ROUND(R11/30,0))/6)))</f>
        <v>0</v>
      </c>
      <c r="AF11" s="152">
        <f>IF(ISBLANK(#REF!),"",0.25*(S11*12+T11+ROUND(U11/30,0)))</f>
        <v>14.25</v>
      </c>
      <c r="AG11" s="153">
        <f>IF(ISBLANK(#REF!),"",IF(V11&gt;=67%,7,0))</f>
        <v>7</v>
      </c>
      <c r="AH11" s="153">
        <f>IF(ISBLANK(#REF!),"",IF(W11&gt;=1,7,0))</f>
        <v>0</v>
      </c>
      <c r="AI11" s="153">
        <f>IF(ISBLANK(#REF!),"",IF(X11="ΠΟΛΥΤΕΚΝΟΣ",7,IF(X11="ΤΡΙΤΕΚΝΟΣ",3,0)))</f>
        <v>0</v>
      </c>
      <c r="AJ11" s="153">
        <f>IF(ISBLANK(#REF!),"",MAX(AG11:AI11))</f>
        <v>7</v>
      </c>
      <c r="AK11" s="200">
        <f>IF(ISBLANK(#REF!),"",AA11+SUM(AD11:AF11,AJ11))</f>
        <v>27.03</v>
      </c>
    </row>
    <row r="12" spans="1:37" s="194" customFormat="1">
      <c r="A12" s="149">
        <f>IF(ISBLANK(#REF!),"",IF(ISNUMBER(A11),A11+1,1))</f>
        <v>2</v>
      </c>
      <c r="B12" s="194" t="s">
        <v>576</v>
      </c>
      <c r="C12" s="194" t="s">
        <v>577</v>
      </c>
      <c r="D12" s="194" t="s">
        <v>300</v>
      </c>
      <c r="E12" s="194" t="s">
        <v>39</v>
      </c>
      <c r="F12" s="194" t="s">
        <v>87</v>
      </c>
      <c r="G12" s="194" t="s">
        <v>15</v>
      </c>
      <c r="H12" s="194" t="s">
        <v>12</v>
      </c>
      <c r="I12" s="194" t="s">
        <v>13</v>
      </c>
      <c r="J12" s="195">
        <v>35112</v>
      </c>
      <c r="K12" s="196">
        <v>7.92</v>
      </c>
      <c r="L12" s="197"/>
      <c r="M12" s="197" t="s">
        <v>12</v>
      </c>
      <c r="N12" s="197"/>
      <c r="O12" s="197"/>
      <c r="P12" s="194">
        <v>0</v>
      </c>
      <c r="Q12" s="194">
        <v>0</v>
      </c>
      <c r="R12" s="194">
        <v>0</v>
      </c>
      <c r="S12" s="194">
        <v>5</v>
      </c>
      <c r="T12" s="194">
        <v>4</v>
      </c>
      <c r="U12" s="194">
        <v>15</v>
      </c>
      <c r="V12" s="198"/>
      <c r="W12" s="199"/>
      <c r="X12" s="197"/>
      <c r="Y12" s="197" t="s">
        <v>14</v>
      </c>
      <c r="Z12" s="197" t="s">
        <v>14</v>
      </c>
      <c r="AA12" s="150">
        <f>IF(ISBLANK(#REF!),"",IF(K12&gt;5,ROUND(0.5*(K12-5),2),0))</f>
        <v>1.46</v>
      </c>
      <c r="AB12" s="150">
        <f>IF(ISBLANK(#REF!),"",IF(L12="ΝΑΙ",6,(IF(M12="ΝΑΙ",4,0))))</f>
        <v>4</v>
      </c>
      <c r="AC12" s="150">
        <f>IF(ISBLANK(#REF!),"",IF(E12="ΠΕ23",IF(N12="ΝΑΙ",3,(IF(O12="ΝΑΙ",2,0))),IF(N12="ΝΑΙ",3,(IF(O12="ΝΑΙ",2,0)))))</f>
        <v>0</v>
      </c>
      <c r="AD12" s="150">
        <f>IF(ISBLANK(#REF!),"",MAX(AB12:AC12))</f>
        <v>4</v>
      </c>
      <c r="AE12" s="150">
        <f>IF(ISBLANK(#REF!),"",MIN(3,0.5*INT((P12*12+Q12+ROUND(R12/30,0))/6)))</f>
        <v>0</v>
      </c>
      <c r="AF12" s="150">
        <f>IF(ISBLANK(#REF!),"",0.25*(S12*12+T12+ROUND(U12/30,0)))</f>
        <v>16.25</v>
      </c>
      <c r="AG12" s="151">
        <f>IF(ISBLANK(#REF!),"",IF(V12&gt;=67%,7,0))</f>
        <v>0</v>
      </c>
      <c r="AH12" s="151">
        <f>IF(ISBLANK(#REF!),"",IF(W12&gt;=1,7,0))</f>
        <v>0</v>
      </c>
      <c r="AI12" s="151">
        <f>IF(ISBLANK(#REF!),"",IF(X12="ΠΟΛΥΤΕΚΝΟΣ",7,IF(X12="ΤΡΙΤΕΚΝΟΣ",3,0)))</f>
        <v>0</v>
      </c>
      <c r="AJ12" s="151">
        <f>IF(ISBLANK(#REF!),"",MAX(AG12:AI12))</f>
        <v>0</v>
      </c>
      <c r="AK12" s="201">
        <f>IF(ISBLANK(#REF!),"",AA12+SUM(AD12:AF12,AJ12))</f>
        <v>21.71</v>
      </c>
    </row>
    <row r="13" spans="1:37" s="134" customFormat="1">
      <c r="A13" s="115">
        <f>IF(ISBLANK(#REF!),"",IF(ISNUMBER(A12),A12+1,1))</f>
        <v>3</v>
      </c>
      <c r="B13" s="134" t="s">
        <v>212</v>
      </c>
      <c r="C13" s="134" t="s">
        <v>572</v>
      </c>
      <c r="D13" s="134" t="s">
        <v>360</v>
      </c>
      <c r="E13" s="134" t="s">
        <v>39</v>
      </c>
      <c r="F13" s="134" t="s">
        <v>87</v>
      </c>
      <c r="G13" s="134" t="s">
        <v>15</v>
      </c>
      <c r="H13" s="134" t="s">
        <v>12</v>
      </c>
      <c r="I13" s="134" t="s">
        <v>13</v>
      </c>
      <c r="J13" s="135">
        <v>36704</v>
      </c>
      <c r="K13" s="136">
        <v>7.4</v>
      </c>
      <c r="L13" s="137"/>
      <c r="M13" s="137" t="s">
        <v>12</v>
      </c>
      <c r="N13" s="137"/>
      <c r="O13" s="137"/>
      <c r="P13" s="134">
        <v>1</v>
      </c>
      <c r="Q13" s="134">
        <v>9</v>
      </c>
      <c r="R13" s="134">
        <v>7</v>
      </c>
      <c r="S13" s="134">
        <v>4</v>
      </c>
      <c r="T13" s="134">
        <v>2</v>
      </c>
      <c r="U13" s="134">
        <v>10</v>
      </c>
      <c r="V13" s="138"/>
      <c r="W13" s="139"/>
      <c r="X13" s="137"/>
      <c r="Y13" s="137" t="s">
        <v>12</v>
      </c>
      <c r="Z13" s="137" t="s">
        <v>14</v>
      </c>
      <c r="AA13" s="131">
        <f>IF(ISBLANK(#REF!),"",IF(K13&gt;5,ROUND(0.5*(K13-5),2),0))</f>
        <v>1.2</v>
      </c>
      <c r="AB13" s="131">
        <f>IF(ISBLANK(#REF!),"",IF(L13="ΝΑΙ",6,(IF(M13="ΝΑΙ",4,0))))</f>
        <v>4</v>
      </c>
      <c r="AC13" s="131">
        <f>IF(ISBLANK(#REF!),"",IF(E13="ΠΕ23",IF(N13="ΝΑΙ",3,(IF(O13="ΝΑΙ",2,0))),IF(N13="ΝΑΙ",3,(IF(O13="ΝΑΙ",2,0)))))</f>
        <v>0</v>
      </c>
      <c r="AD13" s="131">
        <f>IF(ISBLANK(#REF!),"",MAX(AB13:AC13))</f>
        <v>4</v>
      </c>
      <c r="AE13" s="131">
        <f>IF(ISBLANK(#REF!),"",MIN(3,0.5*INT((P13*12+Q13+ROUND(R13/30,0))/6)))</f>
        <v>1.5</v>
      </c>
      <c r="AF13" s="131">
        <f>IF(ISBLANK(#REF!),"",0.25*(S13*12+T13+ROUND(U13/30,0)))</f>
        <v>12.5</v>
      </c>
      <c r="AG13" s="132">
        <f>IF(ISBLANK(#REF!),"",IF(V13&gt;=67%,7,0))</f>
        <v>0</v>
      </c>
      <c r="AH13" s="132">
        <f>IF(ISBLANK(#REF!),"",IF(W13&gt;=1,7,0))</f>
        <v>0</v>
      </c>
      <c r="AI13" s="132">
        <f>IF(ISBLANK(#REF!),"",IF(X13="ΠΟΛΥΤΕΚΝΟΣ",7,IF(X13="ΤΡΙΤΕΚΝΟΣ",3,0)))</f>
        <v>0</v>
      </c>
      <c r="AJ13" s="132">
        <f>IF(ISBLANK(#REF!),"",MAX(AG13:AI13))</f>
        <v>0</v>
      </c>
      <c r="AK13" s="184">
        <f>IF(ISBLANK(#REF!),"",AA13+SUM(AD13:AF13,AJ13))</f>
        <v>19.2</v>
      </c>
    </row>
    <row r="14" spans="1:37" s="134" customFormat="1">
      <c r="A14" s="115">
        <f>IF(ISBLANK(#REF!),"",IF(ISNUMBER(A13),A13+1,1))</f>
        <v>4</v>
      </c>
      <c r="B14" s="134" t="s">
        <v>633</v>
      </c>
      <c r="C14" s="134" t="s">
        <v>128</v>
      </c>
      <c r="D14" s="134" t="s">
        <v>95</v>
      </c>
      <c r="E14" s="134" t="s">
        <v>39</v>
      </c>
      <c r="F14" s="134" t="s">
        <v>87</v>
      </c>
      <c r="G14" s="134" t="s">
        <v>15</v>
      </c>
      <c r="H14" s="134" t="s">
        <v>12</v>
      </c>
      <c r="I14" s="134" t="s">
        <v>13</v>
      </c>
      <c r="J14" s="135">
        <v>38455</v>
      </c>
      <c r="K14" s="136">
        <v>6.7</v>
      </c>
      <c r="L14" s="137"/>
      <c r="M14" s="137"/>
      <c r="N14" s="137"/>
      <c r="O14" s="137"/>
      <c r="P14" s="134">
        <v>0</v>
      </c>
      <c r="Q14" s="134">
        <v>6</v>
      </c>
      <c r="R14" s="134">
        <v>25</v>
      </c>
      <c r="S14" s="134">
        <v>2</v>
      </c>
      <c r="T14" s="134">
        <v>11</v>
      </c>
      <c r="U14" s="134">
        <v>17</v>
      </c>
      <c r="V14" s="138">
        <v>0.67</v>
      </c>
      <c r="W14" s="139"/>
      <c r="X14" s="137"/>
      <c r="Y14" s="137" t="s">
        <v>14</v>
      </c>
      <c r="Z14" s="137" t="s">
        <v>14</v>
      </c>
      <c r="AA14" s="131">
        <f>IF(ISBLANK(#REF!),"",IF(K14&gt;5,ROUND(0.5*(K14-5),2),0))</f>
        <v>0.85</v>
      </c>
      <c r="AB14" s="131">
        <f>IF(ISBLANK(#REF!),"",IF(L14="ΝΑΙ",6,(IF(M14="ΝΑΙ",4,0))))</f>
        <v>0</v>
      </c>
      <c r="AC14" s="131">
        <f>IF(ISBLANK(#REF!),"",IF(E14="ΠΕ23",IF(N14="ΝΑΙ",3,(IF(O14="ΝΑΙ",2,0))),IF(N14="ΝΑΙ",3,(IF(O14="ΝΑΙ",2,0)))))</f>
        <v>0</v>
      </c>
      <c r="AD14" s="131">
        <f>IF(ISBLANK(#REF!),"",MAX(AB14:AC14))</f>
        <v>0</v>
      </c>
      <c r="AE14" s="131">
        <f>IF(ISBLANK(#REF!),"",MIN(3,0.5*INT((P14*12+Q14+ROUND(R14/30,0))/6)))</f>
        <v>0.5</v>
      </c>
      <c r="AF14" s="131">
        <f>IF(ISBLANK(#REF!),"",0.25*(S14*12+T14+ROUND(U14/30,0)))</f>
        <v>9</v>
      </c>
      <c r="AG14" s="132">
        <f>IF(ISBLANK(#REF!),"",IF(V14&gt;=67%,7,0))</f>
        <v>7</v>
      </c>
      <c r="AH14" s="132">
        <f>IF(ISBLANK(#REF!),"",IF(W14&gt;=1,7,0))</f>
        <v>0</v>
      </c>
      <c r="AI14" s="132">
        <f>IF(ISBLANK(#REF!),"",IF(X14="ΠΟΛΥΤΕΚΝΟΣ",7,IF(X14="ΤΡΙΤΕΚΝΟΣ",3,0)))</f>
        <v>0</v>
      </c>
      <c r="AJ14" s="132">
        <f>IF(ISBLANK(#REF!),"",MAX(AG14:AI14))</f>
        <v>7</v>
      </c>
      <c r="AK14" s="184">
        <f>IF(ISBLANK(#REF!),"",AA14+SUM(AD14:AF14,AJ14))</f>
        <v>17.350000000000001</v>
      </c>
    </row>
    <row r="15" spans="1:37" s="134" customFormat="1">
      <c r="A15" s="115">
        <f>IF(ISBLANK(#REF!),"",IF(ISNUMBER(A14),A14+1,1))</f>
        <v>5</v>
      </c>
      <c r="B15" s="134" t="s">
        <v>477</v>
      </c>
      <c r="C15" s="134" t="s">
        <v>460</v>
      </c>
      <c r="D15" s="134" t="s">
        <v>146</v>
      </c>
      <c r="E15" s="134" t="s">
        <v>39</v>
      </c>
      <c r="F15" s="134" t="s">
        <v>87</v>
      </c>
      <c r="G15" s="134" t="s">
        <v>15</v>
      </c>
      <c r="H15" s="134" t="s">
        <v>12</v>
      </c>
      <c r="I15" s="134" t="s">
        <v>13</v>
      </c>
      <c r="J15" s="135">
        <v>36057</v>
      </c>
      <c r="K15" s="136">
        <v>6.62</v>
      </c>
      <c r="L15" s="137"/>
      <c r="M15" s="137" t="s">
        <v>12</v>
      </c>
      <c r="N15" s="137"/>
      <c r="O15" s="137"/>
      <c r="P15" s="134">
        <v>0</v>
      </c>
      <c r="Q15" s="134">
        <v>0</v>
      </c>
      <c r="R15" s="134">
        <v>0</v>
      </c>
      <c r="S15" s="134">
        <v>4</v>
      </c>
      <c r="T15" s="134">
        <v>2</v>
      </c>
      <c r="U15" s="134">
        <v>12</v>
      </c>
      <c r="V15" s="138"/>
      <c r="W15" s="139"/>
      <c r="X15" s="137"/>
      <c r="Y15" s="137" t="s">
        <v>14</v>
      </c>
      <c r="Z15" s="137" t="s">
        <v>14</v>
      </c>
      <c r="AA15" s="131">
        <f>IF(ISBLANK(#REF!),"",IF(K15&gt;5,ROUND(0.5*(K15-5),2),0))</f>
        <v>0.81</v>
      </c>
      <c r="AB15" s="131">
        <f>IF(ISBLANK(#REF!),"",IF(L15="ΝΑΙ",6,(IF(M15="ΝΑΙ",4,0))))</f>
        <v>4</v>
      </c>
      <c r="AC15" s="131">
        <f>IF(ISBLANK(#REF!),"",IF(E15="ΠΕ23",IF(N15="ΝΑΙ",3,(IF(O15="ΝΑΙ",2,0))),IF(N15="ΝΑΙ",3,(IF(O15="ΝΑΙ",2,0)))))</f>
        <v>0</v>
      </c>
      <c r="AD15" s="131">
        <f>IF(ISBLANK(#REF!),"",MAX(AB15:AC15))</f>
        <v>4</v>
      </c>
      <c r="AE15" s="131">
        <f>IF(ISBLANK(#REF!),"",MIN(3,0.5*INT((P15*12+Q15+ROUND(R15/30,0))/6)))</f>
        <v>0</v>
      </c>
      <c r="AF15" s="131">
        <f>IF(ISBLANK(#REF!),"",0.25*(S15*12+T15+ROUND(U15/30,0)))</f>
        <v>12.5</v>
      </c>
      <c r="AG15" s="132">
        <f>IF(ISBLANK(#REF!),"",IF(V15&gt;=67%,7,0))</f>
        <v>0</v>
      </c>
      <c r="AH15" s="132">
        <f>IF(ISBLANK(#REF!),"",IF(W15&gt;=1,7,0))</f>
        <v>0</v>
      </c>
      <c r="AI15" s="132">
        <f>IF(ISBLANK(#REF!),"",IF(X15="ΠΟΛΥΤΕΚΝΟΣ",7,IF(X15="ΤΡΙΤΕΚΝΟΣ",3,0)))</f>
        <v>0</v>
      </c>
      <c r="AJ15" s="132">
        <f>IF(ISBLANK(#REF!),"",MAX(AG15:AI15))</f>
        <v>0</v>
      </c>
      <c r="AK15" s="184">
        <f>IF(ISBLANK(#REF!),"",AA15+SUM(AD15:AF15,AJ15))</f>
        <v>17.309999999999999</v>
      </c>
    </row>
    <row r="16" spans="1:37" s="134" customFormat="1">
      <c r="A16" s="115">
        <f>IF(ISBLANK(#REF!),"",IF(ISNUMBER(A15),A15+1,1))</f>
        <v>6</v>
      </c>
      <c r="B16" s="134" t="s">
        <v>649</v>
      </c>
      <c r="C16" s="134" t="s">
        <v>650</v>
      </c>
      <c r="D16" s="134" t="s">
        <v>121</v>
      </c>
      <c r="E16" s="134" t="s">
        <v>39</v>
      </c>
      <c r="F16" s="134" t="s">
        <v>87</v>
      </c>
      <c r="G16" s="134" t="s">
        <v>15</v>
      </c>
      <c r="H16" s="134" t="s">
        <v>12</v>
      </c>
      <c r="I16" s="134" t="s">
        <v>13</v>
      </c>
      <c r="J16" s="135">
        <v>38996</v>
      </c>
      <c r="K16" s="136">
        <v>7.05</v>
      </c>
      <c r="L16" s="137"/>
      <c r="M16" s="137"/>
      <c r="N16" s="137"/>
      <c r="O16" s="137"/>
      <c r="P16" s="134">
        <v>0</v>
      </c>
      <c r="Q16" s="134">
        <v>0</v>
      </c>
      <c r="R16" s="134">
        <v>0</v>
      </c>
      <c r="S16" s="134">
        <v>5</v>
      </c>
      <c r="T16" s="134">
        <v>1</v>
      </c>
      <c r="U16" s="134">
        <v>15</v>
      </c>
      <c r="V16" s="138"/>
      <c r="W16" s="139"/>
      <c r="X16" s="137"/>
      <c r="Y16" s="137" t="s">
        <v>14</v>
      </c>
      <c r="Z16" s="137" t="s">
        <v>14</v>
      </c>
      <c r="AA16" s="131">
        <f>IF(ISBLANK(#REF!),"",IF(K16&gt;5,ROUND(0.5*(K16-5),2),0))</f>
        <v>1.03</v>
      </c>
      <c r="AB16" s="131">
        <f>IF(ISBLANK(#REF!),"",IF(L16="ΝΑΙ",6,(IF(M16="ΝΑΙ",4,0))))</f>
        <v>0</v>
      </c>
      <c r="AC16" s="131">
        <f>IF(ISBLANK(#REF!),"",IF(E16="ΠΕ23",IF(N16="ΝΑΙ",3,(IF(O16="ΝΑΙ",2,0))),IF(N16="ΝΑΙ",3,(IF(O16="ΝΑΙ",2,0)))))</f>
        <v>0</v>
      </c>
      <c r="AD16" s="131">
        <f>IF(ISBLANK(#REF!),"",MAX(AB16:AC16))</f>
        <v>0</v>
      </c>
      <c r="AE16" s="131">
        <f>IF(ISBLANK(#REF!),"",MIN(3,0.5*INT((P16*12+Q16+ROUND(R16/30,0))/6)))</f>
        <v>0</v>
      </c>
      <c r="AF16" s="131">
        <f>IF(ISBLANK(#REF!),"",0.25*(S16*12+T16+ROUND(U16/30,0)))</f>
        <v>15.5</v>
      </c>
      <c r="AG16" s="132">
        <f>IF(ISBLANK(#REF!),"",IF(V16&gt;=67%,7,0))</f>
        <v>0</v>
      </c>
      <c r="AH16" s="132">
        <f>IF(ISBLANK(#REF!),"",IF(W16&gt;=1,7,0))</f>
        <v>0</v>
      </c>
      <c r="AI16" s="132">
        <f>IF(ISBLANK(#REF!),"",IF(X16="ΠΟΛΥΤΕΚΝΟΣ",7,IF(X16="ΤΡΙΤΕΚΝΟΣ",3,0)))</f>
        <v>0</v>
      </c>
      <c r="AJ16" s="132">
        <f>IF(ISBLANK(#REF!),"",MAX(AG16:AI16))</f>
        <v>0</v>
      </c>
      <c r="AK16" s="184">
        <f>IF(ISBLANK(#REF!),"",AA16+SUM(AD16:AF16,AJ16))</f>
        <v>16.53</v>
      </c>
    </row>
    <row r="17" spans="1:37" s="134" customFormat="1">
      <c r="A17" s="115">
        <f>IF(ISBLANK(#REF!),"",IF(ISNUMBER(A16),A16+1,1))</f>
        <v>7</v>
      </c>
      <c r="B17" s="134" t="s">
        <v>648</v>
      </c>
      <c r="C17" s="134" t="s">
        <v>133</v>
      </c>
      <c r="D17" s="134" t="s">
        <v>146</v>
      </c>
      <c r="E17" s="134" t="s">
        <v>39</v>
      </c>
      <c r="F17" s="134" t="s">
        <v>87</v>
      </c>
      <c r="G17" s="134" t="s">
        <v>15</v>
      </c>
      <c r="H17" s="134" t="s">
        <v>12</v>
      </c>
      <c r="I17" s="134" t="s">
        <v>13</v>
      </c>
      <c r="J17" s="135">
        <v>36694</v>
      </c>
      <c r="K17" s="136">
        <v>8.89</v>
      </c>
      <c r="L17" s="137" t="s">
        <v>12</v>
      </c>
      <c r="M17" s="137" t="s">
        <v>12</v>
      </c>
      <c r="N17" s="137"/>
      <c r="O17" s="137"/>
      <c r="P17" s="134">
        <v>0</v>
      </c>
      <c r="Q17" s="134">
        <v>2</v>
      </c>
      <c r="R17" s="134">
        <v>7</v>
      </c>
      <c r="S17" s="134">
        <v>2</v>
      </c>
      <c r="T17" s="134">
        <v>1</v>
      </c>
      <c r="U17" s="134">
        <v>19</v>
      </c>
      <c r="V17" s="138"/>
      <c r="W17" s="139"/>
      <c r="X17" s="137"/>
      <c r="Y17" s="137" t="s">
        <v>14</v>
      </c>
      <c r="Z17" s="137" t="s">
        <v>14</v>
      </c>
      <c r="AA17" s="131">
        <f>IF(ISBLANK(#REF!),"",IF(K17&gt;5,ROUND(0.5*(K17-5),2),0))</f>
        <v>1.95</v>
      </c>
      <c r="AB17" s="131">
        <f>IF(ISBLANK(#REF!),"",IF(L17="ΝΑΙ",6,(IF(M17="ΝΑΙ",4,0))))</f>
        <v>6</v>
      </c>
      <c r="AC17" s="131">
        <f>IF(ISBLANK(#REF!),"",IF(E17="ΠΕ23",IF(N17="ΝΑΙ",3,(IF(O17="ΝΑΙ",2,0))),IF(N17="ΝΑΙ",3,(IF(O17="ΝΑΙ",2,0)))))</f>
        <v>0</v>
      </c>
      <c r="AD17" s="131">
        <f>IF(ISBLANK(#REF!),"",MAX(AB17:AC17))</f>
        <v>6</v>
      </c>
      <c r="AE17" s="131">
        <f>IF(ISBLANK(#REF!),"",MIN(3,0.5*INT((P17*12+Q17+ROUND(R17/30,0))/6)))</f>
        <v>0</v>
      </c>
      <c r="AF17" s="131">
        <f>IF(ISBLANK(#REF!),"",0.25*(S17*12+T17+ROUND(U17/30,0)))</f>
        <v>6.5</v>
      </c>
      <c r="AG17" s="132">
        <f>IF(ISBLANK(#REF!),"",IF(V17&gt;=67%,7,0))</f>
        <v>0</v>
      </c>
      <c r="AH17" s="132">
        <f>IF(ISBLANK(#REF!),"",IF(W17&gt;=1,7,0))</f>
        <v>0</v>
      </c>
      <c r="AI17" s="132">
        <f>IF(ISBLANK(#REF!),"",IF(X17="ΠΟΛΥΤΕΚΝΟΣ",7,IF(X17="ΤΡΙΤΕΚΝΟΣ",3,0)))</f>
        <v>0</v>
      </c>
      <c r="AJ17" s="132">
        <f>IF(ISBLANK(#REF!),"",MAX(AG17:AI17))</f>
        <v>0</v>
      </c>
      <c r="AK17" s="184">
        <f>IF(ISBLANK(#REF!),"",AA17+SUM(AD17:AF17,AJ17))</f>
        <v>14.45</v>
      </c>
    </row>
    <row r="18" spans="1:37" s="16" customFormat="1">
      <c r="A18" s="28">
        <f>IF(ISBLANK(#REF!),"",IF(ISNUMBER(A17),A17+1,1))</f>
        <v>8</v>
      </c>
      <c r="B18" s="16" t="s">
        <v>269</v>
      </c>
      <c r="C18" s="16" t="s">
        <v>669</v>
      </c>
      <c r="D18" s="16" t="s">
        <v>111</v>
      </c>
      <c r="E18" s="16" t="s">
        <v>39</v>
      </c>
      <c r="F18" s="16" t="s">
        <v>87</v>
      </c>
      <c r="G18" s="16" t="s">
        <v>15</v>
      </c>
      <c r="H18" s="16" t="s">
        <v>12</v>
      </c>
      <c r="I18" s="16" t="s">
        <v>13</v>
      </c>
      <c r="J18" s="90">
        <v>39507</v>
      </c>
      <c r="K18" s="54">
        <v>7.23</v>
      </c>
      <c r="L18" s="17" t="s">
        <v>12</v>
      </c>
      <c r="M18" s="17"/>
      <c r="N18" s="17"/>
      <c r="O18" s="17"/>
      <c r="P18" s="16">
        <v>0</v>
      </c>
      <c r="Q18" s="16">
        <v>0</v>
      </c>
      <c r="R18" s="16">
        <v>0</v>
      </c>
      <c r="S18" s="16">
        <v>0</v>
      </c>
      <c r="T18" s="16">
        <v>4</v>
      </c>
      <c r="U18" s="16">
        <v>8</v>
      </c>
      <c r="V18" s="26"/>
      <c r="W18" s="87"/>
      <c r="X18" s="17" t="s">
        <v>31</v>
      </c>
      <c r="Y18" s="17" t="s">
        <v>14</v>
      </c>
      <c r="Z18" s="17" t="s">
        <v>14</v>
      </c>
      <c r="AA18" s="23">
        <f>IF(ISBLANK(#REF!),"",IF(K18&gt;5,ROUND(0.5*(K18-5),2),0))</f>
        <v>1.1200000000000001</v>
      </c>
      <c r="AB18" s="23">
        <f>IF(ISBLANK(#REF!),"",IF(L18="ΝΑΙ",6,(IF(M18="ΝΑΙ",4,0))))</f>
        <v>6</v>
      </c>
      <c r="AC18" s="23">
        <f>IF(ISBLANK(#REF!),"",IF(E18="ΠΕ23",IF(N18="ΝΑΙ",3,(IF(O18="ΝΑΙ",2,0))),IF(N18="ΝΑΙ",3,(IF(O18="ΝΑΙ",2,0)))))</f>
        <v>0</v>
      </c>
      <c r="AD18" s="23">
        <f>IF(ISBLANK(#REF!),"",MAX(AB18:AC18))</f>
        <v>6</v>
      </c>
      <c r="AE18" s="23">
        <f>IF(ISBLANK(#REF!),"",MIN(3,0.5*INT((P18*12+Q18+ROUND(R18/30,0))/6)))</f>
        <v>0</v>
      </c>
      <c r="AF18" s="23">
        <f>IF(ISBLANK(#REF!),"",0.25*(S18*12+T18+ROUND(U18/30,0)))</f>
        <v>1</v>
      </c>
      <c r="AG18" s="27">
        <f>IF(ISBLANK(#REF!),"",IF(V18&gt;=67%,7,0))</f>
        <v>0</v>
      </c>
      <c r="AH18" s="27">
        <f>IF(ISBLANK(#REF!),"",IF(W18&gt;=1,7,0))</f>
        <v>0</v>
      </c>
      <c r="AI18" s="27">
        <f>IF(ISBLANK(#REF!),"",IF(X18="ΠΟΛΥΤΕΚΝΟΣ",7,IF(X18="ΤΡΙΤΕΚΝΟΣ",3,0)))</f>
        <v>3</v>
      </c>
      <c r="AJ18" s="27">
        <f>IF(ISBLANK(#REF!),"",MAX(AG18:AI18))</f>
        <v>3</v>
      </c>
      <c r="AK18" s="178">
        <f>IF(ISBLANK(#REF!),"",AA18+SUM(AD18:AF18,AJ18))</f>
        <v>11.120000000000001</v>
      </c>
    </row>
    <row r="19" spans="1:37" s="16" customFormat="1">
      <c r="A19" s="28">
        <f>IF(ISBLANK(#REF!),"",IF(ISNUMBER(A18),A18+1,1))</f>
        <v>9</v>
      </c>
      <c r="B19" s="16" t="s">
        <v>642</v>
      </c>
      <c r="C19" s="16" t="s">
        <v>195</v>
      </c>
      <c r="D19" s="16" t="s">
        <v>567</v>
      </c>
      <c r="E19" s="16" t="s">
        <v>39</v>
      </c>
      <c r="F19" s="16" t="s">
        <v>87</v>
      </c>
      <c r="G19" s="16" t="s">
        <v>15</v>
      </c>
      <c r="H19" s="16" t="s">
        <v>12</v>
      </c>
      <c r="I19" s="16" t="s">
        <v>13</v>
      </c>
      <c r="J19" s="90">
        <v>36836</v>
      </c>
      <c r="K19" s="54">
        <v>7.55</v>
      </c>
      <c r="L19" s="17"/>
      <c r="M19" s="17" t="s">
        <v>12</v>
      </c>
      <c r="N19" s="17"/>
      <c r="O19" s="17"/>
      <c r="P19" s="16">
        <v>6</v>
      </c>
      <c r="Q19" s="16">
        <v>0</v>
      </c>
      <c r="R19" s="16">
        <v>0</v>
      </c>
      <c r="S19" s="16">
        <v>0</v>
      </c>
      <c r="T19" s="16">
        <v>5</v>
      </c>
      <c r="U19" s="16">
        <v>5</v>
      </c>
      <c r="V19" s="26"/>
      <c r="W19" s="87"/>
      <c r="X19" s="17"/>
      <c r="Y19" s="17" t="s">
        <v>14</v>
      </c>
      <c r="Z19" s="17" t="s">
        <v>14</v>
      </c>
      <c r="AA19" s="23">
        <f>IF(ISBLANK(#REF!),"",IF(K19&gt;5,ROUND(0.5*(K19-5),2),0))</f>
        <v>1.28</v>
      </c>
      <c r="AB19" s="23">
        <f>IF(ISBLANK(#REF!),"",IF(L19="ΝΑΙ",6,(IF(M19="ΝΑΙ",4,0))))</f>
        <v>4</v>
      </c>
      <c r="AC19" s="23">
        <f>IF(ISBLANK(#REF!),"",IF(E19="ΠΕ23",IF(N19="ΝΑΙ",3,(IF(O19="ΝΑΙ",2,0))),IF(N19="ΝΑΙ",3,(IF(O19="ΝΑΙ",2,0)))))</f>
        <v>0</v>
      </c>
      <c r="AD19" s="23">
        <f>IF(ISBLANK(#REF!),"",MAX(AB19:AC19))</f>
        <v>4</v>
      </c>
      <c r="AE19" s="23">
        <f>IF(ISBLANK(#REF!),"",MIN(3,0.5*INT((P19*12+Q19+ROUND(R19/30,0))/6)))</f>
        <v>3</v>
      </c>
      <c r="AF19" s="23">
        <f>IF(ISBLANK(#REF!),"",0.25*(S19*12+T19+ROUND(U19/30,0)))</f>
        <v>1.25</v>
      </c>
      <c r="AG19" s="27">
        <f>IF(ISBLANK(#REF!),"",IF(V19&gt;=67%,7,0))</f>
        <v>0</v>
      </c>
      <c r="AH19" s="27">
        <f>IF(ISBLANK(#REF!),"",IF(W19&gt;=1,7,0))</f>
        <v>0</v>
      </c>
      <c r="AI19" s="27">
        <f>IF(ISBLANK(#REF!),"",IF(X19="ΠΟΛΥΤΕΚΝΟΣ",7,IF(X19="ΤΡΙΤΕΚΝΟΣ",3,0)))</f>
        <v>0</v>
      </c>
      <c r="AJ19" s="27">
        <f>IF(ISBLANK(#REF!),"",MAX(AG19:AI19))</f>
        <v>0</v>
      </c>
      <c r="AK19" s="178">
        <f>IF(ISBLANK(#REF!),"",AA19+SUM(AD19:AF19,AJ19))</f>
        <v>9.5299999999999994</v>
      </c>
    </row>
    <row r="20" spans="1:37" s="16" customFormat="1">
      <c r="A20" s="28">
        <f>IF(ISBLANK(#REF!),"",IF(ISNUMBER(A19),A19+1,1))</f>
        <v>10</v>
      </c>
      <c r="B20" s="16" t="s">
        <v>641</v>
      </c>
      <c r="C20" s="16" t="s">
        <v>150</v>
      </c>
      <c r="D20" s="16" t="s">
        <v>183</v>
      </c>
      <c r="E20" s="16" t="s">
        <v>39</v>
      </c>
      <c r="F20" s="16" t="s">
        <v>87</v>
      </c>
      <c r="G20" s="16" t="s">
        <v>15</v>
      </c>
      <c r="H20" s="16" t="s">
        <v>12</v>
      </c>
      <c r="I20" s="16" t="s">
        <v>13</v>
      </c>
      <c r="J20" s="90">
        <v>36561</v>
      </c>
      <c r="K20" s="54">
        <v>7.92</v>
      </c>
      <c r="L20" s="17"/>
      <c r="M20" s="17" t="s">
        <v>12</v>
      </c>
      <c r="N20" s="17"/>
      <c r="O20" s="17"/>
      <c r="P20" s="16">
        <v>3</v>
      </c>
      <c r="Q20" s="16">
        <v>0</v>
      </c>
      <c r="R20" s="16">
        <v>1</v>
      </c>
      <c r="S20" s="16">
        <v>0</v>
      </c>
      <c r="T20" s="16">
        <v>4</v>
      </c>
      <c r="U20" s="16">
        <v>8</v>
      </c>
      <c r="V20" s="26"/>
      <c r="W20" s="87"/>
      <c r="X20" s="17"/>
      <c r="Y20" s="17" t="s">
        <v>14</v>
      </c>
      <c r="Z20" s="17" t="s">
        <v>14</v>
      </c>
      <c r="AA20" s="23">
        <f>IF(ISBLANK(#REF!),"",IF(K20&gt;5,ROUND(0.5*(K20-5),2),0))</f>
        <v>1.46</v>
      </c>
      <c r="AB20" s="23">
        <f>IF(ISBLANK(#REF!),"",IF(L20="ΝΑΙ",6,(IF(M20="ΝΑΙ",4,0))))</f>
        <v>4</v>
      </c>
      <c r="AC20" s="23">
        <f>IF(ISBLANK(#REF!),"",IF(E20="ΠΕ23",IF(N20="ΝΑΙ",3,(IF(O20="ΝΑΙ",2,0))),IF(N20="ΝΑΙ",3,(IF(O20="ΝΑΙ",2,0)))))</f>
        <v>0</v>
      </c>
      <c r="AD20" s="23">
        <f>IF(ISBLANK(#REF!),"",MAX(AB20:AC20))</f>
        <v>4</v>
      </c>
      <c r="AE20" s="23">
        <f>IF(ISBLANK(#REF!),"",MIN(3,0.5*INT((P20*12+Q20+ROUND(R20/30,0))/6)))</f>
        <v>3</v>
      </c>
      <c r="AF20" s="23">
        <f>IF(ISBLANK(#REF!),"",0.25*(S20*12+T20+ROUND(U20/30,0)))</f>
        <v>1</v>
      </c>
      <c r="AG20" s="27">
        <f>IF(ISBLANK(#REF!),"",IF(V20&gt;=67%,7,0))</f>
        <v>0</v>
      </c>
      <c r="AH20" s="27">
        <f>IF(ISBLANK(#REF!),"",IF(W20&gt;=1,7,0))</f>
        <v>0</v>
      </c>
      <c r="AI20" s="27">
        <f>IF(ISBLANK(#REF!),"",IF(X20="ΠΟΛΥΤΕΚΝΟΣ",7,IF(X20="ΤΡΙΤΕΚΝΟΣ",3,0)))</f>
        <v>0</v>
      </c>
      <c r="AJ20" s="27">
        <f>IF(ISBLANK(#REF!),"",MAX(AG20:AI20))</f>
        <v>0</v>
      </c>
      <c r="AK20" s="178">
        <f>IF(ISBLANK(#REF!),"",AA20+SUM(AD20:AF20,AJ20))</f>
        <v>9.4600000000000009</v>
      </c>
    </row>
    <row r="21" spans="1:37" s="16" customFormat="1">
      <c r="A21" s="28">
        <f>IF(ISBLANK(#REF!),"",IF(ISNUMBER(A20),A20+1,1))</f>
        <v>11</v>
      </c>
      <c r="B21" s="16" t="s">
        <v>664</v>
      </c>
      <c r="C21" s="16" t="s">
        <v>97</v>
      </c>
      <c r="D21" s="16" t="s">
        <v>129</v>
      </c>
      <c r="E21" s="16" t="s">
        <v>39</v>
      </c>
      <c r="F21" s="16" t="s">
        <v>87</v>
      </c>
      <c r="G21" s="16" t="s">
        <v>15</v>
      </c>
      <c r="H21" s="16" t="s">
        <v>12</v>
      </c>
      <c r="I21" s="16" t="s">
        <v>13</v>
      </c>
      <c r="J21" s="90">
        <v>38974</v>
      </c>
      <c r="K21" s="54">
        <v>8.92</v>
      </c>
      <c r="L21" s="17"/>
      <c r="M21" s="17"/>
      <c r="N21" s="17"/>
      <c r="O21" s="17"/>
      <c r="P21" s="16">
        <v>0</v>
      </c>
      <c r="Q21" s="16">
        <v>10</v>
      </c>
      <c r="R21" s="16">
        <v>4</v>
      </c>
      <c r="S21" s="16">
        <v>0</v>
      </c>
      <c r="T21" s="16">
        <v>0</v>
      </c>
      <c r="U21" s="16">
        <v>0</v>
      </c>
      <c r="V21" s="26">
        <v>0.67</v>
      </c>
      <c r="W21" s="87"/>
      <c r="X21" s="17"/>
      <c r="Y21" s="17" t="s">
        <v>14</v>
      </c>
      <c r="Z21" s="17" t="s">
        <v>14</v>
      </c>
      <c r="AA21" s="23">
        <f>IF(ISBLANK(#REF!),"",IF(K21&gt;5,ROUND(0.5*(K21-5),2),0))</f>
        <v>1.96</v>
      </c>
      <c r="AB21" s="23">
        <f>IF(ISBLANK(#REF!),"",IF(L21="ΝΑΙ",6,(IF(M21="ΝΑΙ",4,0))))</f>
        <v>0</v>
      </c>
      <c r="AC21" s="23">
        <f>IF(ISBLANK(#REF!),"",IF(E21="ΠΕ23",IF(N21="ΝΑΙ",3,(IF(O21="ΝΑΙ",2,0))),IF(N21="ΝΑΙ",3,(IF(O21="ΝΑΙ",2,0)))))</f>
        <v>0</v>
      </c>
      <c r="AD21" s="23">
        <f>IF(ISBLANK(#REF!),"",MAX(AB21:AC21))</f>
        <v>0</v>
      </c>
      <c r="AE21" s="23">
        <f>IF(ISBLANK(#REF!),"",MIN(3,0.5*INT((P21*12+Q21+ROUND(R21/30,0))/6)))</f>
        <v>0.5</v>
      </c>
      <c r="AF21" s="23">
        <f>IF(ISBLANK(#REF!),"",0.25*(S21*12+T21+ROUND(U21/30,0)))</f>
        <v>0</v>
      </c>
      <c r="AG21" s="27">
        <f>IF(ISBLANK(#REF!),"",IF(V21&gt;=67%,7,0))</f>
        <v>7</v>
      </c>
      <c r="AH21" s="27">
        <f>IF(ISBLANK(#REF!),"",IF(W21&gt;=1,7,0))</f>
        <v>0</v>
      </c>
      <c r="AI21" s="27">
        <f>IF(ISBLANK(#REF!),"",IF(X21="ΠΟΛΥΤΕΚΝΟΣ",7,IF(X21="ΤΡΙΤΕΚΝΟΣ",3,0)))</f>
        <v>0</v>
      </c>
      <c r="AJ21" s="27">
        <f>IF(ISBLANK(#REF!),"",MAX(AG21:AI21))</f>
        <v>7</v>
      </c>
      <c r="AK21" s="178">
        <f>IF(ISBLANK(#REF!),"",AA21+SUM(AD21:AF21,AJ21))</f>
        <v>9.4600000000000009</v>
      </c>
    </row>
    <row r="22" spans="1:37" s="16" customFormat="1">
      <c r="A22" s="28">
        <f>IF(ISBLANK(#REF!),"",IF(ISNUMBER(A21),A21+1,1))</f>
        <v>12</v>
      </c>
      <c r="B22" s="16" t="s">
        <v>481</v>
      </c>
      <c r="C22" s="16" t="s">
        <v>482</v>
      </c>
      <c r="D22" s="16" t="s">
        <v>195</v>
      </c>
      <c r="E22" s="16" t="s">
        <v>39</v>
      </c>
      <c r="F22" s="16" t="s">
        <v>87</v>
      </c>
      <c r="G22" s="16" t="s">
        <v>15</v>
      </c>
      <c r="H22" s="16" t="s">
        <v>12</v>
      </c>
      <c r="I22" s="16" t="s">
        <v>13</v>
      </c>
      <c r="J22" s="90">
        <v>39044</v>
      </c>
      <c r="K22" s="54">
        <v>7.82</v>
      </c>
      <c r="L22" s="17"/>
      <c r="M22" s="17" t="s">
        <v>12</v>
      </c>
      <c r="N22" s="17"/>
      <c r="O22" s="17"/>
      <c r="P22" s="16">
        <v>2</v>
      </c>
      <c r="Q22" s="16">
        <v>6</v>
      </c>
      <c r="R22" s="16">
        <v>11</v>
      </c>
      <c r="S22" s="16">
        <v>0</v>
      </c>
      <c r="T22" s="16">
        <v>4</v>
      </c>
      <c r="U22" s="16">
        <v>6</v>
      </c>
      <c r="V22" s="26"/>
      <c r="W22" s="87"/>
      <c r="X22" s="17"/>
      <c r="Y22" s="17" t="s">
        <v>14</v>
      </c>
      <c r="Z22" s="17" t="s">
        <v>14</v>
      </c>
      <c r="AA22" s="23">
        <f>IF(ISBLANK(#REF!),"",IF(K22&gt;5,ROUND(0.5*(K22-5),2),0))</f>
        <v>1.41</v>
      </c>
      <c r="AB22" s="23">
        <f>IF(ISBLANK(#REF!),"",IF(L22="ΝΑΙ",6,(IF(M22="ΝΑΙ",4,0))))</f>
        <v>4</v>
      </c>
      <c r="AC22" s="23">
        <f>IF(ISBLANK(#REF!),"",IF(E22="ΠΕ23",IF(N22="ΝΑΙ",3,(IF(O22="ΝΑΙ",2,0))),IF(N22="ΝΑΙ",3,(IF(O22="ΝΑΙ",2,0)))))</f>
        <v>0</v>
      </c>
      <c r="AD22" s="23">
        <f>IF(ISBLANK(#REF!),"",MAX(AB22:AC22))</f>
        <v>4</v>
      </c>
      <c r="AE22" s="23">
        <f>IF(ISBLANK(#REF!),"",MIN(3,0.5*INT((P22*12+Q22+ROUND(R22/30,0))/6)))</f>
        <v>2.5</v>
      </c>
      <c r="AF22" s="23">
        <f>IF(ISBLANK(#REF!),"",0.25*(S22*12+T22+ROUND(U22/30,0)))</f>
        <v>1</v>
      </c>
      <c r="AG22" s="27">
        <f>IF(ISBLANK(#REF!),"",IF(V22&gt;=67%,7,0))</f>
        <v>0</v>
      </c>
      <c r="AH22" s="27">
        <f>IF(ISBLANK(#REF!),"",IF(W22&gt;=1,7,0))</f>
        <v>0</v>
      </c>
      <c r="AI22" s="27">
        <f>IF(ISBLANK(#REF!),"",IF(X22="ΠΟΛΥΤΕΚΝΟΣ",7,IF(X22="ΤΡΙΤΕΚΝΟΣ",3,0)))</f>
        <v>0</v>
      </c>
      <c r="AJ22" s="27">
        <f>IF(ISBLANK(#REF!),"",MAX(AG22:AI22))</f>
        <v>0</v>
      </c>
      <c r="AK22" s="178">
        <f>IF(ISBLANK(#REF!),"",AA22+SUM(AD22:AF22,AJ22))</f>
        <v>8.91</v>
      </c>
    </row>
    <row r="23" spans="1:37" s="16" customFormat="1">
      <c r="A23" s="28">
        <f>IF(ISBLANK(#REF!),"",IF(ISNUMBER(A22),A22+1,1))</f>
        <v>13</v>
      </c>
      <c r="B23" s="16" t="s">
        <v>671</v>
      </c>
      <c r="C23" s="16" t="s">
        <v>150</v>
      </c>
      <c r="D23" s="16" t="s">
        <v>111</v>
      </c>
      <c r="E23" s="16" t="s">
        <v>39</v>
      </c>
      <c r="F23" s="16" t="s">
        <v>87</v>
      </c>
      <c r="G23" s="16" t="s">
        <v>15</v>
      </c>
      <c r="H23" s="16" t="s">
        <v>12</v>
      </c>
      <c r="I23" s="16" t="s">
        <v>13</v>
      </c>
      <c r="J23" s="90">
        <v>38184</v>
      </c>
      <c r="K23" s="54">
        <v>7.95</v>
      </c>
      <c r="L23" s="17"/>
      <c r="M23" s="17" t="s">
        <v>12</v>
      </c>
      <c r="N23" s="17"/>
      <c r="O23" s="17"/>
      <c r="P23" s="16">
        <v>0</v>
      </c>
      <c r="Q23" s="16">
        <v>0</v>
      </c>
      <c r="R23" s="16">
        <v>0</v>
      </c>
      <c r="S23" s="16">
        <v>1</v>
      </c>
      <c r="T23" s="16">
        <v>1</v>
      </c>
      <c r="U23" s="16">
        <v>10</v>
      </c>
      <c r="V23" s="26"/>
      <c r="W23" s="87"/>
      <c r="X23" s="17"/>
      <c r="Y23" s="17" t="s">
        <v>14</v>
      </c>
      <c r="Z23" s="17" t="s">
        <v>14</v>
      </c>
      <c r="AA23" s="23">
        <f>IF(ISBLANK(#REF!),"",IF(K23&gt;5,ROUND(0.5*(K23-5),2),0))</f>
        <v>1.48</v>
      </c>
      <c r="AB23" s="23">
        <f>IF(ISBLANK(#REF!),"",IF(L23="ΝΑΙ",6,(IF(M23="ΝΑΙ",4,0))))</f>
        <v>4</v>
      </c>
      <c r="AC23" s="23">
        <f>IF(ISBLANK(#REF!),"",IF(E23="ΠΕ23",IF(N23="ΝΑΙ",3,(IF(O23="ΝΑΙ",2,0))),IF(N23="ΝΑΙ",3,(IF(O23="ΝΑΙ",2,0)))))</f>
        <v>0</v>
      </c>
      <c r="AD23" s="23">
        <f>IF(ISBLANK(#REF!),"",MAX(AB23:AC23))</f>
        <v>4</v>
      </c>
      <c r="AE23" s="23">
        <f>IF(ISBLANK(#REF!),"",MIN(3,0.5*INT((P23*12+Q23+ROUND(R23/30,0))/6)))</f>
        <v>0</v>
      </c>
      <c r="AF23" s="23">
        <f>IF(ISBLANK(#REF!),"",0.25*(S23*12+T23+ROUND(U23/30,0)))</f>
        <v>3.25</v>
      </c>
      <c r="AG23" s="27">
        <f>IF(ISBLANK(#REF!),"",IF(V23&gt;=67%,7,0))</f>
        <v>0</v>
      </c>
      <c r="AH23" s="27">
        <f>IF(ISBLANK(#REF!),"",IF(W23&gt;=1,7,0))</f>
        <v>0</v>
      </c>
      <c r="AI23" s="27">
        <f>IF(ISBLANK(#REF!),"",IF(X23="ΠΟΛΥΤΕΚΝΟΣ",7,IF(X23="ΤΡΙΤΕΚΝΟΣ",3,0)))</f>
        <v>0</v>
      </c>
      <c r="AJ23" s="27">
        <f>IF(ISBLANK(#REF!),"",MAX(AG23:AI23))</f>
        <v>0</v>
      </c>
      <c r="AK23" s="178">
        <f>IF(ISBLANK(#REF!),"",AA23+SUM(AD23:AF23,AJ23))</f>
        <v>8.73</v>
      </c>
    </row>
    <row r="24" spans="1:37" s="16" customFormat="1">
      <c r="A24" s="28">
        <f>IF(ISBLANK(#REF!),"",IF(ISNUMBER(A23),A23+1,1))</f>
        <v>14</v>
      </c>
      <c r="B24" s="16" t="s">
        <v>647</v>
      </c>
      <c r="C24" s="16" t="s">
        <v>97</v>
      </c>
      <c r="D24" s="16" t="s">
        <v>183</v>
      </c>
      <c r="E24" s="16" t="s">
        <v>39</v>
      </c>
      <c r="F24" s="16" t="s">
        <v>87</v>
      </c>
      <c r="G24" s="16" t="s">
        <v>15</v>
      </c>
      <c r="H24" s="16" t="s">
        <v>12</v>
      </c>
      <c r="I24" s="16" t="s">
        <v>13</v>
      </c>
      <c r="J24" s="90">
        <v>38266</v>
      </c>
      <c r="K24" s="54">
        <v>7.58</v>
      </c>
      <c r="L24" s="17"/>
      <c r="M24" s="17" t="s">
        <v>12</v>
      </c>
      <c r="N24" s="17"/>
      <c r="O24" s="17"/>
      <c r="P24" s="16">
        <v>0</v>
      </c>
      <c r="Q24" s="16">
        <v>0</v>
      </c>
      <c r="R24" s="16">
        <v>0</v>
      </c>
      <c r="S24" s="16">
        <v>1</v>
      </c>
      <c r="T24" s="16">
        <v>1</v>
      </c>
      <c r="U24" s="16">
        <v>10</v>
      </c>
      <c r="V24" s="26"/>
      <c r="W24" s="87"/>
      <c r="X24" s="17"/>
      <c r="Y24" s="17" t="s">
        <v>14</v>
      </c>
      <c r="Z24" s="17" t="s">
        <v>14</v>
      </c>
      <c r="AA24" s="23">
        <f>IF(ISBLANK(#REF!),"",IF(K24&gt;5,ROUND(0.5*(K24-5),2),0))</f>
        <v>1.29</v>
      </c>
      <c r="AB24" s="23">
        <f>IF(ISBLANK(#REF!),"",IF(L24="ΝΑΙ",6,(IF(M24="ΝΑΙ",4,0))))</f>
        <v>4</v>
      </c>
      <c r="AC24" s="23">
        <f>IF(ISBLANK(#REF!),"",IF(E24="ΠΕ23",IF(N24="ΝΑΙ",3,(IF(O24="ΝΑΙ",2,0))),IF(N24="ΝΑΙ",3,(IF(O24="ΝΑΙ",2,0)))))</f>
        <v>0</v>
      </c>
      <c r="AD24" s="23">
        <f>IF(ISBLANK(#REF!),"",MAX(AB24:AC24))</f>
        <v>4</v>
      </c>
      <c r="AE24" s="23">
        <f>IF(ISBLANK(#REF!),"",MIN(3,0.5*INT((P24*12+Q24+ROUND(R24/30,0))/6)))</f>
        <v>0</v>
      </c>
      <c r="AF24" s="23">
        <f>IF(ISBLANK(#REF!),"",0.25*(S24*12+T24+ROUND(U24/30,0)))</f>
        <v>3.25</v>
      </c>
      <c r="AG24" s="27">
        <f>IF(ISBLANK(#REF!),"",IF(V24&gt;=67%,7,0))</f>
        <v>0</v>
      </c>
      <c r="AH24" s="27">
        <f>IF(ISBLANK(#REF!),"",IF(W24&gt;=1,7,0))</f>
        <v>0</v>
      </c>
      <c r="AI24" s="27">
        <f>IF(ISBLANK(#REF!),"",IF(X24="ΠΟΛΥΤΕΚΝΟΣ",7,IF(X24="ΤΡΙΤΕΚΝΟΣ",3,0)))</f>
        <v>0</v>
      </c>
      <c r="AJ24" s="27">
        <f>IF(ISBLANK(#REF!),"",MAX(AG24:AI24))</f>
        <v>0</v>
      </c>
      <c r="AK24" s="178">
        <f>IF(ISBLANK(#REF!),"",AA24+SUM(AD24:AF24,AJ24))</f>
        <v>8.5399999999999991</v>
      </c>
    </row>
    <row r="25" spans="1:37" s="16" customFormat="1">
      <c r="A25" s="28">
        <f>IF(ISBLANK(#REF!),"",IF(ISNUMBER(A24),A24+1,1))</f>
        <v>15</v>
      </c>
      <c r="B25" s="16" t="s">
        <v>578</v>
      </c>
      <c r="C25" s="16" t="s">
        <v>323</v>
      </c>
      <c r="D25" s="16" t="s">
        <v>579</v>
      </c>
      <c r="E25" s="16" t="s">
        <v>39</v>
      </c>
      <c r="F25" s="16" t="s">
        <v>87</v>
      </c>
      <c r="G25" s="16" t="s">
        <v>15</v>
      </c>
      <c r="H25" s="16" t="s">
        <v>12</v>
      </c>
      <c r="I25" s="16" t="s">
        <v>13</v>
      </c>
      <c r="J25" s="90">
        <v>40127</v>
      </c>
      <c r="K25" s="54">
        <v>7.75</v>
      </c>
      <c r="L25" s="17"/>
      <c r="M25" s="17" t="s">
        <v>12</v>
      </c>
      <c r="N25" s="17"/>
      <c r="O25" s="17"/>
      <c r="P25" s="16">
        <v>0</v>
      </c>
      <c r="Q25" s="16">
        <v>0</v>
      </c>
      <c r="R25" s="16">
        <v>0</v>
      </c>
      <c r="S25" s="16">
        <v>0</v>
      </c>
      <c r="T25" s="16">
        <v>11</v>
      </c>
      <c r="U25" s="16">
        <v>18</v>
      </c>
      <c r="V25" s="26"/>
      <c r="W25" s="87"/>
      <c r="X25" s="17"/>
      <c r="Y25" s="17" t="s">
        <v>14</v>
      </c>
      <c r="Z25" s="17" t="s">
        <v>14</v>
      </c>
      <c r="AA25" s="23">
        <f>IF(ISBLANK(#REF!),"",IF(K25&gt;5,ROUND(0.5*(K25-5),2),0))</f>
        <v>1.38</v>
      </c>
      <c r="AB25" s="23">
        <f>IF(ISBLANK(#REF!),"",IF(L25="ΝΑΙ",6,(IF(M25="ΝΑΙ",4,0))))</f>
        <v>4</v>
      </c>
      <c r="AC25" s="23">
        <f>IF(ISBLANK(#REF!),"",IF(E25="ΠΕ23",IF(N25="ΝΑΙ",3,(IF(O25="ΝΑΙ",2,0))),IF(N25="ΝΑΙ",3,(IF(O25="ΝΑΙ",2,0)))))</f>
        <v>0</v>
      </c>
      <c r="AD25" s="23">
        <f>IF(ISBLANK(#REF!),"",MAX(AB25:AC25))</f>
        <v>4</v>
      </c>
      <c r="AE25" s="23">
        <f>IF(ISBLANK(#REF!),"",MIN(3,0.5*INT((P25*12+Q25+ROUND(R25/30,0))/6)))</f>
        <v>0</v>
      </c>
      <c r="AF25" s="23">
        <f>IF(ISBLANK(#REF!),"",0.25*(S25*12+T25+ROUND(U25/30,0)))</f>
        <v>3</v>
      </c>
      <c r="AG25" s="27">
        <f>IF(ISBLANK(#REF!),"",IF(V25&gt;=67%,7,0))</f>
        <v>0</v>
      </c>
      <c r="AH25" s="27">
        <f>IF(ISBLANK(#REF!),"",IF(W25&gt;=1,7,0))</f>
        <v>0</v>
      </c>
      <c r="AI25" s="27">
        <f>IF(ISBLANK(#REF!),"",IF(X25="ΠΟΛΥΤΕΚΝΟΣ",7,IF(X25="ΤΡΙΤΕΚΝΟΣ",3,0)))</f>
        <v>0</v>
      </c>
      <c r="AJ25" s="27">
        <f>IF(ISBLANK(#REF!),"",MAX(AG25:AI25))</f>
        <v>0</v>
      </c>
      <c r="AK25" s="178">
        <f>IF(ISBLANK(#REF!),"",AA25+SUM(AD25:AF25,AJ25))</f>
        <v>8.379999999999999</v>
      </c>
    </row>
    <row r="26" spans="1:37" s="16" customFormat="1">
      <c r="A26" s="28">
        <f>IF(ISBLANK(#REF!),"",IF(ISNUMBER(A25),A25+1,1))</f>
        <v>16</v>
      </c>
      <c r="B26" s="16" t="s">
        <v>592</v>
      </c>
      <c r="C26" s="16" t="s">
        <v>460</v>
      </c>
      <c r="D26" s="16" t="s">
        <v>95</v>
      </c>
      <c r="E26" s="16" t="s">
        <v>39</v>
      </c>
      <c r="F26" s="16" t="s">
        <v>87</v>
      </c>
      <c r="G26" s="16" t="s">
        <v>15</v>
      </c>
      <c r="H26" s="16" t="s">
        <v>12</v>
      </c>
      <c r="I26" s="16" t="s">
        <v>13</v>
      </c>
      <c r="J26" s="90">
        <v>40228</v>
      </c>
      <c r="K26" s="54">
        <v>7.64</v>
      </c>
      <c r="L26" s="17"/>
      <c r="M26" s="17" t="s">
        <v>12</v>
      </c>
      <c r="N26" s="17"/>
      <c r="O26" s="17"/>
      <c r="P26" s="16">
        <v>0</v>
      </c>
      <c r="Q26" s="16">
        <v>0</v>
      </c>
      <c r="R26" s="16">
        <v>0</v>
      </c>
      <c r="S26" s="16">
        <v>0</v>
      </c>
      <c r="T26" s="16">
        <v>11</v>
      </c>
      <c r="U26" s="16">
        <v>21</v>
      </c>
      <c r="V26" s="26"/>
      <c r="W26" s="87"/>
      <c r="X26" s="17"/>
      <c r="Y26" s="17" t="s">
        <v>14</v>
      </c>
      <c r="Z26" s="17" t="s">
        <v>14</v>
      </c>
      <c r="AA26" s="23">
        <f>IF(ISBLANK(#REF!),"",IF(K26&gt;5,ROUND(0.5*(K26-5),2),0))</f>
        <v>1.32</v>
      </c>
      <c r="AB26" s="23">
        <f>IF(ISBLANK(#REF!),"",IF(L26="ΝΑΙ",6,(IF(M26="ΝΑΙ",4,0))))</f>
        <v>4</v>
      </c>
      <c r="AC26" s="23">
        <f>IF(ISBLANK(#REF!),"",IF(E26="ΠΕ23",IF(N26="ΝΑΙ",3,(IF(O26="ΝΑΙ",2,0))),IF(N26="ΝΑΙ",3,(IF(O26="ΝΑΙ",2,0)))))</f>
        <v>0</v>
      </c>
      <c r="AD26" s="23">
        <f>IF(ISBLANK(#REF!),"",MAX(AB26:AC26))</f>
        <v>4</v>
      </c>
      <c r="AE26" s="23">
        <f>IF(ISBLANK(#REF!),"",MIN(3,0.5*INT((P26*12+Q26+ROUND(R26/30,0))/6)))</f>
        <v>0</v>
      </c>
      <c r="AF26" s="23">
        <f>IF(ISBLANK(#REF!),"",0.25*(S26*12+T26+ROUND(U26/30,0)))</f>
        <v>3</v>
      </c>
      <c r="AG26" s="27">
        <f>IF(ISBLANK(#REF!),"",IF(V26&gt;=67%,7,0))</f>
        <v>0</v>
      </c>
      <c r="AH26" s="27">
        <f>IF(ISBLANK(#REF!),"",IF(W26&gt;=1,7,0))</f>
        <v>0</v>
      </c>
      <c r="AI26" s="27">
        <f>IF(ISBLANK(#REF!),"",IF(X26="ΠΟΛΥΤΕΚΝΟΣ",7,IF(X26="ΤΡΙΤΕΚΝΟΣ",3,0)))</f>
        <v>0</v>
      </c>
      <c r="AJ26" s="27">
        <f>IF(ISBLANK(#REF!),"",MAX(AG26:AI26))</f>
        <v>0</v>
      </c>
      <c r="AK26" s="178">
        <f>IF(ISBLANK(#REF!),"",AA26+SUM(AD26:AF26,AJ26))</f>
        <v>8.32</v>
      </c>
    </row>
    <row r="27" spans="1:37" s="16" customFormat="1">
      <c r="A27" s="28">
        <f>IF(ISBLANK(#REF!),"",IF(ISNUMBER(A26),A26+1,1))</f>
        <v>17</v>
      </c>
      <c r="B27" s="16" t="s">
        <v>616</v>
      </c>
      <c r="C27" s="16" t="s">
        <v>133</v>
      </c>
      <c r="D27" s="16" t="s">
        <v>106</v>
      </c>
      <c r="E27" s="16" t="s">
        <v>39</v>
      </c>
      <c r="F27" s="16" t="s">
        <v>87</v>
      </c>
      <c r="G27" s="16" t="s">
        <v>15</v>
      </c>
      <c r="H27" s="16" t="s">
        <v>12</v>
      </c>
      <c r="I27" s="16" t="s">
        <v>13</v>
      </c>
      <c r="J27" s="90">
        <v>39711</v>
      </c>
      <c r="K27" s="54">
        <v>8.0399999999999991</v>
      </c>
      <c r="L27" s="17"/>
      <c r="M27" s="17" t="s">
        <v>12</v>
      </c>
      <c r="N27" s="17"/>
      <c r="O27" s="17"/>
      <c r="P27" s="16">
        <v>2</v>
      </c>
      <c r="Q27" s="16">
        <v>3</v>
      </c>
      <c r="R27" s="16">
        <v>28</v>
      </c>
      <c r="S27" s="16">
        <v>0</v>
      </c>
      <c r="T27" s="16">
        <v>3</v>
      </c>
      <c r="U27" s="16">
        <v>11</v>
      </c>
      <c r="V27" s="26"/>
      <c r="W27" s="87"/>
      <c r="X27" s="17"/>
      <c r="Y27" s="17" t="s">
        <v>14</v>
      </c>
      <c r="Z27" s="17" t="s">
        <v>14</v>
      </c>
      <c r="AA27" s="23">
        <f>IF(ISBLANK(#REF!),"",IF(K27&gt;5,ROUND(0.5*(K27-5),2),0))</f>
        <v>1.52</v>
      </c>
      <c r="AB27" s="23">
        <f>IF(ISBLANK(#REF!),"",IF(L27="ΝΑΙ",6,(IF(M27="ΝΑΙ",4,0))))</f>
        <v>4</v>
      </c>
      <c r="AC27" s="23">
        <f>IF(ISBLANK(#REF!),"",IF(E27="ΠΕ23",IF(N27="ΝΑΙ",3,(IF(O27="ΝΑΙ",2,0))),IF(N27="ΝΑΙ",3,(IF(O27="ΝΑΙ",2,0)))))</f>
        <v>0</v>
      </c>
      <c r="AD27" s="23">
        <f>IF(ISBLANK(#REF!),"",MAX(AB27:AC27))</f>
        <v>4</v>
      </c>
      <c r="AE27" s="23">
        <f>IF(ISBLANK(#REF!),"",MIN(3,0.5*INT((P27*12+Q27+ROUND(R27/30,0))/6)))</f>
        <v>2</v>
      </c>
      <c r="AF27" s="23">
        <f>IF(ISBLANK(#REF!),"",0.25*(S27*12+T27+ROUND(U27/30,0)))</f>
        <v>0.75</v>
      </c>
      <c r="AG27" s="27">
        <f>IF(ISBLANK(#REF!),"",IF(V27&gt;=67%,7,0))</f>
        <v>0</v>
      </c>
      <c r="AH27" s="27">
        <f>IF(ISBLANK(#REF!),"",IF(W27&gt;=1,7,0))</f>
        <v>0</v>
      </c>
      <c r="AI27" s="27">
        <f>IF(ISBLANK(#REF!),"",IF(X27="ΠΟΛΥΤΕΚΝΟΣ",7,IF(X27="ΤΡΙΤΕΚΝΟΣ",3,0)))</f>
        <v>0</v>
      </c>
      <c r="AJ27" s="27">
        <f>IF(ISBLANK(#REF!),"",MAX(AG27:AI27))</f>
        <v>0</v>
      </c>
      <c r="AK27" s="178">
        <f>IF(ISBLANK(#REF!),"",AA27+SUM(AD27:AF27,AJ27))</f>
        <v>8.27</v>
      </c>
    </row>
    <row r="28" spans="1:37" s="16" customFormat="1">
      <c r="A28" s="28">
        <f>IF(ISBLANK(#REF!),"",IF(ISNUMBER(A27),A27+1,1))</f>
        <v>18</v>
      </c>
      <c r="B28" s="16" t="s">
        <v>628</v>
      </c>
      <c r="C28" s="16" t="s">
        <v>629</v>
      </c>
      <c r="D28" s="16" t="s">
        <v>166</v>
      </c>
      <c r="E28" s="16" t="s">
        <v>39</v>
      </c>
      <c r="F28" s="16" t="s">
        <v>87</v>
      </c>
      <c r="G28" s="16" t="s">
        <v>15</v>
      </c>
      <c r="H28" s="16" t="s">
        <v>12</v>
      </c>
      <c r="I28" s="16" t="s">
        <v>13</v>
      </c>
      <c r="J28" s="90">
        <v>37952</v>
      </c>
      <c r="K28" s="54">
        <v>5.95</v>
      </c>
      <c r="L28" s="17"/>
      <c r="M28" s="17" t="s">
        <v>12</v>
      </c>
      <c r="N28" s="17"/>
      <c r="O28" s="17"/>
      <c r="P28" s="16">
        <v>0</v>
      </c>
      <c r="Q28" s="16">
        <v>2</v>
      </c>
      <c r="R28" s="16">
        <v>21</v>
      </c>
      <c r="S28" s="16">
        <v>1</v>
      </c>
      <c r="T28" s="16">
        <v>2</v>
      </c>
      <c r="U28" s="16">
        <v>11</v>
      </c>
      <c r="V28" s="26"/>
      <c r="W28" s="87"/>
      <c r="X28" s="17"/>
      <c r="Y28" s="17" t="s">
        <v>14</v>
      </c>
      <c r="Z28" s="17" t="s">
        <v>14</v>
      </c>
      <c r="AA28" s="23">
        <f>IF(ISBLANK(#REF!),"",IF(K28&gt;5,ROUND(0.5*(K28-5),2),0))</f>
        <v>0.48</v>
      </c>
      <c r="AB28" s="23">
        <f>IF(ISBLANK(#REF!),"",IF(L28="ΝΑΙ",6,(IF(M28="ΝΑΙ",4,0))))</f>
        <v>4</v>
      </c>
      <c r="AC28" s="23">
        <f>IF(ISBLANK(#REF!),"",IF(E28="ΠΕ23",IF(N28="ΝΑΙ",3,(IF(O28="ΝΑΙ",2,0))),IF(N28="ΝΑΙ",3,(IF(O28="ΝΑΙ",2,0)))))</f>
        <v>0</v>
      </c>
      <c r="AD28" s="23">
        <f>IF(ISBLANK(#REF!),"",MAX(AB28:AC28))</f>
        <v>4</v>
      </c>
      <c r="AE28" s="23">
        <f>IF(ISBLANK(#REF!),"",MIN(3,0.5*INT((P28*12+Q28+ROUND(R28/30,0))/6)))</f>
        <v>0</v>
      </c>
      <c r="AF28" s="23">
        <f>IF(ISBLANK(#REF!),"",0.25*(S28*12+T28+ROUND(U28/30,0)))</f>
        <v>3.5</v>
      </c>
      <c r="AG28" s="27">
        <f>IF(ISBLANK(#REF!),"",IF(V28&gt;=67%,7,0))</f>
        <v>0</v>
      </c>
      <c r="AH28" s="27">
        <f>IF(ISBLANK(#REF!),"",IF(W28&gt;=1,7,0))</f>
        <v>0</v>
      </c>
      <c r="AI28" s="27">
        <f>IF(ISBLANK(#REF!),"",IF(X28="ΠΟΛΥΤΕΚΝΟΣ",7,IF(X28="ΤΡΙΤΕΚΝΟΣ",3,0)))</f>
        <v>0</v>
      </c>
      <c r="AJ28" s="27">
        <f>IF(ISBLANK(#REF!),"",MAX(AG28:AI28))</f>
        <v>0</v>
      </c>
      <c r="AK28" s="178">
        <f>IF(ISBLANK(#REF!),"",AA28+SUM(AD28:AF28,AJ28))</f>
        <v>7.98</v>
      </c>
    </row>
    <row r="29" spans="1:37" s="16" customFormat="1">
      <c r="A29" s="28">
        <f>IF(ISBLANK(#REF!),"",IF(ISNUMBER(A28),A28+1,1))</f>
        <v>19</v>
      </c>
      <c r="B29" s="16" t="s">
        <v>484</v>
      </c>
      <c r="C29" s="16" t="s">
        <v>485</v>
      </c>
      <c r="D29" s="16" t="s">
        <v>143</v>
      </c>
      <c r="E29" s="16" t="s">
        <v>39</v>
      </c>
      <c r="F29" s="16" t="s">
        <v>87</v>
      </c>
      <c r="G29" s="16" t="s">
        <v>15</v>
      </c>
      <c r="H29" s="16" t="s">
        <v>12</v>
      </c>
      <c r="I29" s="16" t="s">
        <v>13</v>
      </c>
      <c r="J29" s="90">
        <v>37534</v>
      </c>
      <c r="K29" s="54">
        <v>7.43</v>
      </c>
      <c r="L29" s="17"/>
      <c r="M29" s="17"/>
      <c r="N29" s="17"/>
      <c r="O29" s="17"/>
      <c r="P29" s="16">
        <v>7</v>
      </c>
      <c r="Q29" s="16">
        <v>9</v>
      </c>
      <c r="R29" s="16">
        <v>14</v>
      </c>
      <c r="S29" s="16">
        <v>1</v>
      </c>
      <c r="T29" s="16">
        <v>1</v>
      </c>
      <c r="U29" s="16">
        <v>2</v>
      </c>
      <c r="V29" s="26"/>
      <c r="W29" s="87"/>
      <c r="X29" s="17"/>
      <c r="Y29" s="17" t="s">
        <v>14</v>
      </c>
      <c r="Z29" s="17" t="s">
        <v>14</v>
      </c>
      <c r="AA29" s="23">
        <f>IF(ISBLANK(#REF!),"",IF(K29&gt;5,ROUND(0.5*(K29-5),2),0))</f>
        <v>1.22</v>
      </c>
      <c r="AB29" s="23">
        <f>IF(ISBLANK(#REF!),"",IF(L29="ΝΑΙ",6,(IF(M29="ΝΑΙ",4,0))))</f>
        <v>0</v>
      </c>
      <c r="AC29" s="23">
        <f>IF(ISBLANK(#REF!),"",IF(E29="ΠΕ23",IF(N29="ΝΑΙ",3,(IF(O29="ΝΑΙ",2,0))),IF(N29="ΝΑΙ",3,(IF(O29="ΝΑΙ",2,0)))))</f>
        <v>0</v>
      </c>
      <c r="AD29" s="23">
        <f>IF(ISBLANK(#REF!),"",MAX(AB29:AC29))</f>
        <v>0</v>
      </c>
      <c r="AE29" s="23">
        <f>IF(ISBLANK(#REF!),"",MIN(3,0.5*INT((P29*12+Q29+ROUND(R29/30,0))/6)))</f>
        <v>3</v>
      </c>
      <c r="AF29" s="23">
        <f>IF(ISBLANK(#REF!),"",0.25*(S29*12+T29+ROUND(U29/30,0)))</f>
        <v>3.25</v>
      </c>
      <c r="AG29" s="27">
        <f>IF(ISBLANK(#REF!),"",IF(V29&gt;=67%,7,0))</f>
        <v>0</v>
      </c>
      <c r="AH29" s="27">
        <f>IF(ISBLANK(#REF!),"",IF(W29&gt;=1,7,0))</f>
        <v>0</v>
      </c>
      <c r="AI29" s="27">
        <f>IF(ISBLANK(#REF!),"",IF(X29="ΠΟΛΥΤΕΚΝΟΣ",7,IF(X29="ΤΡΙΤΕΚΝΟΣ",3,0)))</f>
        <v>0</v>
      </c>
      <c r="AJ29" s="27">
        <f>IF(ISBLANK(#REF!),"",MAX(AG29:AI29))</f>
        <v>0</v>
      </c>
      <c r="AK29" s="178">
        <f>IF(ISBLANK(#REF!),"",AA29+SUM(AD29:AF29,AJ29))</f>
        <v>7.47</v>
      </c>
    </row>
    <row r="30" spans="1:37" s="16" customFormat="1">
      <c r="A30" s="28">
        <f>IF(ISBLANK(#REF!),"",IF(ISNUMBER(A29),A29+1,1))</f>
        <v>20</v>
      </c>
      <c r="B30" s="16" t="s">
        <v>626</v>
      </c>
      <c r="C30" s="16" t="s">
        <v>153</v>
      </c>
      <c r="D30" s="16" t="s">
        <v>146</v>
      </c>
      <c r="E30" s="16" t="s">
        <v>39</v>
      </c>
      <c r="F30" s="16" t="s">
        <v>87</v>
      </c>
      <c r="G30" s="16" t="s">
        <v>15</v>
      </c>
      <c r="H30" s="16" t="s">
        <v>12</v>
      </c>
      <c r="I30" s="16" t="s">
        <v>13</v>
      </c>
      <c r="J30" s="90">
        <v>39276</v>
      </c>
      <c r="K30" s="54">
        <v>8.6</v>
      </c>
      <c r="L30" s="17"/>
      <c r="M30" s="17" t="s">
        <v>12</v>
      </c>
      <c r="N30" s="17"/>
      <c r="O30" s="17"/>
      <c r="P30" s="16">
        <v>0</v>
      </c>
      <c r="Q30" s="16">
        <v>10</v>
      </c>
      <c r="R30" s="16">
        <v>0</v>
      </c>
      <c r="S30" s="16">
        <v>0</v>
      </c>
      <c r="T30" s="16">
        <v>4</v>
      </c>
      <c r="U30" s="16">
        <v>6</v>
      </c>
      <c r="V30" s="26"/>
      <c r="W30" s="87"/>
      <c r="X30" s="17"/>
      <c r="Y30" s="17" t="s">
        <v>14</v>
      </c>
      <c r="Z30" s="17" t="s">
        <v>14</v>
      </c>
      <c r="AA30" s="23">
        <f>IF(ISBLANK(#REF!),"",IF(K30&gt;5,ROUND(0.5*(K30-5),2),0))</f>
        <v>1.8</v>
      </c>
      <c r="AB30" s="23">
        <f>IF(ISBLANK(#REF!),"",IF(L30="ΝΑΙ",6,(IF(M30="ΝΑΙ",4,0))))</f>
        <v>4</v>
      </c>
      <c r="AC30" s="23">
        <f>IF(ISBLANK(#REF!),"",IF(E30="ΠΕ23",IF(N30="ΝΑΙ",3,(IF(O30="ΝΑΙ",2,0))),IF(N30="ΝΑΙ",3,(IF(O30="ΝΑΙ",2,0)))))</f>
        <v>0</v>
      </c>
      <c r="AD30" s="23">
        <f>IF(ISBLANK(#REF!),"",MAX(AB30:AC30))</f>
        <v>4</v>
      </c>
      <c r="AE30" s="23">
        <f>IF(ISBLANK(#REF!),"",MIN(3,0.5*INT((P30*12+Q30+ROUND(R30/30,0))/6)))</f>
        <v>0.5</v>
      </c>
      <c r="AF30" s="23">
        <f>IF(ISBLANK(#REF!),"",0.25*(S30*12+T30+ROUND(U30/30,0)))</f>
        <v>1</v>
      </c>
      <c r="AG30" s="27">
        <f>IF(ISBLANK(#REF!),"",IF(V30&gt;=67%,7,0))</f>
        <v>0</v>
      </c>
      <c r="AH30" s="27">
        <f>IF(ISBLANK(#REF!),"",IF(W30&gt;=1,7,0))</f>
        <v>0</v>
      </c>
      <c r="AI30" s="27">
        <f>IF(ISBLANK(#REF!),"",IF(X30="ΠΟΛΥΤΕΚΝΟΣ",7,IF(X30="ΤΡΙΤΕΚΝΟΣ",3,0)))</f>
        <v>0</v>
      </c>
      <c r="AJ30" s="27">
        <f>IF(ISBLANK(#REF!),"",MAX(AG30:AI30))</f>
        <v>0</v>
      </c>
      <c r="AK30" s="178">
        <f>IF(ISBLANK(#REF!),"",AA30+SUM(AD30:AF30,AJ30))</f>
        <v>7.3</v>
      </c>
    </row>
    <row r="31" spans="1:37" s="16" customFormat="1">
      <c r="A31" s="28">
        <f>IF(ISBLANK(#REF!),"",IF(ISNUMBER(A30),A30+1,1))</f>
        <v>21</v>
      </c>
      <c r="B31" s="16" t="s">
        <v>367</v>
      </c>
      <c r="C31" s="16" t="s">
        <v>131</v>
      </c>
      <c r="D31" s="16" t="s">
        <v>183</v>
      </c>
      <c r="E31" s="16" t="s">
        <v>39</v>
      </c>
      <c r="F31" s="16" t="s">
        <v>87</v>
      </c>
      <c r="G31" s="16" t="s">
        <v>15</v>
      </c>
      <c r="H31" s="16" t="s">
        <v>12</v>
      </c>
      <c r="I31" s="16" t="s">
        <v>13</v>
      </c>
      <c r="J31" s="90">
        <v>37554</v>
      </c>
      <c r="K31" s="54">
        <v>7.97</v>
      </c>
      <c r="L31" s="17"/>
      <c r="M31" s="17"/>
      <c r="N31" s="17"/>
      <c r="O31" s="17"/>
      <c r="P31" s="16">
        <v>0</v>
      </c>
      <c r="Q31" s="16">
        <v>9</v>
      </c>
      <c r="R31" s="16">
        <v>13</v>
      </c>
      <c r="S31" s="16">
        <v>0</v>
      </c>
      <c r="T31" s="16">
        <v>9</v>
      </c>
      <c r="U31" s="16">
        <v>12</v>
      </c>
      <c r="V31" s="26"/>
      <c r="W31" s="87"/>
      <c r="X31" s="17" t="s">
        <v>31</v>
      </c>
      <c r="Y31" s="17" t="s">
        <v>14</v>
      </c>
      <c r="Z31" s="17" t="s">
        <v>14</v>
      </c>
      <c r="AA31" s="23">
        <f>IF(ISBLANK(#REF!),"",IF(K31&gt;5,ROUND(0.5*(K31-5),2),0))</f>
        <v>1.49</v>
      </c>
      <c r="AB31" s="23">
        <f>IF(ISBLANK(#REF!),"",IF(L31="ΝΑΙ",6,(IF(M31="ΝΑΙ",4,0))))</f>
        <v>0</v>
      </c>
      <c r="AC31" s="23">
        <f>IF(ISBLANK(#REF!),"",IF(E31="ΠΕ23",IF(N31="ΝΑΙ",3,(IF(O31="ΝΑΙ",2,0))),IF(N31="ΝΑΙ",3,(IF(O31="ΝΑΙ",2,0)))))</f>
        <v>0</v>
      </c>
      <c r="AD31" s="23">
        <f>IF(ISBLANK(#REF!),"",MAX(AB31:AC31))</f>
        <v>0</v>
      </c>
      <c r="AE31" s="23">
        <f>IF(ISBLANK(#REF!),"",MIN(3,0.5*INT((P31*12+Q31+ROUND(R31/30,0))/6)))</f>
        <v>0.5</v>
      </c>
      <c r="AF31" s="23">
        <f>IF(ISBLANK(#REF!),"",0.25*(S31*12+T31+ROUND(U31/30,0)))</f>
        <v>2.25</v>
      </c>
      <c r="AG31" s="27">
        <f>IF(ISBLANK(#REF!),"",IF(V31&gt;=67%,7,0))</f>
        <v>0</v>
      </c>
      <c r="AH31" s="27">
        <f>IF(ISBLANK(#REF!),"",IF(W31&gt;=1,7,0))</f>
        <v>0</v>
      </c>
      <c r="AI31" s="27">
        <f>IF(ISBLANK(#REF!),"",IF(X31="ΠΟΛΥΤΕΚΝΟΣ",7,IF(X31="ΤΡΙΤΕΚΝΟΣ",3,0)))</f>
        <v>3</v>
      </c>
      <c r="AJ31" s="27">
        <f>IF(ISBLANK(#REF!),"",MAX(AG31:AI31))</f>
        <v>3</v>
      </c>
      <c r="AK31" s="178">
        <f>IF(ISBLANK(#REF!),"",AA31+SUM(AD31:AF31,AJ31))</f>
        <v>7.24</v>
      </c>
    </row>
    <row r="32" spans="1:37" s="16" customFormat="1">
      <c r="A32" s="28">
        <f>IF(ISBLANK(#REF!),"",IF(ISNUMBER(A31),A31+1,1))</f>
        <v>22</v>
      </c>
      <c r="B32" s="16" t="s">
        <v>486</v>
      </c>
      <c r="C32" s="16" t="s">
        <v>108</v>
      </c>
      <c r="D32" s="16" t="s">
        <v>487</v>
      </c>
      <c r="E32" s="16" t="s">
        <v>39</v>
      </c>
      <c r="F32" s="16" t="s">
        <v>87</v>
      </c>
      <c r="G32" s="16" t="s">
        <v>15</v>
      </c>
      <c r="H32" s="16" t="s">
        <v>12</v>
      </c>
      <c r="I32" s="16" t="s">
        <v>13</v>
      </c>
      <c r="J32" s="90">
        <v>39288</v>
      </c>
      <c r="K32" s="54">
        <v>7.99</v>
      </c>
      <c r="L32" s="17"/>
      <c r="M32" s="17" t="s">
        <v>12</v>
      </c>
      <c r="N32" s="17"/>
      <c r="O32" s="17"/>
      <c r="P32" s="16">
        <v>0</v>
      </c>
      <c r="Q32" s="16">
        <v>10</v>
      </c>
      <c r="R32" s="16">
        <v>9</v>
      </c>
      <c r="S32" s="16">
        <v>0</v>
      </c>
      <c r="T32" s="16">
        <v>4</v>
      </c>
      <c r="U32" s="16">
        <v>9</v>
      </c>
      <c r="V32" s="26"/>
      <c r="W32" s="87"/>
      <c r="X32" s="17"/>
      <c r="Y32" s="17" t="s">
        <v>14</v>
      </c>
      <c r="Z32" s="17" t="s">
        <v>14</v>
      </c>
      <c r="AA32" s="23">
        <f>IF(ISBLANK(#REF!),"",IF(K32&gt;5,ROUND(0.5*(K32-5),2),0))</f>
        <v>1.5</v>
      </c>
      <c r="AB32" s="23">
        <f>IF(ISBLANK(#REF!),"",IF(L32="ΝΑΙ",6,(IF(M32="ΝΑΙ",4,0))))</f>
        <v>4</v>
      </c>
      <c r="AC32" s="23">
        <f>IF(ISBLANK(#REF!),"",IF(E32="ΠΕ23",IF(N32="ΝΑΙ",3,(IF(O32="ΝΑΙ",2,0))),IF(N32="ΝΑΙ",3,(IF(O32="ΝΑΙ",2,0)))))</f>
        <v>0</v>
      </c>
      <c r="AD32" s="23">
        <f>IF(ISBLANK(#REF!),"",MAX(AB32:AC32))</f>
        <v>4</v>
      </c>
      <c r="AE32" s="23">
        <f>IF(ISBLANK(#REF!),"",MIN(3,0.5*INT((P32*12+Q32+ROUND(R32/30,0))/6)))</f>
        <v>0.5</v>
      </c>
      <c r="AF32" s="23">
        <f>IF(ISBLANK(#REF!),"",0.25*(S32*12+T32+ROUND(U32/30,0)))</f>
        <v>1</v>
      </c>
      <c r="AG32" s="27">
        <f>IF(ISBLANK(#REF!),"",IF(V32&gt;=67%,7,0))</f>
        <v>0</v>
      </c>
      <c r="AH32" s="27">
        <f>IF(ISBLANK(#REF!),"",IF(W32&gt;=1,7,0))</f>
        <v>0</v>
      </c>
      <c r="AI32" s="27">
        <f>IF(ISBLANK(#REF!),"",IF(X32="ΠΟΛΥΤΕΚΝΟΣ",7,IF(X32="ΤΡΙΤΕΚΝΟΣ",3,0)))</f>
        <v>0</v>
      </c>
      <c r="AJ32" s="27">
        <f>IF(ISBLANK(#REF!),"",MAX(AG32:AI32))</f>
        <v>0</v>
      </c>
      <c r="AK32" s="178">
        <f>IF(ISBLANK(#REF!),"",AA32+SUM(AD32:AF32,AJ32))</f>
        <v>7</v>
      </c>
    </row>
    <row r="33" spans="1:37" s="16" customFormat="1">
      <c r="A33" s="28">
        <f>IF(ISBLANK(#REF!),"",IF(ISNUMBER(A32),A32+1,1))</f>
        <v>23</v>
      </c>
      <c r="B33" s="16" t="s">
        <v>644</v>
      </c>
      <c r="C33" s="16" t="s">
        <v>441</v>
      </c>
      <c r="D33" s="16" t="s">
        <v>166</v>
      </c>
      <c r="E33" s="16" t="s">
        <v>39</v>
      </c>
      <c r="F33" s="16" t="s">
        <v>87</v>
      </c>
      <c r="G33" s="16" t="s">
        <v>15</v>
      </c>
      <c r="H33" s="16" t="s">
        <v>12</v>
      </c>
      <c r="I33" s="16" t="s">
        <v>13</v>
      </c>
      <c r="J33" s="90">
        <v>41190</v>
      </c>
      <c r="K33" s="54">
        <v>8</v>
      </c>
      <c r="L33" s="17"/>
      <c r="M33" s="17"/>
      <c r="N33" s="17"/>
      <c r="O33" s="17"/>
      <c r="P33" s="16">
        <v>2</v>
      </c>
      <c r="Q33" s="16">
        <v>7</v>
      </c>
      <c r="R33" s="16">
        <v>6</v>
      </c>
      <c r="S33" s="16">
        <v>1</v>
      </c>
      <c r="T33" s="16">
        <v>0</v>
      </c>
      <c r="U33" s="16">
        <v>14</v>
      </c>
      <c r="V33" s="26"/>
      <c r="W33" s="87"/>
      <c r="X33" s="17"/>
      <c r="Y33" s="17" t="s">
        <v>14</v>
      </c>
      <c r="Z33" s="17" t="s">
        <v>14</v>
      </c>
      <c r="AA33" s="23">
        <f>IF(ISBLANK(#REF!),"",IF(K33&gt;5,ROUND(0.5*(K33-5),2),0))</f>
        <v>1.5</v>
      </c>
      <c r="AB33" s="23">
        <f>IF(ISBLANK(#REF!),"",IF(L33="ΝΑΙ",6,(IF(M33="ΝΑΙ",4,0))))</f>
        <v>0</v>
      </c>
      <c r="AC33" s="23">
        <f>IF(ISBLANK(#REF!),"",IF(E33="ΠΕ23",IF(N33="ΝΑΙ",3,(IF(O33="ΝΑΙ",2,0))),IF(N33="ΝΑΙ",3,(IF(O33="ΝΑΙ",2,0)))))</f>
        <v>0</v>
      </c>
      <c r="AD33" s="23">
        <f>IF(ISBLANK(#REF!),"",MAX(AB33:AC33))</f>
        <v>0</v>
      </c>
      <c r="AE33" s="23">
        <f>IF(ISBLANK(#REF!),"",MIN(3,0.5*INT((P33*12+Q33+ROUND(R33/30,0))/6)))</f>
        <v>2.5</v>
      </c>
      <c r="AF33" s="23">
        <f>IF(ISBLANK(#REF!),"",0.25*(S33*12+T33+ROUND(U33/30,0)))</f>
        <v>3</v>
      </c>
      <c r="AG33" s="27">
        <f>IF(ISBLANK(#REF!),"",IF(V33&gt;=67%,7,0))</f>
        <v>0</v>
      </c>
      <c r="AH33" s="27">
        <f>IF(ISBLANK(#REF!),"",IF(W33&gt;=1,7,0))</f>
        <v>0</v>
      </c>
      <c r="AI33" s="27">
        <f>IF(ISBLANK(#REF!),"",IF(X33="ΠΟΛΥΤΕΚΝΟΣ",7,IF(X33="ΤΡΙΤΕΚΝΟΣ",3,0)))</f>
        <v>0</v>
      </c>
      <c r="AJ33" s="27">
        <f>IF(ISBLANK(#REF!),"",MAX(AG33:AI33))</f>
        <v>0</v>
      </c>
      <c r="AK33" s="178">
        <f>IF(ISBLANK(#REF!),"",AA33+SUM(AD33:AF33,AJ33))</f>
        <v>7</v>
      </c>
    </row>
    <row r="34" spans="1:37" s="16" customFormat="1">
      <c r="A34" s="28">
        <f>IF(ISBLANK(#REF!),"",IF(ISNUMBER(A33),A33+1,1))</f>
        <v>24</v>
      </c>
      <c r="B34" s="16" t="s">
        <v>635</v>
      </c>
      <c r="C34" s="16" t="s">
        <v>636</v>
      </c>
      <c r="D34" s="16" t="s">
        <v>111</v>
      </c>
      <c r="E34" s="16" t="s">
        <v>39</v>
      </c>
      <c r="F34" s="16" t="s">
        <v>87</v>
      </c>
      <c r="G34" s="16" t="s">
        <v>15</v>
      </c>
      <c r="H34" s="16" t="s">
        <v>12</v>
      </c>
      <c r="I34" s="16" t="s">
        <v>13</v>
      </c>
      <c r="J34" s="90">
        <v>37071</v>
      </c>
      <c r="K34" s="54">
        <v>8.4600000000000009</v>
      </c>
      <c r="L34" s="17"/>
      <c r="M34" s="17" t="s">
        <v>12</v>
      </c>
      <c r="N34" s="17"/>
      <c r="O34" s="17"/>
      <c r="P34" s="16">
        <v>0</v>
      </c>
      <c r="Q34" s="16">
        <v>0</v>
      </c>
      <c r="R34" s="16">
        <v>0</v>
      </c>
      <c r="S34" s="16">
        <v>0</v>
      </c>
      <c r="T34" s="16">
        <v>4</v>
      </c>
      <c r="U34" s="16">
        <v>24</v>
      </c>
      <c r="V34" s="26"/>
      <c r="W34" s="87"/>
      <c r="X34" s="17"/>
      <c r="Y34" s="17" t="s">
        <v>14</v>
      </c>
      <c r="Z34" s="17" t="s">
        <v>14</v>
      </c>
      <c r="AA34" s="23">
        <f>IF(ISBLANK(#REF!),"",IF(K34&gt;5,ROUND(0.5*(K34-5),2),0))</f>
        <v>1.73</v>
      </c>
      <c r="AB34" s="23">
        <f>IF(ISBLANK(#REF!),"",IF(L34="ΝΑΙ",6,(IF(M34="ΝΑΙ",4,0))))</f>
        <v>4</v>
      </c>
      <c r="AC34" s="23">
        <f>IF(ISBLANK(#REF!),"",IF(E34="ΠΕ23",IF(N34="ΝΑΙ",3,(IF(O34="ΝΑΙ",2,0))),IF(N34="ΝΑΙ",3,(IF(O34="ΝΑΙ",2,0)))))</f>
        <v>0</v>
      </c>
      <c r="AD34" s="23">
        <f>IF(ISBLANK(#REF!),"",MAX(AB34:AC34))</f>
        <v>4</v>
      </c>
      <c r="AE34" s="23">
        <f>IF(ISBLANK(#REF!),"",MIN(3,0.5*INT((P34*12+Q34+ROUND(R34/30,0))/6)))</f>
        <v>0</v>
      </c>
      <c r="AF34" s="23">
        <f>IF(ISBLANK(#REF!),"",0.25*(S34*12+T34+ROUND(U34/30,0)))</f>
        <v>1.25</v>
      </c>
      <c r="AG34" s="27">
        <f>IF(ISBLANK(#REF!),"",IF(V34&gt;=67%,7,0))</f>
        <v>0</v>
      </c>
      <c r="AH34" s="27">
        <f>IF(ISBLANK(#REF!),"",IF(W34&gt;=1,7,0))</f>
        <v>0</v>
      </c>
      <c r="AI34" s="27">
        <f>IF(ISBLANK(#REF!),"",IF(X34="ΠΟΛΥΤΕΚΝΟΣ",7,IF(X34="ΤΡΙΤΕΚΝΟΣ",3,0)))</f>
        <v>0</v>
      </c>
      <c r="AJ34" s="27">
        <f>IF(ISBLANK(#REF!),"",MAX(AG34:AI34))</f>
        <v>0</v>
      </c>
      <c r="AK34" s="178">
        <f>IF(ISBLANK(#REF!),"",AA34+SUM(AD34:AF34,AJ34))</f>
        <v>6.98</v>
      </c>
    </row>
    <row r="35" spans="1:37" s="16" customFormat="1">
      <c r="A35" s="28">
        <f>IF(ISBLANK(#REF!),"",IF(ISNUMBER(A34),A34+1,1))</f>
        <v>25</v>
      </c>
      <c r="B35" s="16" t="s">
        <v>436</v>
      </c>
      <c r="C35" s="16" t="s">
        <v>135</v>
      </c>
      <c r="D35" s="16" t="s">
        <v>515</v>
      </c>
      <c r="E35" s="16" t="s">
        <v>39</v>
      </c>
      <c r="F35" s="16" t="s">
        <v>87</v>
      </c>
      <c r="G35" s="16" t="s">
        <v>15</v>
      </c>
      <c r="H35" s="16" t="s">
        <v>12</v>
      </c>
      <c r="I35" s="16" t="s">
        <v>13</v>
      </c>
      <c r="J35" s="90">
        <v>38617</v>
      </c>
      <c r="K35" s="54">
        <v>8.31</v>
      </c>
      <c r="L35" s="17"/>
      <c r="M35" s="17" t="s">
        <v>12</v>
      </c>
      <c r="N35" s="17"/>
      <c r="O35" s="17"/>
      <c r="P35" s="16">
        <v>1</v>
      </c>
      <c r="Q35" s="16">
        <v>2</v>
      </c>
      <c r="R35" s="16">
        <v>12</v>
      </c>
      <c r="S35" s="16">
        <v>0</v>
      </c>
      <c r="T35" s="16">
        <v>0</v>
      </c>
      <c r="U35" s="16">
        <v>0</v>
      </c>
      <c r="V35" s="26"/>
      <c r="W35" s="87"/>
      <c r="X35" s="17"/>
      <c r="Y35" s="17" t="s">
        <v>14</v>
      </c>
      <c r="Z35" s="17" t="s">
        <v>14</v>
      </c>
      <c r="AA35" s="23">
        <f>IF(ISBLANK(#REF!),"",IF(K35&gt;5,ROUND(0.5*(K35-5),2),0))</f>
        <v>1.66</v>
      </c>
      <c r="AB35" s="23">
        <f>IF(ISBLANK(#REF!),"",IF(L35="ΝΑΙ",6,(IF(M35="ΝΑΙ",4,0))))</f>
        <v>4</v>
      </c>
      <c r="AC35" s="23">
        <f>IF(ISBLANK(#REF!),"",IF(E35="ΠΕ23",IF(N35="ΝΑΙ",3,(IF(O35="ΝΑΙ",2,0))),IF(N35="ΝΑΙ",3,(IF(O35="ΝΑΙ",2,0)))))</f>
        <v>0</v>
      </c>
      <c r="AD35" s="23">
        <f>IF(ISBLANK(#REF!),"",MAX(AB35:AC35))</f>
        <v>4</v>
      </c>
      <c r="AE35" s="23">
        <f>IF(ISBLANK(#REF!),"",MIN(3,0.5*INT((P35*12+Q35+ROUND(R35/30,0))/6)))</f>
        <v>1</v>
      </c>
      <c r="AF35" s="23">
        <f>IF(ISBLANK(#REF!),"",0.25*(S35*12+T35+ROUND(U35/30,0)))</f>
        <v>0</v>
      </c>
      <c r="AG35" s="27">
        <f>IF(ISBLANK(#REF!),"",IF(V35&gt;=67%,7,0))</f>
        <v>0</v>
      </c>
      <c r="AH35" s="27">
        <f>IF(ISBLANK(#REF!),"",IF(W35&gt;=1,7,0))</f>
        <v>0</v>
      </c>
      <c r="AI35" s="27">
        <f>IF(ISBLANK(#REF!),"",IF(X35="ΠΟΛΥΤΕΚΝΟΣ",7,IF(X35="ΤΡΙΤΕΚΝΟΣ",3,0)))</f>
        <v>0</v>
      </c>
      <c r="AJ35" s="27">
        <f>IF(ISBLANK(#REF!),"",MAX(AG35:AI35))</f>
        <v>0</v>
      </c>
      <c r="AK35" s="178">
        <f>IF(ISBLANK(#REF!),"",AA35+SUM(AD35:AF35,AJ35))</f>
        <v>6.66</v>
      </c>
    </row>
    <row r="36" spans="1:37" s="16" customFormat="1">
      <c r="A36" s="28">
        <f>IF(ISBLANK(#REF!),"",IF(ISNUMBER(A35),A35+1,1))</f>
        <v>26</v>
      </c>
      <c r="B36" s="16" t="s">
        <v>634</v>
      </c>
      <c r="C36" s="16" t="s">
        <v>97</v>
      </c>
      <c r="D36" s="16" t="s">
        <v>126</v>
      </c>
      <c r="E36" s="16" t="s">
        <v>39</v>
      </c>
      <c r="F36" s="16" t="s">
        <v>87</v>
      </c>
      <c r="G36" s="16" t="s">
        <v>15</v>
      </c>
      <c r="H36" s="16" t="s">
        <v>12</v>
      </c>
      <c r="I36" s="16" t="s">
        <v>13</v>
      </c>
      <c r="J36" s="90">
        <v>34517</v>
      </c>
      <c r="K36" s="54">
        <v>8.19</v>
      </c>
      <c r="L36" s="17"/>
      <c r="M36" s="17"/>
      <c r="N36" s="17"/>
      <c r="O36" s="17"/>
      <c r="P36" s="16">
        <v>5</v>
      </c>
      <c r="Q36" s="16">
        <v>10</v>
      </c>
      <c r="R36" s="16">
        <v>17</v>
      </c>
      <c r="S36" s="16">
        <v>0</v>
      </c>
      <c r="T36" s="16">
        <v>7</v>
      </c>
      <c r="U36" s="16">
        <v>1</v>
      </c>
      <c r="V36" s="26"/>
      <c r="W36" s="87"/>
      <c r="X36" s="17"/>
      <c r="Y36" s="17" t="s">
        <v>12</v>
      </c>
      <c r="Z36" s="17" t="s">
        <v>14</v>
      </c>
      <c r="AA36" s="23">
        <f>IF(ISBLANK(#REF!),"",IF(K36&gt;5,ROUND(0.5*(K36-5),2),0))</f>
        <v>1.6</v>
      </c>
      <c r="AB36" s="23">
        <f>IF(ISBLANK(#REF!),"",IF(L36="ΝΑΙ",6,(IF(M36="ΝΑΙ",4,0))))</f>
        <v>0</v>
      </c>
      <c r="AC36" s="23">
        <f>IF(ISBLANK(#REF!),"",IF(E36="ΠΕ23",IF(N36="ΝΑΙ",3,(IF(O36="ΝΑΙ",2,0))),IF(N36="ΝΑΙ",3,(IF(O36="ΝΑΙ",2,0)))))</f>
        <v>0</v>
      </c>
      <c r="AD36" s="23">
        <f>IF(ISBLANK(#REF!),"",MAX(AB36:AC36))</f>
        <v>0</v>
      </c>
      <c r="AE36" s="23">
        <f>IF(ISBLANK(#REF!),"",MIN(3,0.5*INT((P36*12+Q36+ROUND(R36/30,0))/6)))</f>
        <v>3</v>
      </c>
      <c r="AF36" s="23">
        <f>IF(ISBLANK(#REF!),"",0.25*(S36*12+T36+ROUND(U36/30,0)))</f>
        <v>1.75</v>
      </c>
      <c r="AG36" s="27">
        <f>IF(ISBLANK(#REF!),"",IF(V36&gt;=67%,7,0))</f>
        <v>0</v>
      </c>
      <c r="AH36" s="27">
        <f>IF(ISBLANK(#REF!),"",IF(W36&gt;=1,7,0))</f>
        <v>0</v>
      </c>
      <c r="AI36" s="27">
        <f>IF(ISBLANK(#REF!),"",IF(X36="ΠΟΛΥΤΕΚΝΟΣ",7,IF(X36="ΤΡΙΤΕΚΝΟΣ",3,0)))</f>
        <v>0</v>
      </c>
      <c r="AJ36" s="27">
        <f>IF(ISBLANK(#REF!),"",MAX(AG36:AI36))</f>
        <v>0</v>
      </c>
      <c r="AK36" s="178">
        <f>IF(ISBLANK(#REF!),"",AA36+SUM(AD36:AF36,AJ36))</f>
        <v>6.35</v>
      </c>
    </row>
    <row r="37" spans="1:37" s="16" customFormat="1">
      <c r="A37" s="28">
        <f>IF(ISBLANK(#REF!),"",IF(ISNUMBER(A36),A36+1,1))</f>
        <v>27</v>
      </c>
      <c r="B37" s="16" t="s">
        <v>661</v>
      </c>
      <c r="C37" s="16" t="s">
        <v>150</v>
      </c>
      <c r="D37" s="16" t="s">
        <v>183</v>
      </c>
      <c r="E37" s="16" t="s">
        <v>39</v>
      </c>
      <c r="F37" s="16" t="s">
        <v>87</v>
      </c>
      <c r="G37" s="16" t="s">
        <v>15</v>
      </c>
      <c r="H37" s="16" t="s">
        <v>12</v>
      </c>
      <c r="I37" s="16" t="s">
        <v>13</v>
      </c>
      <c r="J37" s="90">
        <v>40222</v>
      </c>
      <c r="K37" s="54">
        <v>7.66</v>
      </c>
      <c r="L37" s="17"/>
      <c r="M37" s="17" t="s">
        <v>12</v>
      </c>
      <c r="N37" s="17"/>
      <c r="O37" s="17"/>
      <c r="P37" s="16">
        <v>0</v>
      </c>
      <c r="Q37" s="16">
        <v>0</v>
      </c>
      <c r="R37" s="16">
        <v>0</v>
      </c>
      <c r="S37" s="16">
        <v>0</v>
      </c>
      <c r="T37" s="16">
        <v>4</v>
      </c>
      <c r="U37" s="16">
        <v>2</v>
      </c>
      <c r="V37" s="26"/>
      <c r="W37" s="87"/>
      <c r="X37" s="17"/>
      <c r="Y37" s="17" t="s">
        <v>14</v>
      </c>
      <c r="Z37" s="17" t="s">
        <v>14</v>
      </c>
      <c r="AA37" s="23">
        <f>IF(ISBLANK(#REF!),"",IF(K37&gt;5,ROUND(0.5*(K37-5),2),0))</f>
        <v>1.33</v>
      </c>
      <c r="AB37" s="23">
        <f>IF(ISBLANK(#REF!),"",IF(L37="ΝΑΙ",6,(IF(M37="ΝΑΙ",4,0))))</f>
        <v>4</v>
      </c>
      <c r="AC37" s="23">
        <f>IF(ISBLANK(#REF!),"",IF(E37="ΠΕ23",IF(N37="ΝΑΙ",3,(IF(O37="ΝΑΙ",2,0))),IF(N37="ΝΑΙ",3,(IF(O37="ΝΑΙ",2,0)))))</f>
        <v>0</v>
      </c>
      <c r="AD37" s="23">
        <f>IF(ISBLANK(#REF!),"",MAX(AB37:AC37))</f>
        <v>4</v>
      </c>
      <c r="AE37" s="23">
        <f>IF(ISBLANK(#REF!),"",MIN(3,0.5*INT((P37*12+Q37+ROUND(R37/30,0))/6)))</f>
        <v>0</v>
      </c>
      <c r="AF37" s="23">
        <f>IF(ISBLANK(#REF!),"",0.25*(S37*12+T37+ROUND(U37/30,0)))</f>
        <v>1</v>
      </c>
      <c r="AG37" s="27">
        <f>IF(ISBLANK(#REF!),"",IF(V37&gt;=67%,7,0))</f>
        <v>0</v>
      </c>
      <c r="AH37" s="27">
        <f>IF(ISBLANK(#REF!),"",IF(W37&gt;=1,7,0))</f>
        <v>0</v>
      </c>
      <c r="AI37" s="27">
        <f>IF(ISBLANK(#REF!),"",IF(X37="ΠΟΛΥΤΕΚΝΟΣ",7,IF(X37="ΤΡΙΤΕΚΝΟΣ",3,0)))</f>
        <v>0</v>
      </c>
      <c r="AJ37" s="27">
        <f>IF(ISBLANK(#REF!),"",MAX(AG37:AI37))</f>
        <v>0</v>
      </c>
      <c r="AK37" s="178">
        <f>IF(ISBLANK(#REF!),"",AA37+SUM(AD37:AF37,AJ37))</f>
        <v>6.33</v>
      </c>
    </row>
    <row r="38" spans="1:37" s="16" customFormat="1">
      <c r="A38" s="28">
        <f>IF(ISBLANK(#REF!),"",IF(ISNUMBER(A37),A37+1,1))</f>
        <v>28</v>
      </c>
      <c r="B38" s="16" t="s">
        <v>483</v>
      </c>
      <c r="C38" s="16" t="s">
        <v>115</v>
      </c>
      <c r="D38" s="16" t="s">
        <v>95</v>
      </c>
      <c r="E38" s="16" t="s">
        <v>39</v>
      </c>
      <c r="F38" s="16" t="s">
        <v>87</v>
      </c>
      <c r="G38" s="16" t="s">
        <v>15</v>
      </c>
      <c r="H38" s="16" t="s">
        <v>12</v>
      </c>
      <c r="I38" s="16" t="s">
        <v>13</v>
      </c>
      <c r="J38" s="90">
        <v>40010</v>
      </c>
      <c r="K38" s="54">
        <v>9.4600000000000009</v>
      </c>
      <c r="L38" s="17"/>
      <c r="M38" s="17" t="s">
        <v>12</v>
      </c>
      <c r="N38" s="17"/>
      <c r="O38" s="17"/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26"/>
      <c r="W38" s="87"/>
      <c r="X38" s="17"/>
      <c r="Y38" s="17" t="s">
        <v>14</v>
      </c>
      <c r="Z38" s="17" t="s">
        <v>14</v>
      </c>
      <c r="AA38" s="23">
        <f>IF(ISBLANK(#REF!),"",IF(K38&gt;5,ROUND(0.5*(K38-5),2),0))</f>
        <v>2.23</v>
      </c>
      <c r="AB38" s="23">
        <f>IF(ISBLANK(#REF!),"",IF(L38="ΝΑΙ",6,(IF(M38="ΝΑΙ",4,0))))</f>
        <v>4</v>
      </c>
      <c r="AC38" s="23">
        <f>IF(ISBLANK(#REF!),"",IF(E38="ΠΕ23",IF(N38="ΝΑΙ",3,(IF(O38="ΝΑΙ",2,0))),IF(N38="ΝΑΙ",3,(IF(O38="ΝΑΙ",2,0)))))</f>
        <v>0</v>
      </c>
      <c r="AD38" s="23">
        <f>IF(ISBLANK(#REF!),"",MAX(AB38:AC38))</f>
        <v>4</v>
      </c>
      <c r="AE38" s="23">
        <f>IF(ISBLANK(#REF!),"",MIN(3,0.5*INT((P38*12+Q38+ROUND(R38/30,0))/6)))</f>
        <v>0</v>
      </c>
      <c r="AF38" s="23">
        <f>IF(ISBLANK(#REF!),"",0.25*(S38*12+T38+ROUND(U38/30,0)))</f>
        <v>0</v>
      </c>
      <c r="AG38" s="27">
        <f>IF(ISBLANK(#REF!),"",IF(V38&gt;=67%,7,0))</f>
        <v>0</v>
      </c>
      <c r="AH38" s="27">
        <f>IF(ISBLANK(#REF!),"",IF(W38&gt;=1,7,0))</f>
        <v>0</v>
      </c>
      <c r="AI38" s="27">
        <f>IF(ISBLANK(#REF!),"",IF(X38="ΠΟΛΥΤΕΚΝΟΣ",7,IF(X38="ΤΡΙΤΕΚΝΟΣ",3,0)))</f>
        <v>0</v>
      </c>
      <c r="AJ38" s="27">
        <f>IF(ISBLANK(#REF!),"",MAX(AG38:AI38))</f>
        <v>0</v>
      </c>
      <c r="AK38" s="178">
        <f>IF(ISBLANK(#REF!),"",AA38+SUM(AD38:AF38,AJ38))</f>
        <v>6.23</v>
      </c>
    </row>
    <row r="39" spans="1:37" s="16" customFormat="1">
      <c r="A39" s="28">
        <f>IF(ISBLANK(#REF!),"",IF(ISNUMBER(A38),A38+1,1))</f>
        <v>29</v>
      </c>
      <c r="B39" s="16" t="s">
        <v>448</v>
      </c>
      <c r="C39" s="16" t="s">
        <v>150</v>
      </c>
      <c r="D39" s="16" t="s">
        <v>210</v>
      </c>
      <c r="E39" s="16" t="s">
        <v>39</v>
      </c>
      <c r="F39" s="16" t="s">
        <v>87</v>
      </c>
      <c r="G39" s="16" t="s">
        <v>15</v>
      </c>
      <c r="H39" s="16" t="s">
        <v>12</v>
      </c>
      <c r="I39" s="16" t="s">
        <v>13</v>
      </c>
      <c r="J39" s="90">
        <v>38693</v>
      </c>
      <c r="K39" s="54">
        <v>8.31</v>
      </c>
      <c r="L39" s="17"/>
      <c r="M39" s="17" t="s">
        <v>12</v>
      </c>
      <c r="N39" s="17"/>
      <c r="O39" s="17"/>
      <c r="P39" s="16">
        <v>0</v>
      </c>
      <c r="Q39" s="16">
        <v>8</v>
      </c>
      <c r="R39" s="16">
        <v>6</v>
      </c>
      <c r="S39" s="16">
        <v>0</v>
      </c>
      <c r="T39" s="16">
        <v>0</v>
      </c>
      <c r="U39" s="16">
        <v>0</v>
      </c>
      <c r="V39" s="26"/>
      <c r="W39" s="87"/>
      <c r="X39" s="17"/>
      <c r="Y39" s="17" t="s">
        <v>14</v>
      </c>
      <c r="Z39" s="17" t="s">
        <v>14</v>
      </c>
      <c r="AA39" s="23">
        <f>IF(ISBLANK(#REF!),"",IF(K39&gt;5,ROUND(0.5*(K39-5),2),0))</f>
        <v>1.66</v>
      </c>
      <c r="AB39" s="23">
        <f>IF(ISBLANK(#REF!),"",IF(L39="ΝΑΙ",6,(IF(M39="ΝΑΙ",4,0))))</f>
        <v>4</v>
      </c>
      <c r="AC39" s="23">
        <f>IF(ISBLANK(#REF!),"",IF(E39="ΠΕ23",IF(N39="ΝΑΙ",3,(IF(O39="ΝΑΙ",2,0))),IF(N39="ΝΑΙ",3,(IF(O39="ΝΑΙ",2,0)))))</f>
        <v>0</v>
      </c>
      <c r="AD39" s="23">
        <f>IF(ISBLANK(#REF!),"",MAX(AB39:AC39))</f>
        <v>4</v>
      </c>
      <c r="AE39" s="23">
        <f>IF(ISBLANK(#REF!),"",MIN(3,0.5*INT((P39*12+Q39+ROUND(R39/30,0))/6)))</f>
        <v>0.5</v>
      </c>
      <c r="AF39" s="23">
        <f>IF(ISBLANK(#REF!),"",0.25*(S39*12+T39+ROUND(U39/30,0)))</f>
        <v>0</v>
      </c>
      <c r="AG39" s="27">
        <f>IF(ISBLANK(#REF!),"",IF(V39&gt;=67%,7,0))</f>
        <v>0</v>
      </c>
      <c r="AH39" s="27">
        <f>IF(ISBLANK(#REF!),"",IF(W39&gt;=1,7,0))</f>
        <v>0</v>
      </c>
      <c r="AI39" s="27">
        <f>IF(ISBLANK(#REF!),"",IF(X39="ΠΟΛΥΤΕΚΝΟΣ",7,IF(X39="ΤΡΙΤΕΚΝΟΣ",3,0)))</f>
        <v>0</v>
      </c>
      <c r="AJ39" s="27">
        <f>IF(ISBLANK(#REF!),"",MAX(AG39:AI39))</f>
        <v>0</v>
      </c>
      <c r="AK39" s="178">
        <f>IF(ISBLANK(#REF!),"",AA39+SUM(AD39:AF39,AJ39))</f>
        <v>6.16</v>
      </c>
    </row>
    <row r="40" spans="1:37" s="16" customFormat="1">
      <c r="A40" s="28">
        <f>IF(ISBLANK(#REF!),"",IF(ISNUMBER(A39),A39+1,1))</f>
        <v>30</v>
      </c>
      <c r="B40" s="16" t="s">
        <v>660</v>
      </c>
      <c r="C40" s="16" t="s">
        <v>572</v>
      </c>
      <c r="D40" s="16" t="s">
        <v>515</v>
      </c>
      <c r="E40" s="16" t="s">
        <v>39</v>
      </c>
      <c r="F40" s="16" t="s">
        <v>87</v>
      </c>
      <c r="G40" s="16" t="s">
        <v>15</v>
      </c>
      <c r="H40" s="16" t="s">
        <v>12</v>
      </c>
      <c r="I40" s="16" t="s">
        <v>13</v>
      </c>
      <c r="J40" s="90">
        <v>39276</v>
      </c>
      <c r="K40" s="54">
        <v>9.32</v>
      </c>
      <c r="L40" s="17"/>
      <c r="M40" s="17" t="s">
        <v>12</v>
      </c>
      <c r="N40" s="17"/>
      <c r="O40" s="17"/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26"/>
      <c r="W40" s="87"/>
      <c r="X40" s="17"/>
      <c r="Y40" s="17" t="s">
        <v>14</v>
      </c>
      <c r="Z40" s="17" t="s">
        <v>14</v>
      </c>
      <c r="AA40" s="23">
        <f>IF(ISBLANK(#REF!),"",IF(K40&gt;5,ROUND(0.5*(K40-5),2),0))</f>
        <v>2.16</v>
      </c>
      <c r="AB40" s="23">
        <f>IF(ISBLANK(#REF!),"",IF(L40="ΝΑΙ",6,(IF(M40="ΝΑΙ",4,0))))</f>
        <v>4</v>
      </c>
      <c r="AC40" s="23">
        <f>IF(ISBLANK(#REF!),"",IF(E40="ΠΕ23",IF(N40="ΝΑΙ",3,(IF(O40="ΝΑΙ",2,0))),IF(N40="ΝΑΙ",3,(IF(O40="ΝΑΙ",2,0)))))</f>
        <v>0</v>
      </c>
      <c r="AD40" s="23">
        <f>IF(ISBLANK(#REF!),"",MAX(AB40:AC40))</f>
        <v>4</v>
      </c>
      <c r="AE40" s="23">
        <f>IF(ISBLANK(#REF!),"",MIN(3,0.5*INT((P40*12+Q40+ROUND(R40/30,0))/6)))</f>
        <v>0</v>
      </c>
      <c r="AF40" s="23">
        <f>IF(ISBLANK(#REF!),"",0.25*(S40*12+T40+ROUND(U40/30,0)))</f>
        <v>0</v>
      </c>
      <c r="AG40" s="27">
        <f>IF(ISBLANK(#REF!),"",IF(V40&gt;=67%,7,0))</f>
        <v>0</v>
      </c>
      <c r="AH40" s="27">
        <f>IF(ISBLANK(#REF!),"",IF(W40&gt;=1,7,0))</f>
        <v>0</v>
      </c>
      <c r="AI40" s="27">
        <f>IF(ISBLANK(#REF!),"",IF(X40="ΠΟΛΥΤΕΚΝΟΣ",7,IF(X40="ΤΡΙΤΕΚΝΟΣ",3,0)))</f>
        <v>0</v>
      </c>
      <c r="AJ40" s="27">
        <f>IF(ISBLANK(#REF!),"",MAX(AG40:AI40))</f>
        <v>0</v>
      </c>
      <c r="AK40" s="178">
        <f>IF(ISBLANK(#REF!),"",AA40+SUM(AD40:AF40,AJ40))</f>
        <v>6.16</v>
      </c>
    </row>
    <row r="41" spans="1:37" s="16" customFormat="1">
      <c r="A41" s="28">
        <f>IF(ISBLANK(#REF!),"",IF(ISNUMBER(A40),A40+1,1))</f>
        <v>31</v>
      </c>
      <c r="B41" s="16" t="s">
        <v>665</v>
      </c>
      <c r="C41" s="16" t="s">
        <v>666</v>
      </c>
      <c r="D41" s="16" t="s">
        <v>106</v>
      </c>
      <c r="E41" s="16" t="s">
        <v>39</v>
      </c>
      <c r="F41" s="16" t="s">
        <v>87</v>
      </c>
      <c r="G41" s="16" t="s">
        <v>15</v>
      </c>
      <c r="H41" s="16" t="s">
        <v>12</v>
      </c>
      <c r="I41" s="16" t="s">
        <v>13</v>
      </c>
      <c r="J41" s="90">
        <v>39276</v>
      </c>
      <c r="K41" s="54">
        <v>9.31</v>
      </c>
      <c r="L41" s="17"/>
      <c r="M41" s="17" t="s">
        <v>12</v>
      </c>
      <c r="N41" s="17"/>
      <c r="O41" s="17"/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26"/>
      <c r="W41" s="87"/>
      <c r="X41" s="17"/>
      <c r="Y41" s="17" t="s">
        <v>14</v>
      </c>
      <c r="Z41" s="17" t="s">
        <v>14</v>
      </c>
      <c r="AA41" s="23">
        <f>IF(ISBLANK(#REF!),"",IF(K41&gt;5,ROUND(0.5*(K41-5),2),0))</f>
        <v>2.16</v>
      </c>
      <c r="AB41" s="23">
        <f>IF(ISBLANK(#REF!),"",IF(L41="ΝΑΙ",6,(IF(M41="ΝΑΙ",4,0))))</f>
        <v>4</v>
      </c>
      <c r="AC41" s="23">
        <f>IF(ISBLANK(#REF!),"",IF(E41="ΠΕ23",IF(N41="ΝΑΙ",3,(IF(O41="ΝΑΙ",2,0))),IF(N41="ΝΑΙ",3,(IF(O41="ΝΑΙ",2,0)))))</f>
        <v>0</v>
      </c>
      <c r="AD41" s="23">
        <f>IF(ISBLANK(#REF!),"",MAX(AB41:AC41))</f>
        <v>4</v>
      </c>
      <c r="AE41" s="23">
        <f>IF(ISBLANK(#REF!),"",MIN(3,0.5*INT((P41*12+Q41+ROUND(R41/30,0))/6)))</f>
        <v>0</v>
      </c>
      <c r="AF41" s="23">
        <f>IF(ISBLANK(#REF!),"",0.25*(S41*12+T41+ROUND(U41/30,0)))</f>
        <v>0</v>
      </c>
      <c r="AG41" s="27">
        <f>IF(ISBLANK(#REF!),"",IF(V41&gt;=67%,7,0))</f>
        <v>0</v>
      </c>
      <c r="AH41" s="27">
        <f>IF(ISBLANK(#REF!),"",IF(W41&gt;=1,7,0))</f>
        <v>0</v>
      </c>
      <c r="AI41" s="27">
        <f>IF(ISBLANK(#REF!),"",IF(X41="ΠΟΛΥΤΕΚΝΟΣ",7,IF(X41="ΤΡΙΤΕΚΝΟΣ",3,0)))</f>
        <v>0</v>
      </c>
      <c r="AJ41" s="27">
        <f>IF(ISBLANK(#REF!),"",MAX(AG41:AI41))</f>
        <v>0</v>
      </c>
      <c r="AK41" s="178">
        <f>IF(ISBLANK(#REF!),"",AA41+SUM(AD41:AF41,AJ41))</f>
        <v>6.16</v>
      </c>
    </row>
    <row r="42" spans="1:37" s="16" customFormat="1">
      <c r="A42" s="28">
        <f>IF(ISBLANK(#REF!),"",IF(ISNUMBER(A41),A41+1,1))</f>
        <v>32</v>
      </c>
      <c r="B42" s="16" t="s">
        <v>670</v>
      </c>
      <c r="C42" s="16" t="s">
        <v>150</v>
      </c>
      <c r="D42" s="16" t="s">
        <v>166</v>
      </c>
      <c r="E42" s="16" t="s">
        <v>39</v>
      </c>
      <c r="F42" s="16" t="s">
        <v>87</v>
      </c>
      <c r="G42" s="16" t="s">
        <v>15</v>
      </c>
      <c r="H42" s="16" t="s">
        <v>12</v>
      </c>
      <c r="I42" s="16" t="s">
        <v>13</v>
      </c>
      <c r="J42" s="90">
        <v>37203</v>
      </c>
      <c r="K42" s="54">
        <v>7.76</v>
      </c>
      <c r="L42" s="17"/>
      <c r="M42" s="17" t="s">
        <v>12</v>
      </c>
      <c r="N42" s="17"/>
      <c r="O42" s="17"/>
      <c r="P42" s="16">
        <v>0</v>
      </c>
      <c r="Q42" s="16">
        <v>0</v>
      </c>
      <c r="R42" s="16">
        <v>0</v>
      </c>
      <c r="S42" s="16">
        <v>0</v>
      </c>
      <c r="T42" s="16">
        <v>2</v>
      </c>
      <c r="U42" s="16">
        <v>16</v>
      </c>
      <c r="V42" s="26"/>
      <c r="W42" s="87"/>
      <c r="X42" s="17"/>
      <c r="Y42" s="17" t="s">
        <v>14</v>
      </c>
      <c r="Z42" s="17" t="s">
        <v>14</v>
      </c>
      <c r="AA42" s="23">
        <f>IF(ISBLANK(#REF!),"",IF(K42&gt;5,ROUND(0.5*(K42-5),2),0))</f>
        <v>1.38</v>
      </c>
      <c r="AB42" s="23">
        <f>IF(ISBLANK(#REF!),"",IF(L42="ΝΑΙ",6,(IF(M42="ΝΑΙ",4,0))))</f>
        <v>4</v>
      </c>
      <c r="AC42" s="23">
        <f>IF(ISBLANK(#REF!),"",IF(E42="ΠΕ23",IF(N42="ΝΑΙ",3,(IF(O42="ΝΑΙ",2,0))),IF(N42="ΝΑΙ",3,(IF(O42="ΝΑΙ",2,0)))))</f>
        <v>0</v>
      </c>
      <c r="AD42" s="23">
        <f>IF(ISBLANK(#REF!),"",MAX(AB42:AC42))</f>
        <v>4</v>
      </c>
      <c r="AE42" s="23">
        <f>IF(ISBLANK(#REF!),"",MIN(3,0.5*INT((P42*12+Q42+ROUND(R42/30,0))/6)))</f>
        <v>0</v>
      </c>
      <c r="AF42" s="23">
        <f>IF(ISBLANK(#REF!),"",0.25*(S42*12+T42+ROUND(U42/30,0)))</f>
        <v>0.75</v>
      </c>
      <c r="AG42" s="27">
        <f>IF(ISBLANK(#REF!),"",IF(V42&gt;=67%,7,0))</f>
        <v>0</v>
      </c>
      <c r="AH42" s="27">
        <f>IF(ISBLANK(#REF!),"",IF(W42&gt;=1,7,0))</f>
        <v>0</v>
      </c>
      <c r="AI42" s="27">
        <f>IF(ISBLANK(#REF!),"",IF(X42="ΠΟΛΥΤΕΚΝΟΣ",7,IF(X42="ΤΡΙΤΕΚΝΟΣ",3,0)))</f>
        <v>0</v>
      </c>
      <c r="AJ42" s="27">
        <f>IF(ISBLANK(#REF!),"",MAX(AG42:AI42))</f>
        <v>0</v>
      </c>
      <c r="AK42" s="178">
        <f>IF(ISBLANK(#REF!),"",AA42+SUM(AD42:AF42,AJ42))</f>
        <v>6.13</v>
      </c>
    </row>
    <row r="43" spans="1:37" s="16" customFormat="1">
      <c r="A43" s="28">
        <f>IF(ISBLANK(#REF!),"",IF(ISNUMBER(A42),A42+1,1))</f>
        <v>33</v>
      </c>
      <c r="B43" s="16" t="s">
        <v>585</v>
      </c>
      <c r="C43" s="16" t="s">
        <v>194</v>
      </c>
      <c r="D43" s="16" t="s">
        <v>327</v>
      </c>
      <c r="E43" s="16" t="s">
        <v>39</v>
      </c>
      <c r="F43" s="16" t="s">
        <v>87</v>
      </c>
      <c r="G43" s="16" t="s">
        <v>15</v>
      </c>
      <c r="H43" s="16" t="s">
        <v>12</v>
      </c>
      <c r="I43" s="16" t="s">
        <v>13</v>
      </c>
      <c r="J43" s="90">
        <v>40010</v>
      </c>
      <c r="K43" s="54">
        <v>7.74</v>
      </c>
      <c r="L43" s="17"/>
      <c r="M43" s="17" t="s">
        <v>12</v>
      </c>
      <c r="N43" s="17"/>
      <c r="O43" s="17"/>
      <c r="P43" s="16">
        <v>0</v>
      </c>
      <c r="Q43" s="16">
        <v>1</v>
      </c>
      <c r="R43" s="16">
        <v>20</v>
      </c>
      <c r="S43" s="16">
        <v>0</v>
      </c>
      <c r="T43" s="16">
        <v>3</v>
      </c>
      <c r="U43" s="16">
        <v>7</v>
      </c>
      <c r="V43" s="26"/>
      <c r="W43" s="87"/>
      <c r="X43" s="17"/>
      <c r="Y43" s="17" t="s">
        <v>14</v>
      </c>
      <c r="Z43" s="17" t="s">
        <v>14</v>
      </c>
      <c r="AA43" s="23">
        <f>IF(ISBLANK(#REF!),"",IF(K43&gt;5,ROUND(0.5*(K43-5),2),0))</f>
        <v>1.37</v>
      </c>
      <c r="AB43" s="23">
        <f>IF(ISBLANK(#REF!),"",IF(L43="ΝΑΙ",6,(IF(M43="ΝΑΙ",4,0))))</f>
        <v>4</v>
      </c>
      <c r="AC43" s="23">
        <f>IF(ISBLANK(#REF!),"",IF(E43="ΠΕ23",IF(N43="ΝΑΙ",3,(IF(O43="ΝΑΙ",2,0))),IF(N43="ΝΑΙ",3,(IF(O43="ΝΑΙ",2,0)))))</f>
        <v>0</v>
      </c>
      <c r="AD43" s="23">
        <f>IF(ISBLANK(#REF!),"",MAX(AB43:AC43))</f>
        <v>4</v>
      </c>
      <c r="AE43" s="23">
        <f>IF(ISBLANK(#REF!),"",MIN(3,0.5*INT((P43*12+Q43+ROUND(R43/30,0))/6)))</f>
        <v>0</v>
      </c>
      <c r="AF43" s="23">
        <f>IF(ISBLANK(#REF!),"",0.25*(S43*12+T43+ROUND(U43/30,0)))</f>
        <v>0.75</v>
      </c>
      <c r="AG43" s="27">
        <f>IF(ISBLANK(#REF!),"",IF(V43&gt;=67%,7,0))</f>
        <v>0</v>
      </c>
      <c r="AH43" s="27">
        <f>IF(ISBLANK(#REF!),"",IF(W43&gt;=1,7,0))</f>
        <v>0</v>
      </c>
      <c r="AI43" s="27">
        <f>IF(ISBLANK(#REF!),"",IF(X43="ΠΟΛΥΤΕΚΝΟΣ",7,IF(X43="ΤΡΙΤΕΚΝΟΣ",3,0)))</f>
        <v>0</v>
      </c>
      <c r="AJ43" s="27">
        <f>IF(ISBLANK(#REF!),"",MAX(AG43:AI43))</f>
        <v>0</v>
      </c>
      <c r="AK43" s="178">
        <f>IF(ISBLANK(#REF!),"",AA43+SUM(AD43:AF43,AJ43))</f>
        <v>6.12</v>
      </c>
    </row>
    <row r="44" spans="1:37" s="16" customFormat="1">
      <c r="A44" s="28">
        <f>IF(ISBLANK(#REF!),"",IF(ISNUMBER(A43),A43+1,1))</f>
        <v>34</v>
      </c>
      <c r="B44" s="16" t="s">
        <v>623</v>
      </c>
      <c r="C44" s="16" t="s">
        <v>624</v>
      </c>
      <c r="D44" s="16" t="s">
        <v>166</v>
      </c>
      <c r="E44" s="16" t="s">
        <v>39</v>
      </c>
      <c r="F44" s="16" t="s">
        <v>87</v>
      </c>
      <c r="G44" s="16" t="s">
        <v>15</v>
      </c>
      <c r="H44" s="16" t="s">
        <v>12</v>
      </c>
      <c r="I44" s="16" t="s">
        <v>13</v>
      </c>
      <c r="J44" s="90">
        <v>40743</v>
      </c>
      <c r="K44" s="54">
        <v>6.77</v>
      </c>
      <c r="L44" s="17"/>
      <c r="M44" s="17" t="s">
        <v>12</v>
      </c>
      <c r="N44" s="17"/>
      <c r="O44" s="17"/>
      <c r="P44" s="16">
        <v>0</v>
      </c>
      <c r="Q44" s="16">
        <v>5</v>
      </c>
      <c r="R44" s="16">
        <v>0</v>
      </c>
      <c r="S44" s="16">
        <v>0</v>
      </c>
      <c r="T44" s="16">
        <v>4</v>
      </c>
      <c r="U44" s="16">
        <v>8</v>
      </c>
      <c r="V44" s="26"/>
      <c r="W44" s="87"/>
      <c r="X44" s="17"/>
      <c r="Y44" s="17" t="s">
        <v>14</v>
      </c>
      <c r="Z44" s="17" t="s">
        <v>14</v>
      </c>
      <c r="AA44" s="23">
        <f>IF(ISBLANK(#REF!),"",IF(K44&gt;5,ROUND(0.5*(K44-5),2),0))</f>
        <v>0.89</v>
      </c>
      <c r="AB44" s="23">
        <f>IF(ISBLANK(#REF!),"",IF(L44="ΝΑΙ",6,(IF(M44="ΝΑΙ",4,0))))</f>
        <v>4</v>
      </c>
      <c r="AC44" s="23">
        <f>IF(ISBLANK(#REF!),"",IF(E44="ΠΕ23",IF(N44="ΝΑΙ",3,(IF(O44="ΝΑΙ",2,0))),IF(N44="ΝΑΙ",3,(IF(O44="ΝΑΙ",2,0)))))</f>
        <v>0</v>
      </c>
      <c r="AD44" s="23">
        <f>IF(ISBLANK(#REF!),"",MAX(AB44:AC44))</f>
        <v>4</v>
      </c>
      <c r="AE44" s="23">
        <f>IF(ISBLANK(#REF!),"",MIN(3,0.5*INT((P44*12+Q44+ROUND(R44/30,0))/6)))</f>
        <v>0</v>
      </c>
      <c r="AF44" s="23">
        <f>IF(ISBLANK(#REF!),"",0.25*(S44*12+T44+ROUND(U44/30,0)))</f>
        <v>1</v>
      </c>
      <c r="AG44" s="27">
        <f>IF(ISBLANK(#REF!),"",IF(V44&gt;=67%,7,0))</f>
        <v>0</v>
      </c>
      <c r="AH44" s="27">
        <f>IF(ISBLANK(#REF!),"",IF(W44&gt;=1,7,0))</f>
        <v>0</v>
      </c>
      <c r="AI44" s="27">
        <f>IF(ISBLANK(#REF!),"",IF(X44="ΠΟΛΥΤΕΚΝΟΣ",7,IF(X44="ΤΡΙΤΕΚΝΟΣ",3,0)))</f>
        <v>0</v>
      </c>
      <c r="AJ44" s="27">
        <f>IF(ISBLANK(#REF!),"",MAX(AG44:AI44))</f>
        <v>0</v>
      </c>
      <c r="AK44" s="178">
        <f>IF(ISBLANK(#REF!),"",AA44+SUM(AD44:AF44,AJ44))</f>
        <v>5.89</v>
      </c>
    </row>
    <row r="45" spans="1:37" s="16" customFormat="1">
      <c r="A45" s="28">
        <f>IF(ISBLANK(#REF!),"",IF(ISNUMBER(A44),A44+1,1))</f>
        <v>35</v>
      </c>
      <c r="B45" s="16" t="s">
        <v>658</v>
      </c>
      <c r="C45" s="16" t="s">
        <v>659</v>
      </c>
      <c r="D45" s="16" t="s">
        <v>267</v>
      </c>
      <c r="E45" s="16" t="s">
        <v>39</v>
      </c>
      <c r="F45" s="16" t="s">
        <v>87</v>
      </c>
      <c r="G45" s="16" t="s">
        <v>15</v>
      </c>
      <c r="H45" s="16" t="s">
        <v>12</v>
      </c>
      <c r="I45" s="16" t="s">
        <v>13</v>
      </c>
      <c r="J45" s="90">
        <v>38792</v>
      </c>
      <c r="K45" s="54">
        <v>7.71</v>
      </c>
      <c r="L45" s="17"/>
      <c r="M45" s="17" t="s">
        <v>12</v>
      </c>
      <c r="N45" s="17"/>
      <c r="O45" s="17"/>
      <c r="P45" s="16">
        <v>0</v>
      </c>
      <c r="Q45" s="16">
        <v>10</v>
      </c>
      <c r="R45" s="16">
        <v>0</v>
      </c>
      <c r="S45" s="16">
        <v>0</v>
      </c>
      <c r="T45" s="16">
        <v>0</v>
      </c>
      <c r="U45" s="16">
        <v>0</v>
      </c>
      <c r="V45" s="26"/>
      <c r="W45" s="87"/>
      <c r="X45" s="17"/>
      <c r="Y45" s="17" t="s">
        <v>14</v>
      </c>
      <c r="Z45" s="17" t="s">
        <v>14</v>
      </c>
      <c r="AA45" s="23">
        <f>IF(ISBLANK(#REF!),"",IF(K45&gt;5,ROUND(0.5*(K45-5),2),0))</f>
        <v>1.36</v>
      </c>
      <c r="AB45" s="23">
        <f>IF(ISBLANK(#REF!),"",IF(L45="ΝΑΙ",6,(IF(M45="ΝΑΙ",4,0))))</f>
        <v>4</v>
      </c>
      <c r="AC45" s="23">
        <f>IF(ISBLANK(#REF!),"",IF(E45="ΠΕ23",IF(N45="ΝΑΙ",3,(IF(O45="ΝΑΙ",2,0))),IF(N45="ΝΑΙ",3,(IF(O45="ΝΑΙ",2,0)))))</f>
        <v>0</v>
      </c>
      <c r="AD45" s="23">
        <f>IF(ISBLANK(#REF!),"",MAX(AB45:AC45))</f>
        <v>4</v>
      </c>
      <c r="AE45" s="23">
        <f>IF(ISBLANK(#REF!),"",MIN(3,0.5*INT((P45*12+Q45+ROUND(R45/30,0))/6)))</f>
        <v>0.5</v>
      </c>
      <c r="AF45" s="23">
        <f>IF(ISBLANK(#REF!),"",0.25*(S45*12+T45+ROUND(U45/30,0)))</f>
        <v>0</v>
      </c>
      <c r="AG45" s="27">
        <f>IF(ISBLANK(#REF!),"",IF(V45&gt;=67%,7,0))</f>
        <v>0</v>
      </c>
      <c r="AH45" s="27">
        <f>IF(ISBLANK(#REF!),"",IF(W45&gt;=1,7,0))</f>
        <v>0</v>
      </c>
      <c r="AI45" s="27">
        <f>IF(ISBLANK(#REF!),"",IF(X45="ΠΟΛΥΤΕΚΝΟΣ",7,IF(X45="ΤΡΙΤΕΚΝΟΣ",3,0)))</f>
        <v>0</v>
      </c>
      <c r="AJ45" s="27">
        <f>IF(ISBLANK(#REF!),"",MAX(AG45:AI45))</f>
        <v>0</v>
      </c>
      <c r="AK45" s="178">
        <f>IF(ISBLANK(#REF!),"",AA45+SUM(AD45:AF45,AJ45))</f>
        <v>5.86</v>
      </c>
    </row>
    <row r="46" spans="1:37" s="16" customFormat="1">
      <c r="A46" s="28">
        <f>IF(ISBLANK(#REF!),"",IF(ISNUMBER(A45),A45+1,1))</f>
        <v>36</v>
      </c>
      <c r="B46" s="16" t="s">
        <v>489</v>
      </c>
      <c r="C46" s="16" t="s">
        <v>289</v>
      </c>
      <c r="D46" s="16" t="s">
        <v>272</v>
      </c>
      <c r="E46" s="16" t="s">
        <v>39</v>
      </c>
      <c r="F46" s="16" t="s">
        <v>87</v>
      </c>
      <c r="G46" s="16" t="s">
        <v>15</v>
      </c>
      <c r="H46" s="16" t="s">
        <v>12</v>
      </c>
      <c r="I46" s="16" t="s">
        <v>13</v>
      </c>
      <c r="J46" s="90">
        <v>37429</v>
      </c>
      <c r="K46" s="54">
        <v>8.6199999999999992</v>
      </c>
      <c r="L46" s="17"/>
      <c r="M46" s="17" t="s">
        <v>12</v>
      </c>
      <c r="N46" s="17"/>
      <c r="O46" s="17"/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26"/>
      <c r="W46" s="87"/>
      <c r="X46" s="17"/>
      <c r="Y46" s="17" t="s">
        <v>14</v>
      </c>
      <c r="Z46" s="17" t="s">
        <v>14</v>
      </c>
      <c r="AA46" s="23">
        <f>IF(ISBLANK(#REF!),"",IF(K46&gt;5,ROUND(0.5*(K46-5),2),0))</f>
        <v>1.81</v>
      </c>
      <c r="AB46" s="23">
        <f>IF(ISBLANK(#REF!),"",IF(L46="ΝΑΙ",6,(IF(M46="ΝΑΙ",4,0))))</f>
        <v>4</v>
      </c>
      <c r="AC46" s="23">
        <f>IF(ISBLANK(#REF!),"",IF(E46="ΠΕ23",IF(N46="ΝΑΙ",3,(IF(O46="ΝΑΙ",2,0))),IF(N46="ΝΑΙ",3,(IF(O46="ΝΑΙ",2,0)))))</f>
        <v>0</v>
      </c>
      <c r="AD46" s="23">
        <f>IF(ISBLANK(#REF!),"",MAX(AB46:AC46))</f>
        <v>4</v>
      </c>
      <c r="AE46" s="23">
        <f>IF(ISBLANK(#REF!),"",MIN(3,0.5*INT((P46*12+Q46+ROUND(R46/30,0))/6)))</f>
        <v>0</v>
      </c>
      <c r="AF46" s="23">
        <f>IF(ISBLANK(#REF!),"",0.25*(S46*12+T46+ROUND(U46/30,0)))</f>
        <v>0</v>
      </c>
      <c r="AG46" s="27">
        <f>IF(ISBLANK(#REF!),"",IF(V46&gt;=67%,7,0))</f>
        <v>0</v>
      </c>
      <c r="AH46" s="27">
        <f>IF(ISBLANK(#REF!),"",IF(W46&gt;=1,7,0))</f>
        <v>0</v>
      </c>
      <c r="AI46" s="27">
        <f>IF(ISBLANK(#REF!),"",IF(X46="ΠΟΛΥΤΕΚΝΟΣ",7,IF(X46="ΤΡΙΤΕΚΝΟΣ",3,0)))</f>
        <v>0</v>
      </c>
      <c r="AJ46" s="27">
        <f>IF(ISBLANK(#REF!),"",MAX(AG46:AI46))</f>
        <v>0</v>
      </c>
      <c r="AK46" s="178">
        <f>IF(ISBLANK(#REF!),"",AA46+SUM(AD46:AF46,AJ46))</f>
        <v>5.8100000000000005</v>
      </c>
    </row>
    <row r="47" spans="1:37" s="16" customFormat="1">
      <c r="A47" s="28">
        <f>IF(ISBLANK(#REF!),"",IF(ISNUMBER(A46),A46+1,1))</f>
        <v>37</v>
      </c>
      <c r="B47" s="16" t="s">
        <v>591</v>
      </c>
      <c r="C47" s="16" t="s">
        <v>137</v>
      </c>
      <c r="D47" s="16" t="s">
        <v>95</v>
      </c>
      <c r="E47" s="16" t="s">
        <v>39</v>
      </c>
      <c r="F47" s="16" t="s">
        <v>87</v>
      </c>
      <c r="G47" s="16" t="s">
        <v>15</v>
      </c>
      <c r="H47" s="16" t="s">
        <v>12</v>
      </c>
      <c r="I47" s="16" t="s">
        <v>13</v>
      </c>
      <c r="J47" s="90">
        <v>41360</v>
      </c>
      <c r="K47" s="54">
        <v>8.2799999999999994</v>
      </c>
      <c r="L47" s="17"/>
      <c r="M47" s="17" t="s">
        <v>12</v>
      </c>
      <c r="N47" s="17"/>
      <c r="O47" s="17"/>
      <c r="P47" s="16">
        <v>0</v>
      </c>
      <c r="Q47" s="16">
        <v>5</v>
      </c>
      <c r="R47" s="16">
        <v>13</v>
      </c>
      <c r="S47" s="16">
        <v>0</v>
      </c>
      <c r="T47" s="16">
        <v>0</v>
      </c>
      <c r="U47" s="16">
        <v>0</v>
      </c>
      <c r="V47" s="26"/>
      <c r="W47" s="87"/>
      <c r="X47" s="17"/>
      <c r="Y47" s="17" t="s">
        <v>14</v>
      </c>
      <c r="Z47" s="17" t="s">
        <v>14</v>
      </c>
      <c r="AA47" s="23">
        <f>IF(ISBLANK(#REF!),"",IF(K47&gt;5,ROUND(0.5*(K47-5),2),0))</f>
        <v>1.64</v>
      </c>
      <c r="AB47" s="23">
        <f>IF(ISBLANK(#REF!),"",IF(L47="ΝΑΙ",6,(IF(M47="ΝΑΙ",4,0))))</f>
        <v>4</v>
      </c>
      <c r="AC47" s="23">
        <f>IF(ISBLANK(#REF!),"",IF(E47="ΠΕ23",IF(N47="ΝΑΙ",3,(IF(O47="ΝΑΙ",2,0))),IF(N47="ΝΑΙ",3,(IF(O47="ΝΑΙ",2,0)))))</f>
        <v>0</v>
      </c>
      <c r="AD47" s="23">
        <f>IF(ISBLANK(#REF!),"",MAX(AB47:AC47))</f>
        <v>4</v>
      </c>
      <c r="AE47" s="23">
        <f>IF(ISBLANK(#REF!),"",MIN(3,0.5*INT((P47*12+Q47+ROUND(R47/30,0))/6)))</f>
        <v>0</v>
      </c>
      <c r="AF47" s="23">
        <f>IF(ISBLANK(#REF!),"",0.25*(S47*12+T47+ROUND(U47/30,0)))</f>
        <v>0</v>
      </c>
      <c r="AG47" s="27">
        <f>IF(ISBLANK(#REF!),"",IF(V47&gt;=67%,7,0))</f>
        <v>0</v>
      </c>
      <c r="AH47" s="27">
        <f>IF(ISBLANK(#REF!),"",IF(W47&gt;=1,7,0))</f>
        <v>0</v>
      </c>
      <c r="AI47" s="27">
        <f>IF(ISBLANK(#REF!),"",IF(X47="ΠΟΛΥΤΕΚΝΟΣ",7,IF(X47="ΤΡΙΤΕΚΝΟΣ",3,0)))</f>
        <v>0</v>
      </c>
      <c r="AJ47" s="27">
        <f>IF(ISBLANK(#REF!),"",MAX(AG47:AI47))</f>
        <v>0</v>
      </c>
      <c r="AK47" s="178">
        <f>IF(ISBLANK(#REF!),"",AA47+SUM(AD47:AF47,AJ47))</f>
        <v>5.64</v>
      </c>
    </row>
    <row r="48" spans="1:37" s="16" customFormat="1">
      <c r="A48" s="28">
        <f>IF(ISBLANK(#REF!),"",IF(ISNUMBER(A47),A47+1,1))</f>
        <v>38</v>
      </c>
      <c r="B48" s="16" t="s">
        <v>590</v>
      </c>
      <c r="C48" s="16" t="s">
        <v>550</v>
      </c>
      <c r="D48" s="16" t="s">
        <v>95</v>
      </c>
      <c r="E48" s="16" t="s">
        <v>39</v>
      </c>
      <c r="F48" s="16" t="s">
        <v>87</v>
      </c>
      <c r="G48" s="16" t="s">
        <v>15</v>
      </c>
      <c r="H48" s="16" t="s">
        <v>12</v>
      </c>
      <c r="I48" s="16" t="s">
        <v>13</v>
      </c>
      <c r="J48" s="90">
        <v>38555</v>
      </c>
      <c r="K48" s="54">
        <v>8.11</v>
      </c>
      <c r="L48" s="17"/>
      <c r="M48" s="17"/>
      <c r="N48" s="17"/>
      <c r="O48" s="17"/>
      <c r="P48" s="16">
        <v>5</v>
      </c>
      <c r="Q48" s="16">
        <v>5</v>
      </c>
      <c r="R48" s="16">
        <v>0</v>
      </c>
      <c r="S48" s="16">
        <v>0</v>
      </c>
      <c r="T48" s="16">
        <v>4</v>
      </c>
      <c r="U48" s="16">
        <v>9</v>
      </c>
      <c r="V48" s="26"/>
      <c r="W48" s="87"/>
      <c r="X48" s="17"/>
      <c r="Y48" s="17" t="s">
        <v>14</v>
      </c>
      <c r="Z48" s="17" t="s">
        <v>14</v>
      </c>
      <c r="AA48" s="23">
        <f>IF(ISBLANK(#REF!),"",IF(K48&gt;5,ROUND(0.5*(K48-5),2),0))</f>
        <v>1.56</v>
      </c>
      <c r="AB48" s="23">
        <f>IF(ISBLANK(#REF!),"",IF(L48="ΝΑΙ",6,(IF(M48="ΝΑΙ",4,0))))</f>
        <v>0</v>
      </c>
      <c r="AC48" s="23">
        <f>IF(ISBLANK(#REF!),"",IF(E48="ΠΕ23",IF(N48="ΝΑΙ",3,(IF(O48="ΝΑΙ",2,0))),IF(N48="ΝΑΙ",3,(IF(O48="ΝΑΙ",2,0)))))</f>
        <v>0</v>
      </c>
      <c r="AD48" s="23">
        <f>IF(ISBLANK(#REF!),"",MAX(AB48:AC48))</f>
        <v>0</v>
      </c>
      <c r="AE48" s="23">
        <f>IF(ISBLANK(#REF!),"",MIN(3,0.5*INT((P48*12+Q48+ROUND(R48/30,0))/6)))</f>
        <v>3</v>
      </c>
      <c r="AF48" s="23">
        <f>IF(ISBLANK(#REF!),"",0.25*(S48*12+T48+ROUND(U48/30,0)))</f>
        <v>1</v>
      </c>
      <c r="AG48" s="27">
        <f>IF(ISBLANK(#REF!),"",IF(V48&gt;=67%,7,0))</f>
        <v>0</v>
      </c>
      <c r="AH48" s="27">
        <f>IF(ISBLANK(#REF!),"",IF(W48&gt;=1,7,0))</f>
        <v>0</v>
      </c>
      <c r="AI48" s="27">
        <f>IF(ISBLANK(#REF!),"",IF(X48="ΠΟΛΥΤΕΚΝΟΣ",7,IF(X48="ΤΡΙΤΕΚΝΟΣ",3,0)))</f>
        <v>0</v>
      </c>
      <c r="AJ48" s="27">
        <f>IF(ISBLANK(#REF!),"",MAX(AG48:AI48))</f>
        <v>0</v>
      </c>
      <c r="AK48" s="178">
        <f>IF(ISBLANK(#REF!),"",AA48+SUM(AD48:AF48,AJ48))</f>
        <v>5.5600000000000005</v>
      </c>
    </row>
    <row r="49" spans="1:37" s="16" customFormat="1">
      <c r="A49" s="28">
        <f>IF(ISBLANK(#REF!),"",IF(ISNUMBER(A48),A48+1,1))</f>
        <v>39</v>
      </c>
      <c r="B49" s="16" t="s">
        <v>593</v>
      </c>
      <c r="C49" s="16" t="s">
        <v>264</v>
      </c>
      <c r="D49" s="16" t="s">
        <v>106</v>
      </c>
      <c r="E49" s="16" t="s">
        <v>39</v>
      </c>
      <c r="F49" s="16" t="s">
        <v>87</v>
      </c>
      <c r="G49" s="16" t="s">
        <v>15</v>
      </c>
      <c r="H49" s="16" t="s">
        <v>12</v>
      </c>
      <c r="I49" s="16" t="s">
        <v>13</v>
      </c>
      <c r="J49" s="90">
        <v>37930</v>
      </c>
      <c r="K49" s="54">
        <v>7</v>
      </c>
      <c r="L49" s="17"/>
      <c r="M49" s="17"/>
      <c r="N49" s="17"/>
      <c r="O49" s="17" t="s">
        <v>12</v>
      </c>
      <c r="P49" s="16">
        <v>0</v>
      </c>
      <c r="Q49" s="16">
        <v>0</v>
      </c>
      <c r="R49" s="16">
        <v>0</v>
      </c>
      <c r="S49" s="16">
        <v>0</v>
      </c>
      <c r="T49" s="16">
        <v>10</v>
      </c>
      <c r="U49" s="16">
        <v>14</v>
      </c>
      <c r="V49" s="26"/>
      <c r="W49" s="87"/>
      <c r="X49" s="17"/>
      <c r="Y49" s="17" t="s">
        <v>14</v>
      </c>
      <c r="Z49" s="17" t="s">
        <v>14</v>
      </c>
      <c r="AA49" s="23">
        <f>IF(ISBLANK(#REF!),"",IF(K49&gt;5,ROUND(0.5*(K49-5),2),0))</f>
        <v>1</v>
      </c>
      <c r="AB49" s="23">
        <f>IF(ISBLANK(#REF!),"",IF(L49="ΝΑΙ",6,(IF(M49="ΝΑΙ",4,0))))</f>
        <v>0</v>
      </c>
      <c r="AC49" s="23">
        <f>IF(ISBLANK(#REF!),"",IF(E49="ΠΕ23",IF(N49="ΝΑΙ",3,(IF(O49="ΝΑΙ",2,0))),IF(N49="ΝΑΙ",3,(IF(O49="ΝΑΙ",2,0)))))</f>
        <v>2</v>
      </c>
      <c r="AD49" s="23">
        <f>IF(ISBLANK(#REF!),"",MAX(AB49:AC49))</f>
        <v>2</v>
      </c>
      <c r="AE49" s="23">
        <f>IF(ISBLANK(#REF!),"",MIN(3,0.5*INT((P49*12+Q49+ROUND(R49/30,0))/6)))</f>
        <v>0</v>
      </c>
      <c r="AF49" s="23">
        <f>IF(ISBLANK(#REF!),"",0.25*(S49*12+T49+ROUND(U49/30,0)))</f>
        <v>2.5</v>
      </c>
      <c r="AG49" s="27">
        <f>IF(ISBLANK(#REF!),"",IF(V49&gt;=67%,7,0))</f>
        <v>0</v>
      </c>
      <c r="AH49" s="27">
        <f>IF(ISBLANK(#REF!),"",IF(W49&gt;=1,7,0))</f>
        <v>0</v>
      </c>
      <c r="AI49" s="27">
        <f>IF(ISBLANK(#REF!),"",IF(X49="ΠΟΛΥΤΕΚΝΟΣ",7,IF(X49="ΤΡΙΤΕΚΝΟΣ",3,0)))</f>
        <v>0</v>
      </c>
      <c r="AJ49" s="27">
        <f>IF(ISBLANK(#REF!),"",MAX(AG49:AI49))</f>
        <v>0</v>
      </c>
      <c r="AK49" s="178">
        <f>IF(ISBLANK(#REF!),"",AA49+SUM(AD49:AF49,AJ49))</f>
        <v>5.5</v>
      </c>
    </row>
    <row r="50" spans="1:37" s="16" customFormat="1">
      <c r="A50" s="28">
        <f>IF(ISBLANK(#REF!),"",IF(ISNUMBER(A49),A49+1,1))</f>
        <v>40</v>
      </c>
      <c r="B50" s="16" t="s">
        <v>655</v>
      </c>
      <c r="C50" s="16" t="s">
        <v>329</v>
      </c>
      <c r="D50" s="16" t="s">
        <v>183</v>
      </c>
      <c r="E50" s="16" t="s">
        <v>39</v>
      </c>
      <c r="F50" s="16" t="s">
        <v>87</v>
      </c>
      <c r="G50" s="16" t="s">
        <v>15</v>
      </c>
      <c r="H50" s="16" t="s">
        <v>12</v>
      </c>
      <c r="I50" s="16" t="s">
        <v>13</v>
      </c>
      <c r="J50" s="90">
        <v>38300</v>
      </c>
      <c r="K50" s="54">
        <v>7.54</v>
      </c>
      <c r="L50" s="17"/>
      <c r="M50" s="17" t="s">
        <v>12</v>
      </c>
      <c r="N50" s="17"/>
      <c r="O50" s="17"/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26"/>
      <c r="W50" s="87"/>
      <c r="X50" s="17"/>
      <c r="Y50" s="17" t="s">
        <v>14</v>
      </c>
      <c r="Z50" s="17" t="s">
        <v>14</v>
      </c>
      <c r="AA50" s="23">
        <f>IF(ISBLANK(#REF!),"",IF(K50&gt;5,ROUND(0.5*(K50-5),2),0))</f>
        <v>1.27</v>
      </c>
      <c r="AB50" s="23">
        <f>IF(ISBLANK(#REF!),"",IF(L50="ΝΑΙ",6,(IF(M50="ΝΑΙ",4,0))))</f>
        <v>4</v>
      </c>
      <c r="AC50" s="23">
        <f>IF(ISBLANK(#REF!),"",IF(E50="ΠΕ23",IF(N50="ΝΑΙ",3,(IF(O50="ΝΑΙ",2,0))),IF(N50="ΝΑΙ",3,(IF(O50="ΝΑΙ",2,0)))))</f>
        <v>0</v>
      </c>
      <c r="AD50" s="23">
        <f>IF(ISBLANK(#REF!),"",MAX(AB50:AC50))</f>
        <v>4</v>
      </c>
      <c r="AE50" s="23">
        <f>IF(ISBLANK(#REF!),"",MIN(3,0.5*INT((P50*12+Q50+ROUND(R50/30,0))/6)))</f>
        <v>0</v>
      </c>
      <c r="AF50" s="23">
        <f>IF(ISBLANK(#REF!),"",0.25*(S50*12+T50+ROUND(U50/30,0)))</f>
        <v>0</v>
      </c>
      <c r="AG50" s="27">
        <f>IF(ISBLANK(#REF!),"",IF(V50&gt;=67%,7,0))</f>
        <v>0</v>
      </c>
      <c r="AH50" s="27">
        <f>IF(ISBLANK(#REF!),"",IF(W50&gt;=1,7,0))</f>
        <v>0</v>
      </c>
      <c r="AI50" s="27">
        <f>IF(ISBLANK(#REF!),"",IF(X50="ΠΟΛΥΤΕΚΝΟΣ",7,IF(X50="ΤΡΙΤΕΚΝΟΣ",3,0)))</f>
        <v>0</v>
      </c>
      <c r="AJ50" s="27">
        <f>IF(ISBLANK(#REF!),"",MAX(AG50:AI50))</f>
        <v>0</v>
      </c>
      <c r="AK50" s="178">
        <f>IF(ISBLANK(#REF!),"",AA50+SUM(AD50:AF50,AJ50))</f>
        <v>5.27</v>
      </c>
    </row>
    <row r="51" spans="1:37" s="16" customFormat="1">
      <c r="A51" s="28">
        <f>IF(ISBLANK(#REF!),"",IF(ISNUMBER(A50),A50+1,1))</f>
        <v>41</v>
      </c>
      <c r="B51" s="16" t="s">
        <v>587</v>
      </c>
      <c r="C51" s="16" t="s">
        <v>588</v>
      </c>
      <c r="D51" s="16" t="s">
        <v>589</v>
      </c>
      <c r="E51" s="16" t="s">
        <v>39</v>
      </c>
      <c r="F51" s="16" t="s">
        <v>87</v>
      </c>
      <c r="G51" s="16" t="s">
        <v>15</v>
      </c>
      <c r="H51" s="16" t="s">
        <v>12</v>
      </c>
      <c r="I51" s="16" t="s">
        <v>13</v>
      </c>
      <c r="J51" s="90">
        <v>38890</v>
      </c>
      <c r="K51" s="54">
        <v>7.25</v>
      </c>
      <c r="L51" s="17"/>
      <c r="M51" s="17"/>
      <c r="N51" s="17"/>
      <c r="O51" s="17"/>
      <c r="P51" s="16">
        <v>4</v>
      </c>
      <c r="Q51" s="16">
        <v>0</v>
      </c>
      <c r="R51" s="16">
        <v>8</v>
      </c>
      <c r="S51" s="16">
        <v>0</v>
      </c>
      <c r="T51" s="16">
        <v>4</v>
      </c>
      <c r="U51" s="16">
        <v>7</v>
      </c>
      <c r="V51" s="26"/>
      <c r="W51" s="87"/>
      <c r="X51" s="17"/>
      <c r="Y51" s="17" t="s">
        <v>14</v>
      </c>
      <c r="Z51" s="17" t="s">
        <v>14</v>
      </c>
      <c r="AA51" s="23">
        <f>IF(ISBLANK(#REF!),"",IF(K51&gt;5,ROUND(0.5*(K51-5),2),0))</f>
        <v>1.1299999999999999</v>
      </c>
      <c r="AB51" s="23">
        <f>IF(ISBLANK(#REF!),"",IF(L51="ΝΑΙ",6,(IF(M51="ΝΑΙ",4,0))))</f>
        <v>0</v>
      </c>
      <c r="AC51" s="23">
        <f>IF(ISBLANK(#REF!),"",IF(E51="ΠΕ23",IF(N51="ΝΑΙ",3,(IF(O51="ΝΑΙ",2,0))),IF(N51="ΝΑΙ",3,(IF(O51="ΝΑΙ",2,0)))))</f>
        <v>0</v>
      </c>
      <c r="AD51" s="23">
        <f>IF(ISBLANK(#REF!),"",MAX(AB51:AC51))</f>
        <v>0</v>
      </c>
      <c r="AE51" s="23">
        <f>IF(ISBLANK(#REF!),"",MIN(3,0.5*INT((P51*12+Q51+ROUND(R51/30,0))/6)))</f>
        <v>3</v>
      </c>
      <c r="AF51" s="23">
        <f>IF(ISBLANK(#REF!),"",0.25*(S51*12+T51+ROUND(U51/30,0)))</f>
        <v>1</v>
      </c>
      <c r="AG51" s="27">
        <f>IF(ISBLANK(#REF!),"",IF(V51&gt;=67%,7,0))</f>
        <v>0</v>
      </c>
      <c r="AH51" s="27">
        <f>IF(ISBLANK(#REF!),"",IF(W51&gt;=1,7,0))</f>
        <v>0</v>
      </c>
      <c r="AI51" s="27">
        <f>IF(ISBLANK(#REF!),"",IF(X51="ΠΟΛΥΤΕΚΝΟΣ",7,IF(X51="ΤΡΙΤΕΚΝΟΣ",3,0)))</f>
        <v>0</v>
      </c>
      <c r="AJ51" s="27">
        <f>IF(ISBLANK(#REF!),"",MAX(AG51:AI51))</f>
        <v>0</v>
      </c>
      <c r="AK51" s="178">
        <f>IF(ISBLANK(#REF!),"",AA51+SUM(AD51:AF51,AJ51))</f>
        <v>5.13</v>
      </c>
    </row>
    <row r="52" spans="1:37" s="16" customFormat="1">
      <c r="A52" s="28">
        <f>IF(ISBLANK(#REF!),"",IF(ISNUMBER(A51),A51+1,1))</f>
        <v>42</v>
      </c>
      <c r="B52" s="16" t="s">
        <v>490</v>
      </c>
      <c r="C52" s="16" t="s">
        <v>491</v>
      </c>
      <c r="D52" s="16" t="s">
        <v>421</v>
      </c>
      <c r="E52" s="16" t="s">
        <v>39</v>
      </c>
      <c r="F52" s="16" t="s">
        <v>87</v>
      </c>
      <c r="G52" s="16" t="s">
        <v>15</v>
      </c>
      <c r="H52" s="16" t="s">
        <v>12</v>
      </c>
      <c r="I52" s="16" t="s">
        <v>13</v>
      </c>
      <c r="J52" s="90">
        <v>39276</v>
      </c>
      <c r="K52" s="54">
        <v>8.31</v>
      </c>
      <c r="L52" s="17"/>
      <c r="M52" s="17"/>
      <c r="N52" s="17"/>
      <c r="O52" s="17"/>
      <c r="P52" s="16">
        <v>4</v>
      </c>
      <c r="Q52" s="16">
        <v>5</v>
      </c>
      <c r="R52" s="16">
        <v>0</v>
      </c>
      <c r="S52" s="16">
        <v>0</v>
      </c>
      <c r="T52" s="16">
        <v>0</v>
      </c>
      <c r="U52" s="16">
        <v>0</v>
      </c>
      <c r="V52" s="26"/>
      <c r="W52" s="87"/>
      <c r="X52" s="17"/>
      <c r="Y52" s="17" t="s">
        <v>14</v>
      </c>
      <c r="Z52" s="17" t="s">
        <v>14</v>
      </c>
      <c r="AA52" s="23">
        <f>IF(ISBLANK(#REF!),"",IF(K52&gt;5,ROUND(0.5*(K52-5),2),0))</f>
        <v>1.66</v>
      </c>
      <c r="AB52" s="23">
        <f>IF(ISBLANK(#REF!),"",IF(L52="ΝΑΙ",6,(IF(M52="ΝΑΙ",4,0))))</f>
        <v>0</v>
      </c>
      <c r="AC52" s="23">
        <f>IF(ISBLANK(#REF!),"",IF(E52="ΠΕ23",IF(N52="ΝΑΙ",3,(IF(O52="ΝΑΙ",2,0))),IF(N52="ΝΑΙ",3,(IF(O52="ΝΑΙ",2,0)))))</f>
        <v>0</v>
      </c>
      <c r="AD52" s="23">
        <f>IF(ISBLANK(#REF!),"",MAX(AB52:AC52))</f>
        <v>0</v>
      </c>
      <c r="AE52" s="23">
        <f>IF(ISBLANK(#REF!),"",MIN(3,0.5*INT((P52*12+Q52+ROUND(R52/30,0))/6)))</f>
        <v>3</v>
      </c>
      <c r="AF52" s="23">
        <f>IF(ISBLANK(#REF!),"",0.25*(S52*12+T52+ROUND(U52/30,0)))</f>
        <v>0</v>
      </c>
      <c r="AG52" s="27">
        <f>IF(ISBLANK(#REF!),"",IF(V52&gt;=67%,7,0))</f>
        <v>0</v>
      </c>
      <c r="AH52" s="27">
        <f>IF(ISBLANK(#REF!),"",IF(W52&gt;=1,7,0))</f>
        <v>0</v>
      </c>
      <c r="AI52" s="27">
        <f>IF(ISBLANK(#REF!),"",IF(X52="ΠΟΛΥΤΕΚΝΟΣ",7,IF(X52="ΤΡΙΤΕΚΝΟΣ",3,0)))</f>
        <v>0</v>
      </c>
      <c r="AJ52" s="27">
        <f>IF(ISBLANK(#REF!),"",MAX(AG52:AI52))</f>
        <v>0</v>
      </c>
      <c r="AK52" s="178">
        <f>IF(ISBLANK(#REF!),"",AA52+SUM(AD52:AF52,AJ52))</f>
        <v>4.66</v>
      </c>
    </row>
    <row r="53" spans="1:37" s="16" customFormat="1">
      <c r="A53" s="28">
        <f>IF(ISBLANK(#REF!),"",IF(ISNUMBER(A52),A52+1,1))</f>
        <v>43</v>
      </c>
      <c r="B53" s="16" t="s">
        <v>488</v>
      </c>
      <c r="C53" s="16" t="s">
        <v>304</v>
      </c>
      <c r="D53" s="16" t="s">
        <v>95</v>
      </c>
      <c r="E53" s="16" t="s">
        <v>39</v>
      </c>
      <c r="F53" s="16" t="s">
        <v>87</v>
      </c>
      <c r="G53" s="16" t="s">
        <v>15</v>
      </c>
      <c r="H53" s="16" t="s">
        <v>12</v>
      </c>
      <c r="I53" s="16" t="s">
        <v>13</v>
      </c>
      <c r="J53" s="90">
        <v>40459</v>
      </c>
      <c r="K53" s="54">
        <v>6.67</v>
      </c>
      <c r="L53" s="17"/>
      <c r="M53" s="17"/>
      <c r="N53" s="17"/>
      <c r="O53" s="17"/>
      <c r="P53" s="16">
        <v>1</v>
      </c>
      <c r="Q53" s="16">
        <v>0</v>
      </c>
      <c r="R53" s="16">
        <v>14</v>
      </c>
      <c r="S53" s="16">
        <v>0</v>
      </c>
      <c r="T53" s="16">
        <v>11</v>
      </c>
      <c r="U53" s="16">
        <v>11</v>
      </c>
      <c r="V53" s="26"/>
      <c r="W53" s="87"/>
      <c r="X53" s="17"/>
      <c r="Y53" s="17" t="s">
        <v>14</v>
      </c>
      <c r="Z53" s="17" t="s">
        <v>14</v>
      </c>
      <c r="AA53" s="23">
        <f>IF(ISBLANK(#REF!),"",IF(K53&gt;5,ROUND(0.5*(K53-5),2),0))</f>
        <v>0.84</v>
      </c>
      <c r="AB53" s="23">
        <f>IF(ISBLANK(#REF!),"",IF(L53="ΝΑΙ",6,(IF(M53="ΝΑΙ",4,0))))</f>
        <v>0</v>
      </c>
      <c r="AC53" s="23">
        <f>IF(ISBLANK(#REF!),"",IF(E53="ΠΕ23",IF(N53="ΝΑΙ",3,(IF(O53="ΝΑΙ",2,0))),IF(N53="ΝΑΙ",3,(IF(O53="ΝΑΙ",2,0)))))</f>
        <v>0</v>
      </c>
      <c r="AD53" s="23">
        <f>IF(ISBLANK(#REF!),"",MAX(AB53:AC53))</f>
        <v>0</v>
      </c>
      <c r="AE53" s="23">
        <f>IF(ISBLANK(#REF!),"",MIN(3,0.5*INT((P53*12+Q53+ROUND(R53/30,0))/6)))</f>
        <v>1</v>
      </c>
      <c r="AF53" s="23">
        <f>IF(ISBLANK(#REF!),"",0.25*(S53*12+T53+ROUND(U53/30,0)))</f>
        <v>2.75</v>
      </c>
      <c r="AG53" s="27">
        <f>IF(ISBLANK(#REF!),"",IF(V53&gt;=67%,7,0))</f>
        <v>0</v>
      </c>
      <c r="AH53" s="27">
        <f>IF(ISBLANK(#REF!),"",IF(W53&gt;=1,7,0))</f>
        <v>0</v>
      </c>
      <c r="AI53" s="27">
        <f>IF(ISBLANK(#REF!),"",IF(X53="ΠΟΛΥΤΕΚΝΟΣ",7,IF(X53="ΤΡΙΤΕΚΝΟΣ",3,0)))</f>
        <v>0</v>
      </c>
      <c r="AJ53" s="27">
        <f>IF(ISBLANK(#REF!),"",MAX(AG53:AI53))</f>
        <v>0</v>
      </c>
      <c r="AK53" s="178">
        <f>IF(ISBLANK(#REF!),"",AA53+SUM(AD53:AF53,AJ53))</f>
        <v>4.59</v>
      </c>
    </row>
    <row r="54" spans="1:37" s="16" customFormat="1">
      <c r="A54" s="28">
        <f>IF(ISBLANK(#REF!),"",IF(ISNUMBER(A53),A53+1,1))</f>
        <v>44</v>
      </c>
      <c r="B54" s="16" t="s">
        <v>663</v>
      </c>
      <c r="C54" s="16" t="s">
        <v>298</v>
      </c>
      <c r="D54" s="16" t="s">
        <v>106</v>
      </c>
      <c r="E54" s="16" t="s">
        <v>39</v>
      </c>
      <c r="F54" s="16" t="s">
        <v>87</v>
      </c>
      <c r="G54" s="16" t="s">
        <v>15</v>
      </c>
      <c r="H54" s="16" t="s">
        <v>12</v>
      </c>
      <c r="I54" s="16" t="s">
        <v>13</v>
      </c>
      <c r="J54" s="90">
        <v>41108</v>
      </c>
      <c r="K54" s="54">
        <v>7.06</v>
      </c>
      <c r="L54" s="17"/>
      <c r="M54" s="17"/>
      <c r="N54" s="17"/>
      <c r="O54" s="17"/>
      <c r="P54" s="16">
        <v>0</v>
      </c>
      <c r="Q54" s="16">
        <v>10</v>
      </c>
      <c r="R54" s="16">
        <v>0</v>
      </c>
      <c r="S54" s="16">
        <v>0</v>
      </c>
      <c r="T54" s="16">
        <v>0</v>
      </c>
      <c r="U54" s="16">
        <v>0</v>
      </c>
      <c r="V54" s="26"/>
      <c r="W54" s="87"/>
      <c r="X54" s="17" t="s">
        <v>31</v>
      </c>
      <c r="Y54" s="17" t="s">
        <v>14</v>
      </c>
      <c r="Z54" s="17" t="s">
        <v>14</v>
      </c>
      <c r="AA54" s="23">
        <f>IF(ISBLANK(#REF!),"",IF(K54&gt;5,ROUND(0.5*(K54-5),2),0))</f>
        <v>1.03</v>
      </c>
      <c r="AB54" s="23">
        <f>IF(ISBLANK(#REF!),"",IF(L54="ΝΑΙ",6,(IF(M54="ΝΑΙ",4,0))))</f>
        <v>0</v>
      </c>
      <c r="AC54" s="23">
        <f>IF(ISBLANK(#REF!),"",IF(E54="ΠΕ23",IF(N54="ΝΑΙ",3,(IF(O54="ΝΑΙ",2,0))),IF(N54="ΝΑΙ",3,(IF(O54="ΝΑΙ",2,0)))))</f>
        <v>0</v>
      </c>
      <c r="AD54" s="23">
        <f>IF(ISBLANK(#REF!),"",MAX(AB54:AC54))</f>
        <v>0</v>
      </c>
      <c r="AE54" s="23">
        <f>IF(ISBLANK(#REF!),"",MIN(3,0.5*INT((P54*12+Q54+ROUND(R54/30,0))/6)))</f>
        <v>0.5</v>
      </c>
      <c r="AF54" s="23">
        <f>IF(ISBLANK(#REF!),"",0.25*(S54*12+T54+ROUND(U54/30,0)))</f>
        <v>0</v>
      </c>
      <c r="AG54" s="27">
        <f>IF(ISBLANK(#REF!),"",IF(V54&gt;=67%,7,0))</f>
        <v>0</v>
      </c>
      <c r="AH54" s="27">
        <f>IF(ISBLANK(#REF!),"",IF(W54&gt;=1,7,0))</f>
        <v>0</v>
      </c>
      <c r="AI54" s="27">
        <f>IF(ISBLANK(#REF!),"",IF(X54="ΠΟΛΥΤΕΚΝΟΣ",7,IF(X54="ΤΡΙΤΕΚΝΟΣ",3,0)))</f>
        <v>3</v>
      </c>
      <c r="AJ54" s="27">
        <f>IF(ISBLANK(#REF!),"",MAX(AG54:AI54))</f>
        <v>3</v>
      </c>
      <c r="AK54" s="178">
        <f>IF(ISBLANK(#REF!),"",AA54+SUM(AD54:AF54,AJ54))</f>
        <v>4.53</v>
      </c>
    </row>
    <row r="55" spans="1:37" s="16" customFormat="1">
      <c r="A55" s="28">
        <f>IF(ISBLANK(#REF!),"",IF(ISNUMBER(A54),A54+1,1))</f>
        <v>45</v>
      </c>
      <c r="B55" s="16" t="s">
        <v>586</v>
      </c>
      <c r="C55" s="16" t="s">
        <v>150</v>
      </c>
      <c r="D55" s="16" t="s">
        <v>143</v>
      </c>
      <c r="E55" s="16" t="s">
        <v>39</v>
      </c>
      <c r="F55" s="16" t="s">
        <v>87</v>
      </c>
      <c r="G55" s="16" t="s">
        <v>15</v>
      </c>
      <c r="H55" s="16" t="s">
        <v>12</v>
      </c>
      <c r="I55" s="16" t="s">
        <v>13</v>
      </c>
      <c r="J55" s="90">
        <v>32597</v>
      </c>
      <c r="K55" s="54">
        <v>7.73</v>
      </c>
      <c r="L55" s="17"/>
      <c r="M55" s="17"/>
      <c r="N55" s="17"/>
      <c r="O55" s="17"/>
      <c r="P55" s="16">
        <v>0</v>
      </c>
      <c r="Q55" s="16">
        <v>1</v>
      </c>
      <c r="R55" s="16">
        <v>17</v>
      </c>
      <c r="S55" s="16">
        <v>1</v>
      </c>
      <c r="T55" s="16">
        <v>0</v>
      </c>
      <c r="U55" s="16">
        <v>14</v>
      </c>
      <c r="V55" s="26"/>
      <c r="W55" s="87"/>
      <c r="X55" s="17"/>
      <c r="Y55" s="17" t="s">
        <v>14</v>
      </c>
      <c r="Z55" s="17" t="s">
        <v>14</v>
      </c>
      <c r="AA55" s="23">
        <f>IF(ISBLANK(#REF!),"",IF(K55&gt;5,ROUND(0.5*(K55-5),2),0))</f>
        <v>1.37</v>
      </c>
      <c r="AB55" s="23">
        <f>IF(ISBLANK(#REF!),"",IF(L55="ΝΑΙ",6,(IF(M55="ΝΑΙ",4,0))))</f>
        <v>0</v>
      </c>
      <c r="AC55" s="23">
        <f>IF(ISBLANK(#REF!),"",IF(E55="ΠΕ23",IF(N55="ΝΑΙ",3,(IF(O55="ΝΑΙ",2,0))),IF(N55="ΝΑΙ",3,(IF(O55="ΝΑΙ",2,0)))))</f>
        <v>0</v>
      </c>
      <c r="AD55" s="23">
        <f>IF(ISBLANK(#REF!),"",MAX(AB55:AC55))</f>
        <v>0</v>
      </c>
      <c r="AE55" s="23">
        <f>IF(ISBLANK(#REF!),"",MIN(3,0.5*INT((P55*12+Q55+ROUND(R55/30,0))/6)))</f>
        <v>0</v>
      </c>
      <c r="AF55" s="23">
        <f>IF(ISBLANK(#REF!),"",0.25*(S55*12+T55+ROUND(U55/30,0)))</f>
        <v>3</v>
      </c>
      <c r="AG55" s="27">
        <f>IF(ISBLANK(#REF!),"",IF(V55&gt;=67%,7,0))</f>
        <v>0</v>
      </c>
      <c r="AH55" s="27">
        <f>IF(ISBLANK(#REF!),"",IF(W55&gt;=1,7,0))</f>
        <v>0</v>
      </c>
      <c r="AI55" s="27">
        <f>IF(ISBLANK(#REF!),"",IF(X55="ΠΟΛΥΤΕΚΝΟΣ",7,IF(X55="ΤΡΙΤΕΚΝΟΣ",3,0)))</f>
        <v>0</v>
      </c>
      <c r="AJ55" s="27">
        <f>IF(ISBLANK(#REF!),"",MAX(AG55:AI55))</f>
        <v>0</v>
      </c>
      <c r="AK55" s="178">
        <f>IF(ISBLANK(#REF!),"",AA55+SUM(AD55:AF55,AJ55))</f>
        <v>4.37</v>
      </c>
    </row>
    <row r="56" spans="1:37" s="16" customFormat="1">
      <c r="A56" s="28">
        <f>IF(ISBLANK(#REF!),"",IF(ISNUMBER(A55),A55+1,1))</f>
        <v>46</v>
      </c>
      <c r="B56" s="16" t="s">
        <v>603</v>
      </c>
      <c r="C56" s="16" t="s">
        <v>604</v>
      </c>
      <c r="D56" s="16" t="s">
        <v>605</v>
      </c>
      <c r="E56" s="16" t="s">
        <v>39</v>
      </c>
      <c r="F56" s="16" t="s">
        <v>87</v>
      </c>
      <c r="G56" s="16" t="s">
        <v>15</v>
      </c>
      <c r="H56" s="16" t="s">
        <v>12</v>
      </c>
      <c r="I56" s="16" t="s">
        <v>13</v>
      </c>
      <c r="J56" s="90">
        <v>38916</v>
      </c>
      <c r="K56" s="54">
        <v>7.52</v>
      </c>
      <c r="L56" s="17"/>
      <c r="M56" s="17"/>
      <c r="N56" s="17"/>
      <c r="O56" s="17"/>
      <c r="P56" s="16">
        <v>3</v>
      </c>
      <c r="Q56" s="16">
        <v>11</v>
      </c>
      <c r="R56" s="16">
        <v>10</v>
      </c>
      <c r="S56" s="16">
        <v>0</v>
      </c>
      <c r="T56" s="16">
        <v>0</v>
      </c>
      <c r="U56" s="16">
        <v>0</v>
      </c>
      <c r="V56" s="26"/>
      <c r="W56" s="87"/>
      <c r="X56" s="17"/>
      <c r="Y56" s="17" t="s">
        <v>14</v>
      </c>
      <c r="Z56" s="17" t="s">
        <v>14</v>
      </c>
      <c r="AA56" s="23">
        <f>IF(ISBLANK(#REF!),"",IF(K56&gt;5,ROUND(0.5*(K56-5),2),0))</f>
        <v>1.26</v>
      </c>
      <c r="AB56" s="23">
        <f>IF(ISBLANK(#REF!),"",IF(L56="ΝΑΙ",6,(IF(M56="ΝΑΙ",4,0))))</f>
        <v>0</v>
      </c>
      <c r="AC56" s="23">
        <f>IF(ISBLANK(#REF!),"",IF(E56="ΠΕ23",IF(N56="ΝΑΙ",3,(IF(O56="ΝΑΙ",2,0))),IF(N56="ΝΑΙ",3,(IF(O56="ΝΑΙ",2,0)))))</f>
        <v>0</v>
      </c>
      <c r="AD56" s="23">
        <f>IF(ISBLANK(#REF!),"",MAX(AB56:AC56))</f>
        <v>0</v>
      </c>
      <c r="AE56" s="23">
        <f>IF(ISBLANK(#REF!),"",MIN(3,0.5*INT((P56*12+Q56+ROUND(R56/30,0))/6)))</f>
        <v>3</v>
      </c>
      <c r="AF56" s="23">
        <f>IF(ISBLANK(#REF!),"",0.25*(S56*12+T56+ROUND(U56/30,0)))</f>
        <v>0</v>
      </c>
      <c r="AG56" s="27">
        <f>IF(ISBLANK(#REF!),"",IF(V56&gt;=67%,7,0))</f>
        <v>0</v>
      </c>
      <c r="AH56" s="27">
        <f>IF(ISBLANK(#REF!),"",IF(W56&gt;=1,7,0))</f>
        <v>0</v>
      </c>
      <c r="AI56" s="27">
        <f>IF(ISBLANK(#REF!),"",IF(X56="ΠΟΛΥΤΕΚΝΟΣ",7,IF(X56="ΤΡΙΤΕΚΝΟΣ",3,0)))</f>
        <v>0</v>
      </c>
      <c r="AJ56" s="27">
        <f>IF(ISBLANK(#REF!),"",MAX(AG56:AI56))</f>
        <v>0</v>
      </c>
      <c r="AK56" s="178">
        <f>IF(ISBLANK(#REF!),"",AA56+SUM(AD56:AF56,AJ56))</f>
        <v>4.26</v>
      </c>
    </row>
    <row r="57" spans="1:37" s="16" customFormat="1">
      <c r="A57" s="28">
        <f>IF(ISBLANK(#REF!),"",IF(ISNUMBER(A56),A56+1,1))</f>
        <v>47</v>
      </c>
      <c r="B57" s="16" t="s">
        <v>480</v>
      </c>
      <c r="C57" s="16" t="s">
        <v>95</v>
      </c>
      <c r="D57" s="16" t="s">
        <v>183</v>
      </c>
      <c r="E57" s="16" t="s">
        <v>39</v>
      </c>
      <c r="F57" s="16" t="s">
        <v>87</v>
      </c>
      <c r="G57" s="16" t="s">
        <v>15</v>
      </c>
      <c r="H57" s="16" t="s">
        <v>12</v>
      </c>
      <c r="I57" s="16" t="s">
        <v>13</v>
      </c>
      <c r="J57" s="90">
        <v>39711</v>
      </c>
      <c r="K57" s="54">
        <v>8.33</v>
      </c>
      <c r="L57" s="17"/>
      <c r="M57" s="17"/>
      <c r="N57" s="17"/>
      <c r="O57" s="17"/>
      <c r="P57" s="16">
        <v>0</v>
      </c>
      <c r="Q57" s="16">
        <v>0</v>
      </c>
      <c r="R57" s="16">
        <v>0</v>
      </c>
      <c r="S57" s="16">
        <v>0</v>
      </c>
      <c r="T57" s="16">
        <v>7</v>
      </c>
      <c r="U57" s="16">
        <v>3</v>
      </c>
      <c r="V57" s="26"/>
      <c r="W57" s="87"/>
      <c r="X57" s="17"/>
      <c r="Y57" s="17" t="s">
        <v>14</v>
      </c>
      <c r="Z57" s="17" t="s">
        <v>14</v>
      </c>
      <c r="AA57" s="23">
        <f>IF(ISBLANK(#REF!),"",IF(K57&gt;5,ROUND(0.5*(K57-5),2),0))</f>
        <v>1.67</v>
      </c>
      <c r="AB57" s="23">
        <f>IF(ISBLANK(#REF!),"",IF(L57="ΝΑΙ",6,(IF(M57="ΝΑΙ",4,0))))</f>
        <v>0</v>
      </c>
      <c r="AC57" s="23">
        <f>IF(ISBLANK(#REF!),"",IF(E57="ΠΕ23",IF(N57="ΝΑΙ",3,(IF(O57="ΝΑΙ",2,0))),IF(N57="ΝΑΙ",3,(IF(O57="ΝΑΙ",2,0)))))</f>
        <v>0</v>
      </c>
      <c r="AD57" s="23">
        <f>IF(ISBLANK(#REF!),"",MAX(AB57:AC57))</f>
        <v>0</v>
      </c>
      <c r="AE57" s="23">
        <f>IF(ISBLANK(#REF!),"",MIN(3,0.5*INT((P57*12+Q57+ROUND(R57/30,0))/6)))</f>
        <v>0</v>
      </c>
      <c r="AF57" s="23">
        <f>IF(ISBLANK(#REF!),"",0.25*(S57*12+T57+ROUND(U57/30,0)))</f>
        <v>1.75</v>
      </c>
      <c r="AG57" s="27">
        <f>IF(ISBLANK(#REF!),"",IF(V57&gt;=67%,7,0))</f>
        <v>0</v>
      </c>
      <c r="AH57" s="27">
        <f>IF(ISBLANK(#REF!),"",IF(W57&gt;=1,7,0))</f>
        <v>0</v>
      </c>
      <c r="AI57" s="27">
        <f>IF(ISBLANK(#REF!),"",IF(X57="ΠΟΛΥΤΕΚΝΟΣ",7,IF(X57="ΤΡΙΤΕΚΝΟΣ",3,0)))</f>
        <v>0</v>
      </c>
      <c r="AJ57" s="27">
        <f>IF(ISBLANK(#REF!),"",MAX(AG57:AI57))</f>
        <v>0</v>
      </c>
      <c r="AK57" s="178">
        <f>IF(ISBLANK(#REF!),"",AA57+SUM(AD57:AF57,AJ57))</f>
        <v>3.42</v>
      </c>
    </row>
    <row r="58" spans="1:37" s="16" customFormat="1">
      <c r="A58" s="28">
        <f>IF(ISBLANK(#REF!),"",IF(ISNUMBER(A57),A57+1,1))</f>
        <v>48</v>
      </c>
      <c r="B58" s="16" t="s">
        <v>614</v>
      </c>
      <c r="C58" s="16" t="s">
        <v>128</v>
      </c>
      <c r="D58" s="16" t="s">
        <v>166</v>
      </c>
      <c r="E58" s="16" t="s">
        <v>39</v>
      </c>
      <c r="F58" s="16" t="s">
        <v>87</v>
      </c>
      <c r="G58" s="16" t="s">
        <v>15</v>
      </c>
      <c r="H58" s="16" t="s">
        <v>12</v>
      </c>
      <c r="I58" s="16" t="s">
        <v>13</v>
      </c>
      <c r="J58" s="90">
        <v>41850</v>
      </c>
      <c r="K58" s="54">
        <v>6.76</v>
      </c>
      <c r="L58" s="17"/>
      <c r="M58" s="17"/>
      <c r="N58" s="17"/>
      <c r="O58" s="17"/>
      <c r="P58" s="16">
        <v>0</v>
      </c>
      <c r="Q58" s="16">
        <v>2</v>
      </c>
      <c r="R58" s="16">
        <v>26</v>
      </c>
      <c r="S58" s="16">
        <v>0</v>
      </c>
      <c r="T58" s="16">
        <v>7</v>
      </c>
      <c r="U58" s="16">
        <v>11</v>
      </c>
      <c r="V58" s="26"/>
      <c r="W58" s="87"/>
      <c r="X58" s="17"/>
      <c r="Y58" s="17" t="s">
        <v>14</v>
      </c>
      <c r="Z58" s="17" t="s">
        <v>14</v>
      </c>
      <c r="AA58" s="23">
        <f>IF(ISBLANK(#REF!),"",IF(K58&gt;5,ROUND(0.5*(K58-5),2),0))</f>
        <v>0.88</v>
      </c>
      <c r="AB58" s="23">
        <f>IF(ISBLANK(#REF!),"",IF(L58="ΝΑΙ",6,(IF(M58="ΝΑΙ",4,0))))</f>
        <v>0</v>
      </c>
      <c r="AC58" s="23">
        <f>IF(ISBLANK(#REF!),"",IF(E58="ΠΕ23",IF(N58="ΝΑΙ",3,(IF(O58="ΝΑΙ",2,0))),IF(N58="ΝΑΙ",3,(IF(O58="ΝΑΙ",2,0)))))</f>
        <v>0</v>
      </c>
      <c r="AD58" s="23">
        <f>IF(ISBLANK(#REF!),"",MAX(AB58:AC58))</f>
        <v>0</v>
      </c>
      <c r="AE58" s="23">
        <f>IF(ISBLANK(#REF!),"",MIN(3,0.5*INT((P58*12+Q58+ROUND(R58/30,0))/6)))</f>
        <v>0</v>
      </c>
      <c r="AF58" s="23">
        <f>IF(ISBLANK(#REF!),"",0.25*(S58*12+T58+ROUND(U58/30,0)))</f>
        <v>1.75</v>
      </c>
      <c r="AG58" s="27">
        <f>IF(ISBLANK(#REF!),"",IF(V58&gt;=67%,7,0))</f>
        <v>0</v>
      </c>
      <c r="AH58" s="27">
        <f>IF(ISBLANK(#REF!),"",IF(W58&gt;=1,7,0))</f>
        <v>0</v>
      </c>
      <c r="AI58" s="27">
        <f>IF(ISBLANK(#REF!),"",IF(X58="ΠΟΛΥΤΕΚΝΟΣ",7,IF(X58="ΤΡΙΤΕΚΝΟΣ",3,0)))</f>
        <v>0</v>
      </c>
      <c r="AJ58" s="27">
        <f>IF(ISBLANK(#REF!),"",MAX(AG58:AI58))</f>
        <v>0</v>
      </c>
      <c r="AK58" s="178">
        <f>IF(ISBLANK(#REF!),"",AA58+SUM(AD58:AF58,AJ58))</f>
        <v>2.63</v>
      </c>
    </row>
    <row r="59" spans="1:37" s="16" customFormat="1">
      <c r="A59" s="28">
        <f>IF(ISBLANK(#REF!),"",IF(ISNUMBER(A58),A58+1,1))</f>
        <v>49</v>
      </c>
      <c r="B59" s="16" t="s">
        <v>618</v>
      </c>
      <c r="C59" s="16" t="s">
        <v>115</v>
      </c>
      <c r="D59" s="16" t="s">
        <v>166</v>
      </c>
      <c r="E59" s="16" t="s">
        <v>39</v>
      </c>
      <c r="F59" s="16" t="s">
        <v>87</v>
      </c>
      <c r="G59" s="16" t="s">
        <v>15</v>
      </c>
      <c r="H59" s="16" t="s">
        <v>12</v>
      </c>
      <c r="I59" s="16" t="s">
        <v>13</v>
      </c>
      <c r="J59" s="90">
        <v>39622</v>
      </c>
      <c r="K59" s="54">
        <v>8.17</v>
      </c>
      <c r="L59" s="17"/>
      <c r="M59" s="17"/>
      <c r="N59" s="17"/>
      <c r="O59" s="17"/>
      <c r="P59" s="16">
        <v>1</v>
      </c>
      <c r="Q59" s="16">
        <v>2</v>
      </c>
      <c r="R59" s="16">
        <v>19</v>
      </c>
      <c r="S59" s="16">
        <v>0</v>
      </c>
      <c r="T59" s="16">
        <v>0</v>
      </c>
      <c r="U59" s="16">
        <v>0</v>
      </c>
      <c r="V59" s="26"/>
      <c r="W59" s="87"/>
      <c r="X59" s="17"/>
      <c r="Y59" s="17" t="s">
        <v>14</v>
      </c>
      <c r="Z59" s="17" t="s">
        <v>14</v>
      </c>
      <c r="AA59" s="23">
        <f>IF(ISBLANK(#REF!),"",IF(K59&gt;5,ROUND(0.5*(K59-5),2),0))</f>
        <v>1.59</v>
      </c>
      <c r="AB59" s="23">
        <f>IF(ISBLANK(#REF!),"",IF(L59="ΝΑΙ",6,(IF(M59="ΝΑΙ",4,0))))</f>
        <v>0</v>
      </c>
      <c r="AC59" s="23">
        <f>IF(ISBLANK(#REF!),"",IF(E59="ΠΕ23",IF(N59="ΝΑΙ",3,(IF(O59="ΝΑΙ",2,0))),IF(N59="ΝΑΙ",3,(IF(O59="ΝΑΙ",2,0)))))</f>
        <v>0</v>
      </c>
      <c r="AD59" s="23">
        <f>IF(ISBLANK(#REF!),"",MAX(AB59:AC59))</f>
        <v>0</v>
      </c>
      <c r="AE59" s="23">
        <f>IF(ISBLANK(#REF!),"",MIN(3,0.5*INT((P59*12+Q59+ROUND(R59/30,0))/6)))</f>
        <v>1</v>
      </c>
      <c r="AF59" s="23">
        <f>IF(ISBLANK(#REF!),"",0.25*(S59*12+T59+ROUND(U59/30,0)))</f>
        <v>0</v>
      </c>
      <c r="AG59" s="27">
        <f>IF(ISBLANK(#REF!),"",IF(V59&gt;=67%,7,0))</f>
        <v>0</v>
      </c>
      <c r="AH59" s="27">
        <f>IF(ISBLANK(#REF!),"",IF(W59&gt;=1,7,0))</f>
        <v>0</v>
      </c>
      <c r="AI59" s="27">
        <f>IF(ISBLANK(#REF!),"",IF(X59="ΠΟΛΥΤΕΚΝΟΣ",7,IF(X59="ΤΡΙΤΕΚΝΟΣ",3,0)))</f>
        <v>0</v>
      </c>
      <c r="AJ59" s="27">
        <f>IF(ISBLANK(#REF!),"",MAX(AG59:AI59))</f>
        <v>0</v>
      </c>
      <c r="AK59" s="178">
        <f>IF(ISBLANK(#REF!),"",AA59+SUM(AD59:AF59,AJ59))</f>
        <v>2.59</v>
      </c>
    </row>
    <row r="60" spans="1:37" s="16" customFormat="1">
      <c r="A60" s="28">
        <f>IF(ISBLANK(#REF!),"",IF(ISNUMBER(A59),A59+1,1))</f>
        <v>50</v>
      </c>
      <c r="B60" s="16" t="s">
        <v>573</v>
      </c>
      <c r="C60" s="16" t="s">
        <v>97</v>
      </c>
      <c r="D60" s="16" t="s">
        <v>183</v>
      </c>
      <c r="E60" s="16" t="s">
        <v>39</v>
      </c>
      <c r="F60" s="16" t="s">
        <v>87</v>
      </c>
      <c r="G60" s="16" t="s">
        <v>15</v>
      </c>
      <c r="H60" s="16" t="s">
        <v>12</v>
      </c>
      <c r="I60" s="16" t="s">
        <v>13</v>
      </c>
      <c r="J60" s="90">
        <v>38113</v>
      </c>
      <c r="K60" s="54">
        <v>8.61</v>
      </c>
      <c r="L60" s="17"/>
      <c r="M60" s="17"/>
      <c r="N60" s="17"/>
      <c r="O60" s="17"/>
      <c r="P60" s="16">
        <v>0</v>
      </c>
      <c r="Q60" s="16">
        <v>6</v>
      </c>
      <c r="R60" s="16">
        <v>14</v>
      </c>
      <c r="S60" s="16">
        <v>0</v>
      </c>
      <c r="T60" s="16">
        <v>0</v>
      </c>
      <c r="U60" s="16">
        <v>0</v>
      </c>
      <c r="V60" s="26"/>
      <c r="W60" s="87"/>
      <c r="X60" s="17"/>
      <c r="Y60" s="17" t="s">
        <v>14</v>
      </c>
      <c r="Z60" s="17" t="s">
        <v>14</v>
      </c>
      <c r="AA60" s="23">
        <f>IF(ISBLANK(#REF!),"",IF(K60&gt;5,ROUND(0.5*(K60-5),2),0))</f>
        <v>1.81</v>
      </c>
      <c r="AB60" s="23">
        <f>IF(ISBLANK(#REF!),"",IF(L60="ΝΑΙ",6,(IF(M60="ΝΑΙ",4,0))))</f>
        <v>0</v>
      </c>
      <c r="AC60" s="23">
        <f>IF(ISBLANK(#REF!),"",IF(E60="ΠΕ23",IF(N60="ΝΑΙ",3,(IF(O60="ΝΑΙ",2,0))),IF(N60="ΝΑΙ",3,(IF(O60="ΝΑΙ",2,0)))))</f>
        <v>0</v>
      </c>
      <c r="AD60" s="23">
        <f>IF(ISBLANK(#REF!),"",MAX(AB60:AC60))</f>
        <v>0</v>
      </c>
      <c r="AE60" s="23">
        <f>IF(ISBLANK(#REF!),"",MIN(3,0.5*INT((P60*12+Q60+ROUND(R60/30,0))/6)))</f>
        <v>0.5</v>
      </c>
      <c r="AF60" s="23">
        <f>IF(ISBLANK(#REF!),"",0.25*(S60*12+T60+ROUND(U60/30,0)))</f>
        <v>0</v>
      </c>
      <c r="AG60" s="27">
        <f>IF(ISBLANK(#REF!),"",IF(V60&gt;=67%,7,0))</f>
        <v>0</v>
      </c>
      <c r="AH60" s="27">
        <f>IF(ISBLANK(#REF!),"",IF(W60&gt;=1,7,0))</f>
        <v>0</v>
      </c>
      <c r="AI60" s="27">
        <f>IF(ISBLANK(#REF!),"",IF(X60="ΠΟΛΥΤΕΚΝΟΣ",7,IF(X60="ΤΡΙΤΕΚΝΟΣ",3,0)))</f>
        <v>0</v>
      </c>
      <c r="AJ60" s="27">
        <f>IF(ISBLANK(#REF!),"",MAX(AG60:AI60))</f>
        <v>0</v>
      </c>
      <c r="AK60" s="178">
        <f>IF(ISBLANK(#REF!),"",AA60+SUM(AD60:AF60,AJ60))</f>
        <v>2.31</v>
      </c>
    </row>
    <row r="61" spans="1:37" s="16" customFormat="1">
      <c r="A61" s="28">
        <f>IF(ISBLANK(#REF!),"",IF(ISNUMBER(A60),A60+1,1))</f>
        <v>51</v>
      </c>
      <c r="B61" s="16" t="s">
        <v>294</v>
      </c>
      <c r="C61" s="16" t="s">
        <v>289</v>
      </c>
      <c r="D61" s="16" t="s">
        <v>106</v>
      </c>
      <c r="E61" s="16" t="s">
        <v>39</v>
      </c>
      <c r="F61" s="16" t="s">
        <v>87</v>
      </c>
      <c r="G61" s="16" t="s">
        <v>15</v>
      </c>
      <c r="H61" s="16" t="s">
        <v>12</v>
      </c>
      <c r="I61" s="16" t="s">
        <v>13</v>
      </c>
      <c r="J61" s="90">
        <v>38996</v>
      </c>
      <c r="K61" s="54">
        <v>8.11</v>
      </c>
      <c r="L61" s="17"/>
      <c r="M61" s="17"/>
      <c r="N61" s="17"/>
      <c r="O61" s="17"/>
      <c r="P61" s="16">
        <v>0</v>
      </c>
      <c r="Q61" s="16">
        <v>5</v>
      </c>
      <c r="R61" s="16">
        <v>20</v>
      </c>
      <c r="S61" s="16">
        <v>0</v>
      </c>
      <c r="T61" s="16">
        <v>0</v>
      </c>
      <c r="U61" s="16">
        <v>0</v>
      </c>
      <c r="V61" s="26"/>
      <c r="W61" s="87"/>
      <c r="X61" s="17"/>
      <c r="Y61" s="17" t="s">
        <v>14</v>
      </c>
      <c r="Z61" s="17" t="s">
        <v>14</v>
      </c>
      <c r="AA61" s="23">
        <f>IF(ISBLANK(#REF!),"",IF(K61&gt;5,ROUND(0.5*(K61-5),2),0))</f>
        <v>1.56</v>
      </c>
      <c r="AB61" s="23">
        <f>IF(ISBLANK(#REF!),"",IF(L61="ΝΑΙ",6,(IF(M61="ΝΑΙ",4,0))))</f>
        <v>0</v>
      </c>
      <c r="AC61" s="23">
        <f>IF(ISBLANK(#REF!),"",IF(E61="ΠΕ23",IF(N61="ΝΑΙ",3,(IF(O61="ΝΑΙ",2,0))),IF(N61="ΝΑΙ",3,(IF(O61="ΝΑΙ",2,0)))))</f>
        <v>0</v>
      </c>
      <c r="AD61" s="23">
        <f>IF(ISBLANK(#REF!),"",MAX(AB61:AC61))</f>
        <v>0</v>
      </c>
      <c r="AE61" s="23">
        <f>IF(ISBLANK(#REF!),"",MIN(3,0.5*INT((P61*12+Q61+ROUND(R61/30,0))/6)))</f>
        <v>0.5</v>
      </c>
      <c r="AF61" s="23">
        <f>IF(ISBLANK(#REF!),"",0.25*(S61*12+T61+ROUND(U61/30,0)))</f>
        <v>0</v>
      </c>
      <c r="AG61" s="27">
        <f>IF(ISBLANK(#REF!),"",IF(V61&gt;=67%,7,0))</f>
        <v>0</v>
      </c>
      <c r="AH61" s="27">
        <f>IF(ISBLANK(#REF!),"",IF(W61&gt;=1,7,0))</f>
        <v>0</v>
      </c>
      <c r="AI61" s="27">
        <f>IF(ISBLANK(#REF!),"",IF(X61="ΠΟΛΥΤΕΚΝΟΣ",7,IF(X61="ΤΡΙΤΕΚΝΟΣ",3,0)))</f>
        <v>0</v>
      </c>
      <c r="AJ61" s="27">
        <f>IF(ISBLANK(#REF!),"",MAX(AG61:AI61))</f>
        <v>0</v>
      </c>
      <c r="AK61" s="178">
        <f>IF(ISBLANK(#REF!),"",AA61+SUM(AD61:AF61,AJ61))</f>
        <v>2.06</v>
      </c>
    </row>
    <row r="62" spans="1:37" s="16" customFormat="1">
      <c r="A62" s="28">
        <f>IF(ISBLANK(#REF!),"",IF(ISNUMBER(A61),A61+1,1))</f>
        <v>52</v>
      </c>
      <c r="B62" s="16" t="s">
        <v>609</v>
      </c>
      <c r="C62" s="16" t="s">
        <v>610</v>
      </c>
      <c r="D62" s="16" t="s">
        <v>210</v>
      </c>
      <c r="E62" s="16" t="s">
        <v>39</v>
      </c>
      <c r="F62" s="16" t="s">
        <v>87</v>
      </c>
      <c r="G62" s="16" t="s">
        <v>15</v>
      </c>
      <c r="H62" s="16" t="s">
        <v>12</v>
      </c>
      <c r="I62" s="16" t="s">
        <v>13</v>
      </c>
      <c r="J62" s="90">
        <v>41360</v>
      </c>
      <c r="K62" s="54">
        <v>8.1</v>
      </c>
      <c r="L62" s="17"/>
      <c r="M62" s="17"/>
      <c r="N62" s="17"/>
      <c r="O62" s="17"/>
      <c r="P62" s="16">
        <v>0</v>
      </c>
      <c r="Q62" s="16">
        <v>5</v>
      </c>
      <c r="R62" s="16">
        <v>22</v>
      </c>
      <c r="S62" s="16">
        <v>0</v>
      </c>
      <c r="T62" s="16">
        <v>0</v>
      </c>
      <c r="U62" s="16">
        <v>0</v>
      </c>
      <c r="V62" s="26"/>
      <c r="W62" s="87"/>
      <c r="X62" s="17"/>
      <c r="Y62" s="17" t="s">
        <v>14</v>
      </c>
      <c r="Z62" s="17" t="s">
        <v>14</v>
      </c>
      <c r="AA62" s="23">
        <f>IF(ISBLANK(#REF!),"",IF(K62&gt;5,ROUND(0.5*(K62-5),2),0))</f>
        <v>1.55</v>
      </c>
      <c r="AB62" s="23">
        <f>IF(ISBLANK(#REF!),"",IF(L62="ΝΑΙ",6,(IF(M62="ΝΑΙ",4,0))))</f>
        <v>0</v>
      </c>
      <c r="AC62" s="23">
        <f>IF(ISBLANK(#REF!),"",IF(E62="ΠΕ23",IF(N62="ΝΑΙ",3,(IF(O62="ΝΑΙ",2,0))),IF(N62="ΝΑΙ",3,(IF(O62="ΝΑΙ",2,0)))))</f>
        <v>0</v>
      </c>
      <c r="AD62" s="23">
        <f>IF(ISBLANK(#REF!),"",MAX(AB62:AC62))</f>
        <v>0</v>
      </c>
      <c r="AE62" s="23">
        <f>IF(ISBLANK(#REF!),"",MIN(3,0.5*INT((P62*12+Q62+ROUND(R62/30,0))/6)))</f>
        <v>0.5</v>
      </c>
      <c r="AF62" s="23">
        <f>IF(ISBLANK(#REF!),"",0.25*(S62*12+T62+ROUND(U62/30,0)))</f>
        <v>0</v>
      </c>
      <c r="AG62" s="27">
        <f>IF(ISBLANK(#REF!),"",IF(V62&gt;=67%,7,0))</f>
        <v>0</v>
      </c>
      <c r="AH62" s="27">
        <f>IF(ISBLANK(#REF!),"",IF(W62&gt;=1,7,0))</f>
        <v>0</v>
      </c>
      <c r="AI62" s="27">
        <f>IF(ISBLANK(#REF!),"",IF(X62="ΠΟΛΥΤΕΚΝΟΣ",7,IF(X62="ΤΡΙΤΕΚΝΟΣ",3,0)))</f>
        <v>0</v>
      </c>
      <c r="AJ62" s="27">
        <f>IF(ISBLANK(#REF!),"",MAX(AG62:AI62))</f>
        <v>0</v>
      </c>
      <c r="AK62" s="178">
        <f>IF(ISBLANK(#REF!),"",AA62+SUM(AD62:AF62,AJ62))</f>
        <v>2.0499999999999998</v>
      </c>
    </row>
    <row r="63" spans="1:37" s="16" customFormat="1">
      <c r="A63" s="28">
        <f>IF(ISBLANK(#REF!),"",IF(ISNUMBER(A62),A62+1,1))</f>
        <v>53</v>
      </c>
      <c r="B63" s="16" t="s">
        <v>608</v>
      </c>
      <c r="C63" s="16" t="s">
        <v>179</v>
      </c>
      <c r="D63" s="16" t="s">
        <v>200</v>
      </c>
      <c r="E63" s="16" t="s">
        <v>39</v>
      </c>
      <c r="F63" s="16" t="s">
        <v>87</v>
      </c>
      <c r="G63" s="16" t="s">
        <v>15</v>
      </c>
      <c r="H63" s="16" t="s">
        <v>12</v>
      </c>
      <c r="I63" s="16" t="s">
        <v>13</v>
      </c>
      <c r="J63" s="90">
        <v>41379</v>
      </c>
      <c r="K63" s="54">
        <v>7.73</v>
      </c>
      <c r="L63" s="17"/>
      <c r="M63" s="17"/>
      <c r="N63" s="17"/>
      <c r="O63" s="17"/>
      <c r="P63" s="16">
        <v>0</v>
      </c>
      <c r="Q63" s="16">
        <v>9</v>
      </c>
      <c r="R63" s="16">
        <v>9</v>
      </c>
      <c r="S63" s="16">
        <v>0</v>
      </c>
      <c r="T63" s="16">
        <v>0</v>
      </c>
      <c r="U63" s="16">
        <v>0</v>
      </c>
      <c r="V63" s="26"/>
      <c r="W63" s="87"/>
      <c r="X63" s="17"/>
      <c r="Y63" s="17" t="s">
        <v>14</v>
      </c>
      <c r="Z63" s="17" t="s">
        <v>14</v>
      </c>
      <c r="AA63" s="23">
        <f>IF(ISBLANK(#REF!),"",IF(K63&gt;5,ROUND(0.5*(K63-5),2),0))</f>
        <v>1.37</v>
      </c>
      <c r="AB63" s="23">
        <f>IF(ISBLANK(#REF!),"",IF(L63="ΝΑΙ",6,(IF(M63="ΝΑΙ",4,0))))</f>
        <v>0</v>
      </c>
      <c r="AC63" s="23">
        <f>IF(ISBLANK(#REF!),"",IF(E63="ΠΕ23",IF(N63="ΝΑΙ",3,(IF(O63="ΝΑΙ",2,0))),IF(N63="ΝΑΙ",3,(IF(O63="ΝΑΙ",2,0)))))</f>
        <v>0</v>
      </c>
      <c r="AD63" s="23">
        <f>IF(ISBLANK(#REF!),"",MAX(AB63:AC63))</f>
        <v>0</v>
      </c>
      <c r="AE63" s="23">
        <f>IF(ISBLANK(#REF!),"",MIN(3,0.5*INT((P63*12+Q63+ROUND(R63/30,0))/6)))</f>
        <v>0.5</v>
      </c>
      <c r="AF63" s="23">
        <f>IF(ISBLANK(#REF!),"",0.25*(S63*12+T63+ROUND(U63/30,0)))</f>
        <v>0</v>
      </c>
      <c r="AG63" s="27">
        <f>IF(ISBLANK(#REF!),"",IF(V63&gt;=67%,7,0))</f>
        <v>0</v>
      </c>
      <c r="AH63" s="27">
        <f>IF(ISBLANK(#REF!),"",IF(W63&gt;=1,7,0))</f>
        <v>0</v>
      </c>
      <c r="AI63" s="27">
        <f>IF(ISBLANK(#REF!),"",IF(X63="ΠΟΛΥΤΕΚΝΟΣ",7,IF(X63="ΤΡΙΤΕΚΝΟΣ",3,0)))</f>
        <v>0</v>
      </c>
      <c r="AJ63" s="27">
        <f>IF(ISBLANK(#REF!),"",MAX(AG63:AI63))</f>
        <v>0</v>
      </c>
      <c r="AK63" s="178">
        <f>IF(ISBLANK(#REF!),"",AA63+SUM(AD63:AF63,AJ63))</f>
        <v>1.87</v>
      </c>
    </row>
    <row r="64" spans="1:37" s="16" customFormat="1">
      <c r="A64" s="28">
        <f>IF(ISBLANK(#REF!),"",IF(ISNUMBER(A63),A63+1,1))</f>
        <v>54</v>
      </c>
      <c r="B64" s="16" t="s">
        <v>643</v>
      </c>
      <c r="C64" s="16" t="s">
        <v>262</v>
      </c>
      <c r="D64" s="16" t="s">
        <v>95</v>
      </c>
      <c r="E64" s="16" t="s">
        <v>39</v>
      </c>
      <c r="F64" s="16" t="s">
        <v>87</v>
      </c>
      <c r="G64" s="16" t="s">
        <v>15</v>
      </c>
      <c r="H64" s="16" t="s">
        <v>12</v>
      </c>
      <c r="I64" s="16" t="s">
        <v>13</v>
      </c>
      <c r="J64" s="90">
        <v>38679</v>
      </c>
      <c r="K64" s="54">
        <v>7.19</v>
      </c>
      <c r="L64" s="17"/>
      <c r="M64" s="17"/>
      <c r="N64" s="17"/>
      <c r="O64" s="17"/>
      <c r="P64" s="16">
        <v>0</v>
      </c>
      <c r="Q64" s="16">
        <v>0</v>
      </c>
      <c r="R64" s="16">
        <v>0</v>
      </c>
      <c r="S64" s="16">
        <v>0</v>
      </c>
      <c r="T64" s="16">
        <v>3</v>
      </c>
      <c r="U64" s="16">
        <v>2</v>
      </c>
      <c r="V64" s="26"/>
      <c r="W64" s="87"/>
      <c r="X64" s="17"/>
      <c r="Y64" s="17" t="s">
        <v>14</v>
      </c>
      <c r="Z64" s="17" t="s">
        <v>14</v>
      </c>
      <c r="AA64" s="23">
        <f>IF(ISBLANK(#REF!),"",IF(K64&gt;5,ROUND(0.5*(K64-5),2),0))</f>
        <v>1.1000000000000001</v>
      </c>
      <c r="AB64" s="23">
        <f>IF(ISBLANK(#REF!),"",IF(L64="ΝΑΙ",6,(IF(M64="ΝΑΙ",4,0))))</f>
        <v>0</v>
      </c>
      <c r="AC64" s="23">
        <f>IF(ISBLANK(#REF!),"",IF(E64="ΠΕ23",IF(N64="ΝΑΙ",3,(IF(O64="ΝΑΙ",2,0))),IF(N64="ΝΑΙ",3,(IF(O64="ΝΑΙ",2,0)))))</f>
        <v>0</v>
      </c>
      <c r="AD64" s="23">
        <f>IF(ISBLANK(#REF!),"",MAX(AB64:AC64))</f>
        <v>0</v>
      </c>
      <c r="AE64" s="23">
        <f>IF(ISBLANK(#REF!),"",MIN(3,0.5*INT((P64*12+Q64+ROUND(R64/30,0))/6)))</f>
        <v>0</v>
      </c>
      <c r="AF64" s="23">
        <f>IF(ISBLANK(#REF!),"",0.25*(S64*12+T64+ROUND(U64/30,0)))</f>
        <v>0.75</v>
      </c>
      <c r="AG64" s="27">
        <f>IF(ISBLANK(#REF!),"",IF(V64&gt;=67%,7,0))</f>
        <v>0</v>
      </c>
      <c r="AH64" s="27">
        <f>IF(ISBLANK(#REF!),"",IF(W64&gt;=1,7,0))</f>
        <v>0</v>
      </c>
      <c r="AI64" s="27">
        <f>IF(ISBLANK(#REF!),"",IF(X64="ΠΟΛΥΤΕΚΝΟΣ",7,IF(X64="ΤΡΙΤΕΚΝΟΣ",3,0)))</f>
        <v>0</v>
      </c>
      <c r="AJ64" s="27">
        <f>IF(ISBLANK(#REF!),"",MAX(AG64:AI64))</f>
        <v>0</v>
      </c>
      <c r="AK64" s="178">
        <f>IF(ISBLANK(#REF!),"",AA64+SUM(AD64:AF64,AJ64))</f>
        <v>1.85</v>
      </c>
    </row>
    <row r="65" spans="1:37" s="16" customFormat="1">
      <c r="A65" s="28">
        <f>IF(ISBLANK(#REF!),"",IF(ISNUMBER(A64),A64+1,1))</f>
        <v>55</v>
      </c>
      <c r="B65" s="16" t="s">
        <v>574</v>
      </c>
      <c r="C65" s="16" t="s">
        <v>166</v>
      </c>
      <c r="D65" s="16" t="s">
        <v>183</v>
      </c>
      <c r="E65" s="16" t="s">
        <v>39</v>
      </c>
      <c r="F65" s="16" t="s">
        <v>87</v>
      </c>
      <c r="G65" s="16" t="s">
        <v>15</v>
      </c>
      <c r="H65" s="16" t="s">
        <v>12</v>
      </c>
      <c r="I65" s="16" t="s">
        <v>13</v>
      </c>
      <c r="J65" s="90">
        <v>40746</v>
      </c>
      <c r="K65" s="54">
        <v>8.51</v>
      </c>
      <c r="L65" s="17"/>
      <c r="M65" s="17"/>
      <c r="N65" s="17"/>
      <c r="O65" s="17"/>
      <c r="P65" s="16">
        <v>0</v>
      </c>
      <c r="Q65" s="16">
        <v>3</v>
      </c>
      <c r="R65" s="16">
        <v>2</v>
      </c>
      <c r="S65" s="16">
        <v>0</v>
      </c>
      <c r="T65" s="16">
        <v>0</v>
      </c>
      <c r="U65" s="16">
        <v>0</v>
      </c>
      <c r="V65" s="26"/>
      <c r="W65" s="87"/>
      <c r="X65" s="17"/>
      <c r="Y65" s="17" t="s">
        <v>14</v>
      </c>
      <c r="Z65" s="17" t="s">
        <v>14</v>
      </c>
      <c r="AA65" s="23">
        <f>IF(ISBLANK(#REF!),"",IF(K65&gt;5,ROUND(0.5*(K65-5),2),0))</f>
        <v>1.76</v>
      </c>
      <c r="AB65" s="23">
        <f>IF(ISBLANK(#REF!),"",IF(L65="ΝΑΙ",6,(IF(M65="ΝΑΙ",4,0))))</f>
        <v>0</v>
      </c>
      <c r="AC65" s="23">
        <f>IF(ISBLANK(#REF!),"",IF(E65="ΠΕ23",IF(N65="ΝΑΙ",3,(IF(O65="ΝΑΙ",2,0))),IF(N65="ΝΑΙ",3,(IF(O65="ΝΑΙ",2,0)))))</f>
        <v>0</v>
      </c>
      <c r="AD65" s="23">
        <f>IF(ISBLANK(#REF!),"",MAX(AB65:AC65))</f>
        <v>0</v>
      </c>
      <c r="AE65" s="23">
        <f>IF(ISBLANK(#REF!),"",MIN(3,0.5*INT((P65*12+Q65+ROUND(R65/30,0))/6)))</f>
        <v>0</v>
      </c>
      <c r="AF65" s="23">
        <f>IF(ISBLANK(#REF!),"",0.25*(S65*12+T65+ROUND(U65/30,0)))</f>
        <v>0</v>
      </c>
      <c r="AG65" s="27">
        <f>IF(ISBLANK(#REF!),"",IF(V65&gt;=67%,7,0))</f>
        <v>0</v>
      </c>
      <c r="AH65" s="27">
        <f>IF(ISBLANK(#REF!),"",IF(W65&gt;=1,7,0))</f>
        <v>0</v>
      </c>
      <c r="AI65" s="27">
        <f>IF(ISBLANK(#REF!),"",IF(X65="ΠΟΛΥΤΕΚΝΟΣ",7,IF(X65="ΤΡΙΤΕΚΝΟΣ",3,0)))</f>
        <v>0</v>
      </c>
      <c r="AJ65" s="27">
        <f>IF(ISBLANK(#REF!),"",MAX(AG65:AI65))</f>
        <v>0</v>
      </c>
      <c r="AK65" s="178">
        <f>IF(ISBLANK(#REF!),"",AA65+SUM(AD65:AF65,AJ65))</f>
        <v>1.76</v>
      </c>
    </row>
    <row r="66" spans="1:37" s="16" customFormat="1">
      <c r="A66" s="28">
        <f>IF(ISBLANK(#REF!),"",IF(ISNUMBER(A65),A65+1,1))</f>
        <v>56</v>
      </c>
      <c r="B66" s="16" t="s">
        <v>596</v>
      </c>
      <c r="C66" s="16" t="s">
        <v>163</v>
      </c>
      <c r="D66" s="16" t="s">
        <v>279</v>
      </c>
      <c r="E66" s="16" t="s">
        <v>39</v>
      </c>
      <c r="F66" s="16" t="s">
        <v>87</v>
      </c>
      <c r="G66" s="16" t="s">
        <v>15</v>
      </c>
      <c r="H66" s="16" t="s">
        <v>12</v>
      </c>
      <c r="I66" s="16" t="s">
        <v>13</v>
      </c>
      <c r="J66" s="90">
        <v>42705</v>
      </c>
      <c r="K66" s="54">
        <v>8.41</v>
      </c>
      <c r="L66" s="17"/>
      <c r="M66" s="17"/>
      <c r="N66" s="17"/>
      <c r="O66" s="17"/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26"/>
      <c r="W66" s="87"/>
      <c r="X66" s="17"/>
      <c r="Y66" s="17" t="s">
        <v>14</v>
      </c>
      <c r="Z66" s="17" t="s">
        <v>14</v>
      </c>
      <c r="AA66" s="23">
        <f>IF(ISBLANK(#REF!),"",IF(K66&gt;5,ROUND(0.5*(K66-5),2),0))</f>
        <v>1.71</v>
      </c>
      <c r="AB66" s="23">
        <f>IF(ISBLANK(#REF!),"",IF(L66="ΝΑΙ",6,(IF(M66="ΝΑΙ",4,0))))</f>
        <v>0</v>
      </c>
      <c r="AC66" s="23">
        <f>IF(ISBLANK(#REF!),"",IF(E66="ΠΕ23",IF(N66="ΝΑΙ",3,(IF(O66="ΝΑΙ",2,0))),IF(N66="ΝΑΙ",3,(IF(O66="ΝΑΙ",2,0)))))</f>
        <v>0</v>
      </c>
      <c r="AD66" s="23">
        <f>IF(ISBLANK(#REF!),"",MAX(AB66:AC66))</f>
        <v>0</v>
      </c>
      <c r="AE66" s="23">
        <f>IF(ISBLANK(#REF!),"",MIN(3,0.5*INT((P66*12+Q66+ROUND(R66/30,0))/6)))</f>
        <v>0</v>
      </c>
      <c r="AF66" s="23">
        <f>IF(ISBLANK(#REF!),"",0.25*(S66*12+T66+ROUND(U66/30,0)))</f>
        <v>0</v>
      </c>
      <c r="AG66" s="27">
        <f>IF(ISBLANK(#REF!),"",IF(V66&gt;=67%,7,0))</f>
        <v>0</v>
      </c>
      <c r="AH66" s="27">
        <f>IF(ISBLANK(#REF!),"",IF(W66&gt;=1,7,0))</f>
        <v>0</v>
      </c>
      <c r="AI66" s="27">
        <f>IF(ISBLANK(#REF!),"",IF(X66="ΠΟΛΥΤΕΚΝΟΣ",7,IF(X66="ΤΡΙΤΕΚΝΟΣ",3,0)))</f>
        <v>0</v>
      </c>
      <c r="AJ66" s="27">
        <f>IF(ISBLANK(#REF!),"",MAX(AG66:AI66))</f>
        <v>0</v>
      </c>
      <c r="AK66" s="178">
        <f>IF(ISBLANK(#REF!),"",AA66+SUM(AD66:AF66,AJ66))</f>
        <v>1.71</v>
      </c>
    </row>
    <row r="67" spans="1:37" s="134" customFormat="1">
      <c r="A67" s="115">
        <f>IF(ISBLANK(#REF!),"",IF(ISNUMBER(A66),A66+1,1))</f>
        <v>57</v>
      </c>
      <c r="B67" s="134" t="s">
        <v>657</v>
      </c>
      <c r="C67" s="134" t="s">
        <v>595</v>
      </c>
      <c r="D67" s="134" t="s">
        <v>542</v>
      </c>
      <c r="E67" s="134" t="s">
        <v>39</v>
      </c>
      <c r="F67" s="134" t="s">
        <v>87</v>
      </c>
      <c r="G67" s="134" t="s">
        <v>15</v>
      </c>
      <c r="H67" s="134" t="s">
        <v>12</v>
      </c>
      <c r="I67" s="134" t="s">
        <v>13</v>
      </c>
      <c r="J67" s="135">
        <v>42479</v>
      </c>
      <c r="K67" s="136">
        <v>8.2200000000000006</v>
      </c>
      <c r="L67" s="137"/>
      <c r="M67" s="137"/>
      <c r="N67" s="137"/>
      <c r="O67" s="137"/>
      <c r="P67" s="134">
        <v>0</v>
      </c>
      <c r="Q67" s="134">
        <v>0</v>
      </c>
      <c r="R67" s="134">
        <v>0</v>
      </c>
      <c r="S67" s="134">
        <v>0</v>
      </c>
      <c r="T67" s="134">
        <v>0</v>
      </c>
      <c r="U67" s="134">
        <v>0</v>
      </c>
      <c r="V67" s="138"/>
      <c r="W67" s="139"/>
      <c r="X67" s="137"/>
      <c r="Y67" s="137" t="s">
        <v>14</v>
      </c>
      <c r="Z67" s="137" t="s">
        <v>14</v>
      </c>
      <c r="AA67" s="131">
        <f>IF(ISBLANK(#REF!),"",IF(K67&gt;5,ROUND(0.5*(K67-5),2),0))</f>
        <v>1.61</v>
      </c>
      <c r="AB67" s="131">
        <f>IF(ISBLANK(#REF!),"",IF(L67="ΝΑΙ",6,(IF(M67="ΝΑΙ",4,0))))</f>
        <v>0</v>
      </c>
      <c r="AC67" s="131">
        <f>IF(ISBLANK(#REF!),"",IF(E67="ΠΕ23",IF(N67="ΝΑΙ",3,(IF(O67="ΝΑΙ",2,0))),IF(N67="ΝΑΙ",3,(IF(O67="ΝΑΙ",2,0)))))</f>
        <v>0</v>
      </c>
      <c r="AD67" s="131">
        <f>IF(ISBLANK(#REF!),"",MAX(AB67:AC67))</f>
        <v>0</v>
      </c>
      <c r="AE67" s="131">
        <f>IF(ISBLANK(#REF!),"",MIN(3,0.5*INT((P67*12+Q67+ROUND(R67/30,0))/6)))</f>
        <v>0</v>
      </c>
      <c r="AF67" s="131">
        <f>IF(ISBLANK(#REF!),"",0.25*(S67*12+T67+ROUND(U67/30,0)))</f>
        <v>0</v>
      </c>
      <c r="AG67" s="132">
        <f>IF(ISBLANK(#REF!),"",IF(V67&gt;=67%,7,0))</f>
        <v>0</v>
      </c>
      <c r="AH67" s="132">
        <f>IF(ISBLANK(#REF!),"",IF(W67&gt;=1,7,0))</f>
        <v>0</v>
      </c>
      <c r="AI67" s="132">
        <f>IF(ISBLANK(#REF!),"",IF(X67="ΠΟΛΥΤΕΚΝΟΣ",7,IF(X67="ΤΡΙΤΕΚΝΟΣ",3,0)))</f>
        <v>0</v>
      </c>
      <c r="AJ67" s="132">
        <f>IF(ISBLANK(#REF!),"",MAX(AG67:AI67))</f>
        <v>0</v>
      </c>
      <c r="AK67" s="184">
        <f>IF(ISBLANK(#REF!),"",AA67+SUM(AD67:AF67,AJ67))</f>
        <v>1.61</v>
      </c>
    </row>
    <row r="68" spans="1:37" s="134" customFormat="1">
      <c r="A68" s="115">
        <f>IF(ISBLANK(#REF!),"",IF(ISNUMBER(A67),A67+1,1))</f>
        <v>58</v>
      </c>
      <c r="B68" s="134" t="s">
        <v>478</v>
      </c>
      <c r="C68" s="134" t="s">
        <v>150</v>
      </c>
      <c r="D68" s="134" t="s">
        <v>479</v>
      </c>
      <c r="E68" s="134" t="s">
        <v>39</v>
      </c>
      <c r="F68" s="134" t="s">
        <v>87</v>
      </c>
      <c r="G68" s="134" t="s">
        <v>15</v>
      </c>
      <c r="H68" s="134" t="s">
        <v>12</v>
      </c>
      <c r="I68" s="134" t="s">
        <v>13</v>
      </c>
      <c r="J68" s="135">
        <v>39711</v>
      </c>
      <c r="K68" s="136">
        <v>8.06</v>
      </c>
      <c r="L68" s="137"/>
      <c r="M68" s="137"/>
      <c r="N68" s="137"/>
      <c r="O68" s="137"/>
      <c r="P68" s="134">
        <v>0</v>
      </c>
      <c r="Q68" s="134">
        <v>0</v>
      </c>
      <c r="R68" s="134">
        <v>0</v>
      </c>
      <c r="S68" s="134">
        <v>0</v>
      </c>
      <c r="T68" s="134">
        <v>0</v>
      </c>
      <c r="U68" s="134">
        <v>0</v>
      </c>
      <c r="V68" s="138"/>
      <c r="W68" s="139"/>
      <c r="X68" s="137"/>
      <c r="Y68" s="137" t="s">
        <v>14</v>
      </c>
      <c r="Z68" s="137" t="s">
        <v>14</v>
      </c>
      <c r="AA68" s="131">
        <f>IF(ISBLANK(#REF!),"",IF(K68&gt;5,ROUND(0.5*(K68-5),2),0))</f>
        <v>1.53</v>
      </c>
      <c r="AB68" s="131">
        <f>IF(ISBLANK(#REF!),"",IF(L68="ΝΑΙ",6,(IF(M68="ΝΑΙ",4,0))))</f>
        <v>0</v>
      </c>
      <c r="AC68" s="131">
        <f>IF(ISBLANK(#REF!),"",IF(E68="ΠΕ23",IF(N68="ΝΑΙ",3,(IF(O68="ΝΑΙ",2,0))),IF(N68="ΝΑΙ",3,(IF(O68="ΝΑΙ",2,0)))))</f>
        <v>0</v>
      </c>
      <c r="AD68" s="131">
        <f>IF(ISBLANK(#REF!),"",MAX(AB68:AC68))</f>
        <v>0</v>
      </c>
      <c r="AE68" s="131">
        <f>IF(ISBLANK(#REF!),"",MIN(3,0.5*INT((P68*12+Q68+ROUND(R68/30,0))/6)))</f>
        <v>0</v>
      </c>
      <c r="AF68" s="131">
        <f>IF(ISBLANK(#REF!),"",0.25*(S68*12+T68+ROUND(U68/30,0)))</f>
        <v>0</v>
      </c>
      <c r="AG68" s="132">
        <f>IF(ISBLANK(#REF!),"",IF(V68&gt;=67%,7,0))</f>
        <v>0</v>
      </c>
      <c r="AH68" s="132">
        <f>IF(ISBLANK(#REF!),"",IF(W68&gt;=1,7,0))</f>
        <v>0</v>
      </c>
      <c r="AI68" s="132">
        <f>IF(ISBLANK(#REF!),"",IF(X68="ΠΟΛΥΤΕΚΝΟΣ",7,IF(X68="ΤΡΙΤΕΚΝΟΣ",3,0)))</f>
        <v>0</v>
      </c>
      <c r="AJ68" s="132">
        <f>IF(ISBLANK(#REF!),"",MAX(AG68:AI68))</f>
        <v>0</v>
      </c>
      <c r="AK68" s="184">
        <f>IF(ISBLANK(#REF!),"",AA68+SUM(AD68:AF68,AJ68))</f>
        <v>1.53</v>
      </c>
    </row>
    <row r="69" spans="1:37" s="134" customFormat="1">
      <c r="A69" s="115">
        <f>IF(ISBLANK(#REF!),"",IF(ISNUMBER(A68),A68+1,1))</f>
        <v>59</v>
      </c>
      <c r="B69" s="134" t="s">
        <v>662</v>
      </c>
      <c r="C69" s="134" t="s">
        <v>230</v>
      </c>
      <c r="D69" s="134" t="s">
        <v>111</v>
      </c>
      <c r="E69" s="134" t="s">
        <v>39</v>
      </c>
      <c r="F69" s="134" t="s">
        <v>87</v>
      </c>
      <c r="G69" s="134" t="s">
        <v>15</v>
      </c>
      <c r="H69" s="134" t="s">
        <v>12</v>
      </c>
      <c r="I69" s="134" t="s">
        <v>13</v>
      </c>
      <c r="J69" s="135">
        <v>40375</v>
      </c>
      <c r="K69" s="136">
        <v>8.0500000000000007</v>
      </c>
      <c r="L69" s="137"/>
      <c r="M69" s="137"/>
      <c r="N69" s="137"/>
      <c r="O69" s="137"/>
      <c r="P69" s="134">
        <v>0</v>
      </c>
      <c r="Q69" s="134">
        <v>0</v>
      </c>
      <c r="R69" s="134">
        <v>0</v>
      </c>
      <c r="S69" s="134">
        <v>0</v>
      </c>
      <c r="T69" s="134">
        <v>0</v>
      </c>
      <c r="U69" s="134">
        <v>0</v>
      </c>
      <c r="V69" s="138"/>
      <c r="W69" s="139"/>
      <c r="X69" s="137"/>
      <c r="Y69" s="137" t="s">
        <v>14</v>
      </c>
      <c r="Z69" s="137" t="s">
        <v>14</v>
      </c>
      <c r="AA69" s="131">
        <f>IF(ISBLANK(#REF!),"",IF(K69&gt;5,ROUND(0.5*(K69-5),2),0))</f>
        <v>1.53</v>
      </c>
      <c r="AB69" s="131">
        <f>IF(ISBLANK(#REF!),"",IF(L69="ΝΑΙ",6,(IF(M69="ΝΑΙ",4,0))))</f>
        <v>0</v>
      </c>
      <c r="AC69" s="131">
        <f>IF(ISBLANK(#REF!),"",IF(E69="ΠΕ23",IF(N69="ΝΑΙ",3,(IF(O69="ΝΑΙ",2,0))),IF(N69="ΝΑΙ",3,(IF(O69="ΝΑΙ",2,0)))))</f>
        <v>0</v>
      </c>
      <c r="AD69" s="131">
        <f>IF(ISBLANK(#REF!),"",MAX(AB69:AC69))</f>
        <v>0</v>
      </c>
      <c r="AE69" s="131">
        <f>IF(ISBLANK(#REF!),"",MIN(3,0.5*INT((P69*12+Q69+ROUND(R69/30,0))/6)))</f>
        <v>0</v>
      </c>
      <c r="AF69" s="131">
        <f>IF(ISBLANK(#REF!),"",0.25*(S69*12+T69+ROUND(U69/30,0)))</f>
        <v>0</v>
      </c>
      <c r="AG69" s="132">
        <f>IF(ISBLANK(#REF!),"",IF(V69&gt;=67%,7,0))</f>
        <v>0</v>
      </c>
      <c r="AH69" s="132">
        <f>IF(ISBLANK(#REF!),"",IF(W69&gt;=1,7,0))</f>
        <v>0</v>
      </c>
      <c r="AI69" s="132">
        <f>IF(ISBLANK(#REF!),"",IF(X69="ΠΟΛΥΤΕΚΝΟΣ",7,IF(X69="ΤΡΙΤΕΚΝΟΣ",3,0)))</f>
        <v>0</v>
      </c>
      <c r="AJ69" s="132">
        <f>IF(ISBLANK(#REF!),"",MAX(AG69:AI69))</f>
        <v>0</v>
      </c>
      <c r="AK69" s="184">
        <f>IF(ISBLANK(#REF!),"",AA69+SUM(AD69:AF69,AJ69))</f>
        <v>1.53</v>
      </c>
    </row>
    <row r="70" spans="1:37" s="134" customFormat="1">
      <c r="A70" s="115">
        <f>IF(ISBLANK(#REF!),"",IF(ISNUMBER(A69),A69+1,1))</f>
        <v>60</v>
      </c>
      <c r="B70" s="134" t="s">
        <v>582</v>
      </c>
      <c r="C70" s="134" t="s">
        <v>583</v>
      </c>
      <c r="D70" s="134" t="s">
        <v>129</v>
      </c>
      <c r="E70" s="134" t="s">
        <v>39</v>
      </c>
      <c r="F70" s="134" t="s">
        <v>87</v>
      </c>
      <c r="G70" s="134" t="s">
        <v>15</v>
      </c>
      <c r="H70" s="134" t="s">
        <v>12</v>
      </c>
      <c r="I70" s="134" t="s">
        <v>13</v>
      </c>
      <c r="J70" s="135">
        <v>42214</v>
      </c>
      <c r="K70" s="136">
        <v>7.86</v>
      </c>
      <c r="L70" s="137"/>
      <c r="M70" s="137"/>
      <c r="N70" s="137"/>
      <c r="O70" s="137"/>
      <c r="P70" s="134">
        <v>0</v>
      </c>
      <c r="Q70" s="134">
        <v>2</v>
      </c>
      <c r="R70" s="134">
        <v>25</v>
      </c>
      <c r="S70" s="134">
        <v>0</v>
      </c>
      <c r="T70" s="134">
        <v>0</v>
      </c>
      <c r="U70" s="134">
        <v>0</v>
      </c>
      <c r="V70" s="138"/>
      <c r="W70" s="139"/>
      <c r="X70" s="137"/>
      <c r="Y70" s="137" t="s">
        <v>14</v>
      </c>
      <c r="Z70" s="137" t="s">
        <v>14</v>
      </c>
      <c r="AA70" s="131">
        <f>IF(ISBLANK(#REF!),"",IF(K70&gt;5,ROUND(0.5*(K70-5),2),0))</f>
        <v>1.43</v>
      </c>
      <c r="AB70" s="131">
        <f>IF(ISBLANK(#REF!),"",IF(L70="ΝΑΙ",6,(IF(M70="ΝΑΙ",4,0))))</f>
        <v>0</v>
      </c>
      <c r="AC70" s="131">
        <f>IF(ISBLANK(#REF!),"",IF(E70="ΠΕ23",IF(N70="ΝΑΙ",3,(IF(O70="ΝΑΙ",2,0))),IF(N70="ΝΑΙ",3,(IF(O70="ΝΑΙ",2,0)))))</f>
        <v>0</v>
      </c>
      <c r="AD70" s="131">
        <f>IF(ISBLANK(#REF!),"",MAX(AB70:AC70))</f>
        <v>0</v>
      </c>
      <c r="AE70" s="131">
        <f>IF(ISBLANK(#REF!),"",MIN(3,0.5*INT((P70*12+Q70+ROUND(R70/30,0))/6)))</f>
        <v>0</v>
      </c>
      <c r="AF70" s="131">
        <f>IF(ISBLANK(#REF!),"",0.25*(S70*12+T70+ROUND(U70/30,0)))</f>
        <v>0</v>
      </c>
      <c r="AG70" s="132">
        <f>IF(ISBLANK(#REF!),"",IF(V70&gt;=67%,7,0))</f>
        <v>0</v>
      </c>
      <c r="AH70" s="132">
        <f>IF(ISBLANK(#REF!),"",IF(W70&gt;=1,7,0))</f>
        <v>0</v>
      </c>
      <c r="AI70" s="132">
        <f>IF(ISBLANK(#REF!),"",IF(X70="ΠΟΛΥΤΕΚΝΟΣ",7,IF(X70="ΤΡΙΤΕΚΝΟΣ",3,0)))</f>
        <v>0</v>
      </c>
      <c r="AJ70" s="132">
        <f>IF(ISBLANK(#REF!),"",MAX(AG70:AI70))</f>
        <v>0</v>
      </c>
      <c r="AK70" s="184">
        <f>IF(ISBLANK(#REF!),"",AA70+SUM(AD70:AF70,AJ70))</f>
        <v>1.43</v>
      </c>
    </row>
    <row r="71" spans="1:37" s="134" customFormat="1">
      <c r="A71" s="115">
        <f>IF(ISBLANK(#REF!),"",IF(ISNUMBER(A70),A70+1,1))</f>
        <v>61</v>
      </c>
      <c r="B71" s="134" t="s">
        <v>612</v>
      </c>
      <c r="C71" s="134" t="s">
        <v>119</v>
      </c>
      <c r="D71" s="134" t="s">
        <v>106</v>
      </c>
      <c r="E71" s="134" t="s">
        <v>39</v>
      </c>
      <c r="F71" s="134" t="s">
        <v>87</v>
      </c>
      <c r="G71" s="134" t="s">
        <v>15</v>
      </c>
      <c r="H71" s="134" t="s">
        <v>12</v>
      </c>
      <c r="I71" s="134" t="s">
        <v>13</v>
      </c>
      <c r="J71" s="135">
        <v>42317</v>
      </c>
      <c r="K71" s="136">
        <v>7.78</v>
      </c>
      <c r="L71" s="137"/>
      <c r="M71" s="137"/>
      <c r="N71" s="137"/>
      <c r="O71" s="137"/>
      <c r="P71" s="134">
        <v>0</v>
      </c>
      <c r="Q71" s="134">
        <v>0</v>
      </c>
      <c r="R71" s="134">
        <v>0</v>
      </c>
      <c r="S71" s="134">
        <v>0</v>
      </c>
      <c r="T71" s="134">
        <v>0</v>
      </c>
      <c r="U71" s="134">
        <v>0</v>
      </c>
      <c r="V71" s="138"/>
      <c r="W71" s="139"/>
      <c r="X71" s="137"/>
      <c r="Y71" s="137" t="s">
        <v>14</v>
      </c>
      <c r="Z71" s="137" t="s">
        <v>14</v>
      </c>
      <c r="AA71" s="131">
        <f>IF(ISBLANK(#REF!),"",IF(K71&gt;5,ROUND(0.5*(K71-5),2),0))</f>
        <v>1.39</v>
      </c>
      <c r="AB71" s="131">
        <f>IF(ISBLANK(#REF!),"",IF(L71="ΝΑΙ",6,(IF(M71="ΝΑΙ",4,0))))</f>
        <v>0</v>
      </c>
      <c r="AC71" s="131">
        <f>IF(ISBLANK(#REF!),"",IF(E71="ΠΕ23",IF(N71="ΝΑΙ",3,(IF(O71="ΝΑΙ",2,0))),IF(N71="ΝΑΙ",3,(IF(O71="ΝΑΙ",2,0)))))</f>
        <v>0</v>
      </c>
      <c r="AD71" s="131">
        <f>IF(ISBLANK(#REF!),"",MAX(AB71:AC71))</f>
        <v>0</v>
      </c>
      <c r="AE71" s="131">
        <f>IF(ISBLANK(#REF!),"",MIN(3,0.5*INT((P71*12+Q71+ROUND(R71/30,0))/6)))</f>
        <v>0</v>
      </c>
      <c r="AF71" s="131">
        <f>IF(ISBLANK(#REF!),"",0.25*(S71*12+T71+ROUND(U71/30,0)))</f>
        <v>0</v>
      </c>
      <c r="AG71" s="132">
        <f>IF(ISBLANK(#REF!),"",IF(V71&gt;=67%,7,0))</f>
        <v>0</v>
      </c>
      <c r="AH71" s="132">
        <f>IF(ISBLANK(#REF!),"",IF(W71&gt;=1,7,0))</f>
        <v>0</v>
      </c>
      <c r="AI71" s="132">
        <f>IF(ISBLANK(#REF!),"",IF(X71="ΠΟΛΥΤΕΚΝΟΣ",7,IF(X71="ΤΡΙΤΕΚΝΟΣ",3,0)))</f>
        <v>0</v>
      </c>
      <c r="AJ71" s="132">
        <f>IF(ISBLANK(#REF!),"",MAX(AG71:AI71))</f>
        <v>0</v>
      </c>
      <c r="AK71" s="184">
        <f>IF(ISBLANK(#REF!),"",AA71+SUM(AD71:AF71,AJ71))</f>
        <v>1.39</v>
      </c>
    </row>
    <row r="72" spans="1:37" s="134" customFormat="1">
      <c r="A72" s="115">
        <f>IF(ISBLANK(#REF!),"",IF(ISNUMBER(A71),A71+1,1))</f>
        <v>62</v>
      </c>
      <c r="B72" s="134" t="s">
        <v>439</v>
      </c>
      <c r="C72" s="134" t="s">
        <v>148</v>
      </c>
      <c r="D72" s="134" t="s">
        <v>111</v>
      </c>
      <c r="E72" s="134" t="s">
        <v>39</v>
      </c>
      <c r="F72" s="134" t="s">
        <v>87</v>
      </c>
      <c r="G72" s="134" t="s">
        <v>15</v>
      </c>
      <c r="H72" s="134" t="s">
        <v>12</v>
      </c>
      <c r="I72" s="134" t="s">
        <v>13</v>
      </c>
      <c r="J72" s="135">
        <v>40127</v>
      </c>
      <c r="K72" s="136">
        <v>7.73</v>
      </c>
      <c r="L72" s="137"/>
      <c r="M72" s="137"/>
      <c r="N72" s="137"/>
      <c r="O72" s="137"/>
      <c r="P72" s="134">
        <v>0</v>
      </c>
      <c r="Q72" s="134">
        <v>0</v>
      </c>
      <c r="R72" s="134">
        <v>0</v>
      </c>
      <c r="S72" s="134">
        <v>0</v>
      </c>
      <c r="T72" s="134">
        <v>0</v>
      </c>
      <c r="U72" s="134">
        <v>0</v>
      </c>
      <c r="V72" s="138"/>
      <c r="W72" s="139"/>
      <c r="X72" s="137"/>
      <c r="Y72" s="137" t="s">
        <v>14</v>
      </c>
      <c r="Z72" s="137" t="s">
        <v>14</v>
      </c>
      <c r="AA72" s="131">
        <f>IF(ISBLANK(#REF!),"",IF(K72&gt;5,ROUND(0.5*(K72-5),2),0))</f>
        <v>1.37</v>
      </c>
      <c r="AB72" s="131">
        <f>IF(ISBLANK(#REF!),"",IF(L72="ΝΑΙ",6,(IF(M72="ΝΑΙ",4,0))))</f>
        <v>0</v>
      </c>
      <c r="AC72" s="131">
        <f>IF(ISBLANK(#REF!),"",IF(E72="ΠΕ23",IF(N72="ΝΑΙ",3,(IF(O72="ΝΑΙ",2,0))),IF(N72="ΝΑΙ",3,(IF(O72="ΝΑΙ",2,0)))))</f>
        <v>0</v>
      </c>
      <c r="AD72" s="131">
        <f>IF(ISBLANK(#REF!),"",MAX(AB72:AC72))</f>
        <v>0</v>
      </c>
      <c r="AE72" s="131">
        <f>IF(ISBLANK(#REF!),"",MIN(3,0.5*INT((P72*12+Q72+ROUND(R72/30,0))/6)))</f>
        <v>0</v>
      </c>
      <c r="AF72" s="131">
        <f>IF(ISBLANK(#REF!),"",0.25*(S72*12+T72+ROUND(U72/30,0)))</f>
        <v>0</v>
      </c>
      <c r="AG72" s="132">
        <f>IF(ISBLANK(#REF!),"",IF(V72&gt;=67%,7,0))</f>
        <v>0</v>
      </c>
      <c r="AH72" s="132">
        <f>IF(ISBLANK(#REF!),"",IF(W72&gt;=1,7,0))</f>
        <v>0</v>
      </c>
      <c r="AI72" s="132">
        <f>IF(ISBLANK(#REF!),"",IF(X72="ΠΟΛΥΤΕΚΝΟΣ",7,IF(X72="ΤΡΙΤΕΚΝΟΣ",3,0)))</f>
        <v>0</v>
      </c>
      <c r="AJ72" s="132">
        <f>IF(ISBLANK(#REF!),"",MAX(AG72:AI72))</f>
        <v>0</v>
      </c>
      <c r="AK72" s="184">
        <f>IF(ISBLANK(#REF!),"",AA72+SUM(AD72:AF72,AJ72))</f>
        <v>1.37</v>
      </c>
    </row>
    <row r="73" spans="1:37" s="134" customFormat="1">
      <c r="A73" s="115">
        <f>IF(ISBLANK(#REF!),"",IF(ISNUMBER(A72),A72+1,1))</f>
        <v>63</v>
      </c>
      <c r="B73" s="134" t="s">
        <v>619</v>
      </c>
      <c r="C73" s="134" t="s">
        <v>620</v>
      </c>
      <c r="D73" s="134" t="s">
        <v>183</v>
      </c>
      <c r="E73" s="134" t="s">
        <v>39</v>
      </c>
      <c r="F73" s="134" t="s">
        <v>87</v>
      </c>
      <c r="G73" s="134" t="s">
        <v>15</v>
      </c>
      <c r="H73" s="134" t="s">
        <v>12</v>
      </c>
      <c r="I73" s="134" t="s">
        <v>13</v>
      </c>
      <c r="J73" s="135">
        <v>40442</v>
      </c>
      <c r="K73" s="136">
        <v>7.74</v>
      </c>
      <c r="L73" s="137"/>
      <c r="M73" s="137"/>
      <c r="N73" s="137"/>
      <c r="O73" s="137"/>
      <c r="P73" s="134">
        <v>0</v>
      </c>
      <c r="Q73" s="134">
        <v>0</v>
      </c>
      <c r="R73" s="134">
        <v>0</v>
      </c>
      <c r="S73" s="134">
        <v>0</v>
      </c>
      <c r="T73" s="134">
        <v>0</v>
      </c>
      <c r="U73" s="134">
        <v>0</v>
      </c>
      <c r="V73" s="138"/>
      <c r="W73" s="139"/>
      <c r="X73" s="137"/>
      <c r="Y73" s="137" t="s">
        <v>14</v>
      </c>
      <c r="Z73" s="137" t="s">
        <v>14</v>
      </c>
      <c r="AA73" s="131">
        <f>IF(ISBLANK(#REF!),"",IF(K73&gt;5,ROUND(0.5*(K73-5),2),0))</f>
        <v>1.37</v>
      </c>
      <c r="AB73" s="131">
        <f>IF(ISBLANK(#REF!),"",IF(L73="ΝΑΙ",6,(IF(M73="ΝΑΙ",4,0))))</f>
        <v>0</v>
      </c>
      <c r="AC73" s="131">
        <f>IF(ISBLANK(#REF!),"",IF(E73="ΠΕ23",IF(N73="ΝΑΙ",3,(IF(O73="ΝΑΙ",2,0))),IF(N73="ΝΑΙ",3,(IF(O73="ΝΑΙ",2,0)))))</f>
        <v>0</v>
      </c>
      <c r="AD73" s="131">
        <f>IF(ISBLANK(#REF!),"",MAX(AB73:AC73))</f>
        <v>0</v>
      </c>
      <c r="AE73" s="131">
        <f>IF(ISBLANK(#REF!),"",MIN(3,0.5*INT((P73*12+Q73+ROUND(R73/30,0))/6)))</f>
        <v>0</v>
      </c>
      <c r="AF73" s="131">
        <f>IF(ISBLANK(#REF!),"",0.25*(S73*12+T73+ROUND(U73/30,0)))</f>
        <v>0</v>
      </c>
      <c r="AG73" s="132">
        <f>IF(ISBLANK(#REF!),"",IF(V73&gt;=67%,7,0))</f>
        <v>0</v>
      </c>
      <c r="AH73" s="132">
        <f>IF(ISBLANK(#REF!),"",IF(W73&gt;=1,7,0))</f>
        <v>0</v>
      </c>
      <c r="AI73" s="132">
        <f>IF(ISBLANK(#REF!),"",IF(X73="ΠΟΛΥΤΕΚΝΟΣ",7,IF(X73="ΤΡΙΤΕΚΝΟΣ",3,0)))</f>
        <v>0</v>
      </c>
      <c r="AJ73" s="132">
        <f>IF(ISBLANK(#REF!),"",MAX(AG73:AI73))</f>
        <v>0</v>
      </c>
      <c r="AK73" s="184">
        <f>IF(ISBLANK(#REF!),"",AA73+SUM(AD73:AF73,AJ73))</f>
        <v>1.37</v>
      </c>
    </row>
    <row r="74" spans="1:37" s="134" customFormat="1">
      <c r="A74" s="115">
        <f>IF(ISBLANK(#REF!),"",IF(ISNUMBER(A73),A73+1,1))</f>
        <v>64</v>
      </c>
      <c r="B74" s="134" t="s">
        <v>580</v>
      </c>
      <c r="C74" s="134" t="s">
        <v>581</v>
      </c>
      <c r="D74" s="134" t="s">
        <v>106</v>
      </c>
      <c r="E74" s="134" t="s">
        <v>39</v>
      </c>
      <c r="F74" s="134" t="s">
        <v>87</v>
      </c>
      <c r="G74" s="134" t="s">
        <v>15</v>
      </c>
      <c r="H74" s="134" t="s">
        <v>12</v>
      </c>
      <c r="I74" s="134" t="s">
        <v>13</v>
      </c>
      <c r="J74" s="135">
        <v>42317</v>
      </c>
      <c r="K74" s="136">
        <v>7.7</v>
      </c>
      <c r="L74" s="137"/>
      <c r="M74" s="137"/>
      <c r="N74" s="137"/>
      <c r="O74" s="137"/>
      <c r="P74" s="134">
        <v>0</v>
      </c>
      <c r="Q74" s="134">
        <v>2</v>
      </c>
      <c r="R74" s="134">
        <v>10</v>
      </c>
      <c r="S74" s="134">
        <v>0</v>
      </c>
      <c r="T74" s="134">
        <v>0</v>
      </c>
      <c r="U74" s="134">
        <v>0</v>
      </c>
      <c r="V74" s="138"/>
      <c r="W74" s="139"/>
      <c r="X74" s="137"/>
      <c r="Y74" s="137" t="s">
        <v>14</v>
      </c>
      <c r="Z74" s="137" t="s">
        <v>14</v>
      </c>
      <c r="AA74" s="131">
        <f>IF(ISBLANK(#REF!),"",IF(K74&gt;5,ROUND(0.5*(K74-5),2),0))</f>
        <v>1.35</v>
      </c>
      <c r="AB74" s="131">
        <f>IF(ISBLANK(#REF!),"",IF(L74="ΝΑΙ",6,(IF(M74="ΝΑΙ",4,0))))</f>
        <v>0</v>
      </c>
      <c r="AC74" s="131">
        <f>IF(ISBLANK(#REF!),"",IF(E74="ΠΕ23",IF(N74="ΝΑΙ",3,(IF(O74="ΝΑΙ",2,0))),IF(N74="ΝΑΙ",3,(IF(O74="ΝΑΙ",2,0)))))</f>
        <v>0</v>
      </c>
      <c r="AD74" s="131">
        <f>IF(ISBLANK(#REF!),"",MAX(AB74:AC74))</f>
        <v>0</v>
      </c>
      <c r="AE74" s="131">
        <f>IF(ISBLANK(#REF!),"",MIN(3,0.5*INT((P74*12+Q74+ROUND(R74/30,0))/6)))</f>
        <v>0</v>
      </c>
      <c r="AF74" s="131">
        <f>IF(ISBLANK(#REF!),"",0.25*(S74*12+T74+ROUND(U74/30,0)))</f>
        <v>0</v>
      </c>
      <c r="AG74" s="132">
        <f>IF(ISBLANK(#REF!),"",IF(V74&gt;=67%,7,0))</f>
        <v>0</v>
      </c>
      <c r="AH74" s="132">
        <f>IF(ISBLANK(#REF!),"",IF(W74&gt;=1,7,0))</f>
        <v>0</v>
      </c>
      <c r="AI74" s="132">
        <f>IF(ISBLANK(#REF!),"",IF(X74="ΠΟΛΥΤΕΚΝΟΣ",7,IF(X74="ΤΡΙΤΕΚΝΟΣ",3,0)))</f>
        <v>0</v>
      </c>
      <c r="AJ74" s="132">
        <f>IF(ISBLANK(#REF!),"",MAX(AG74:AI74))</f>
        <v>0</v>
      </c>
      <c r="AK74" s="184">
        <f>IF(ISBLANK(#REF!),"",AA74+SUM(AD74:AF74,AJ74))</f>
        <v>1.35</v>
      </c>
    </row>
    <row r="75" spans="1:37" s="134" customFormat="1">
      <c r="A75" s="115">
        <f>IF(ISBLANK(#REF!),"",IF(ISNUMBER(A74),A74+1,1))</f>
        <v>65</v>
      </c>
      <c r="B75" s="134" t="s">
        <v>640</v>
      </c>
      <c r="C75" s="134" t="s">
        <v>133</v>
      </c>
      <c r="D75" s="134" t="s">
        <v>126</v>
      </c>
      <c r="E75" s="134" t="s">
        <v>39</v>
      </c>
      <c r="F75" s="134" t="s">
        <v>87</v>
      </c>
      <c r="G75" s="134" t="s">
        <v>15</v>
      </c>
      <c r="H75" s="134" t="s">
        <v>12</v>
      </c>
      <c r="I75" s="134" t="s">
        <v>13</v>
      </c>
      <c r="J75" s="135">
        <v>39903</v>
      </c>
      <c r="K75" s="136">
        <v>7.22</v>
      </c>
      <c r="L75" s="137"/>
      <c r="M75" s="137"/>
      <c r="N75" s="137"/>
      <c r="O75" s="137"/>
      <c r="P75" s="134">
        <v>0</v>
      </c>
      <c r="Q75" s="134">
        <v>0</v>
      </c>
      <c r="R75" s="134">
        <v>0</v>
      </c>
      <c r="S75" s="134">
        <v>0</v>
      </c>
      <c r="T75" s="134">
        <v>0</v>
      </c>
      <c r="U75" s="134">
        <v>0</v>
      </c>
      <c r="V75" s="138"/>
      <c r="W75" s="139"/>
      <c r="X75" s="137"/>
      <c r="Y75" s="137" t="s">
        <v>14</v>
      </c>
      <c r="Z75" s="137" t="s">
        <v>14</v>
      </c>
      <c r="AA75" s="131">
        <f>IF(ISBLANK(#REF!),"",IF(K75&gt;5,ROUND(0.5*(K75-5),2),0))</f>
        <v>1.1100000000000001</v>
      </c>
      <c r="AB75" s="131">
        <f>IF(ISBLANK(#REF!),"",IF(L75="ΝΑΙ",6,(IF(M75="ΝΑΙ",4,0))))</f>
        <v>0</v>
      </c>
      <c r="AC75" s="131">
        <f>IF(ISBLANK(#REF!),"",IF(E75="ΠΕ23",IF(N75="ΝΑΙ",3,(IF(O75="ΝΑΙ",2,0))),IF(N75="ΝΑΙ",3,(IF(O75="ΝΑΙ",2,0)))))</f>
        <v>0</v>
      </c>
      <c r="AD75" s="131">
        <f>IF(ISBLANK(#REF!),"",MAX(AB75:AC75))</f>
        <v>0</v>
      </c>
      <c r="AE75" s="131">
        <f>IF(ISBLANK(#REF!),"",MIN(3,0.5*INT((P75*12+Q75+ROUND(R75/30,0))/6)))</f>
        <v>0</v>
      </c>
      <c r="AF75" s="131">
        <f>IF(ISBLANK(#REF!),"",0.25*(S75*12+T75+ROUND(U75/30,0)))</f>
        <v>0</v>
      </c>
      <c r="AG75" s="132">
        <f>IF(ISBLANK(#REF!),"",IF(V75&gt;=67%,7,0))</f>
        <v>0</v>
      </c>
      <c r="AH75" s="132">
        <f>IF(ISBLANK(#REF!),"",IF(W75&gt;=1,7,0))</f>
        <v>0</v>
      </c>
      <c r="AI75" s="132">
        <f>IF(ISBLANK(#REF!),"",IF(X75="ΠΟΛΥΤΕΚΝΟΣ",7,IF(X75="ΤΡΙΤΕΚΝΟΣ",3,0)))</f>
        <v>0</v>
      </c>
      <c r="AJ75" s="132">
        <f>IF(ISBLANK(#REF!),"",MAX(AG75:AI75))</f>
        <v>0</v>
      </c>
      <c r="AK75" s="184">
        <f>IF(ISBLANK(#REF!),"",AA75+SUM(AD75:AF75,AJ75))</f>
        <v>1.1100000000000001</v>
      </c>
    </row>
    <row r="76" spans="1:37" s="134" customFormat="1">
      <c r="A76" s="115">
        <f>IF(ISBLANK(#REF!),"",IF(ISNUMBER(A75),A75+1,1))</f>
        <v>66</v>
      </c>
      <c r="B76" s="134" t="s">
        <v>597</v>
      </c>
      <c r="C76" s="134" t="s">
        <v>598</v>
      </c>
      <c r="D76" s="134" t="s">
        <v>111</v>
      </c>
      <c r="E76" s="134" t="s">
        <v>39</v>
      </c>
      <c r="F76" s="134" t="s">
        <v>87</v>
      </c>
      <c r="G76" s="134" t="s">
        <v>15</v>
      </c>
      <c r="H76" s="134" t="s">
        <v>12</v>
      </c>
      <c r="I76" s="134" t="s">
        <v>13</v>
      </c>
      <c r="J76" s="135">
        <v>42459</v>
      </c>
      <c r="K76" s="136">
        <v>7.05</v>
      </c>
      <c r="L76" s="137"/>
      <c r="M76" s="137"/>
      <c r="N76" s="137"/>
      <c r="O76" s="137"/>
      <c r="P76" s="134">
        <v>0</v>
      </c>
      <c r="Q76" s="134">
        <v>0</v>
      </c>
      <c r="R76" s="134">
        <v>0</v>
      </c>
      <c r="S76" s="134">
        <v>0</v>
      </c>
      <c r="T76" s="134">
        <v>0</v>
      </c>
      <c r="U76" s="134">
        <v>0</v>
      </c>
      <c r="V76" s="138"/>
      <c r="W76" s="139"/>
      <c r="X76" s="137"/>
      <c r="Y76" s="137" t="s">
        <v>14</v>
      </c>
      <c r="Z76" s="137" t="s">
        <v>14</v>
      </c>
      <c r="AA76" s="131">
        <f>IF(ISBLANK(#REF!),"",IF(K76&gt;5,ROUND(0.5*(K76-5),2),0))</f>
        <v>1.03</v>
      </c>
      <c r="AB76" s="131">
        <f>IF(ISBLANK(#REF!),"",IF(L76="ΝΑΙ",6,(IF(M76="ΝΑΙ",4,0))))</f>
        <v>0</v>
      </c>
      <c r="AC76" s="131">
        <f>IF(ISBLANK(#REF!),"",IF(E76="ΠΕ23",IF(N76="ΝΑΙ",3,(IF(O76="ΝΑΙ",2,0))),IF(N76="ΝΑΙ",3,(IF(O76="ΝΑΙ",2,0)))))</f>
        <v>0</v>
      </c>
      <c r="AD76" s="131">
        <f>IF(ISBLANK(#REF!),"",MAX(AB76:AC76))</f>
        <v>0</v>
      </c>
      <c r="AE76" s="131">
        <f>IF(ISBLANK(#REF!),"",MIN(3,0.5*INT((P76*12+Q76+ROUND(R76/30,0))/6)))</f>
        <v>0</v>
      </c>
      <c r="AF76" s="131">
        <f>IF(ISBLANK(#REF!),"",0.25*(S76*12+T76+ROUND(U76/30,0)))</f>
        <v>0</v>
      </c>
      <c r="AG76" s="132">
        <f>IF(ISBLANK(#REF!),"",IF(V76&gt;=67%,7,0))</f>
        <v>0</v>
      </c>
      <c r="AH76" s="132">
        <f>IF(ISBLANK(#REF!),"",IF(W76&gt;=1,7,0))</f>
        <v>0</v>
      </c>
      <c r="AI76" s="132">
        <f>IF(ISBLANK(#REF!),"",IF(X76="ΠΟΛΥΤΕΚΝΟΣ",7,IF(X76="ΤΡΙΤΕΚΝΟΣ",3,0)))</f>
        <v>0</v>
      </c>
      <c r="AJ76" s="132">
        <f>IF(ISBLANK(#REF!),"",MAX(AG76:AI76))</f>
        <v>0</v>
      </c>
      <c r="AK76" s="184">
        <f>IF(ISBLANK(#REF!),"",AA76+SUM(AD76:AF76,AJ76))</f>
        <v>1.03</v>
      </c>
    </row>
    <row r="77" spans="1:37" s="134" customFormat="1">
      <c r="A77" s="115">
        <f>IF(ISBLANK(#REF!),"",IF(ISNUMBER(A76),A76+1,1))</f>
        <v>67</v>
      </c>
      <c r="B77" s="134" t="s">
        <v>493</v>
      </c>
      <c r="C77" s="134" t="s">
        <v>460</v>
      </c>
      <c r="D77" s="134" t="s">
        <v>106</v>
      </c>
      <c r="E77" s="134" t="s">
        <v>39</v>
      </c>
      <c r="F77" s="134" t="s">
        <v>87</v>
      </c>
      <c r="G77" s="134" t="s">
        <v>15</v>
      </c>
      <c r="H77" s="134" t="s">
        <v>12</v>
      </c>
      <c r="I77" s="134" t="s">
        <v>13</v>
      </c>
      <c r="J77" s="135">
        <v>42580</v>
      </c>
      <c r="K77" s="136">
        <v>7</v>
      </c>
      <c r="L77" s="137"/>
      <c r="M77" s="137"/>
      <c r="N77" s="137"/>
      <c r="O77" s="137"/>
      <c r="P77" s="134">
        <v>0</v>
      </c>
      <c r="Q77" s="134">
        <v>0</v>
      </c>
      <c r="R77" s="134">
        <v>0</v>
      </c>
      <c r="S77" s="134">
        <v>0</v>
      </c>
      <c r="T77" s="134">
        <v>0</v>
      </c>
      <c r="U77" s="134">
        <v>0</v>
      </c>
      <c r="V77" s="138"/>
      <c r="W77" s="139"/>
      <c r="X77" s="137"/>
      <c r="Y77" s="137" t="s">
        <v>14</v>
      </c>
      <c r="Z77" s="137" t="s">
        <v>14</v>
      </c>
      <c r="AA77" s="131">
        <f>IF(ISBLANK(#REF!),"",IF(K77&gt;5,ROUND(0.5*(K77-5),2),0))</f>
        <v>1</v>
      </c>
      <c r="AB77" s="131">
        <f>IF(ISBLANK(#REF!),"",IF(L77="ΝΑΙ",6,(IF(M77="ΝΑΙ",4,0))))</f>
        <v>0</v>
      </c>
      <c r="AC77" s="131">
        <f>IF(ISBLANK(#REF!),"",IF(E77="ΠΕ23",IF(N77="ΝΑΙ",3,(IF(O77="ΝΑΙ",2,0))),IF(N77="ΝΑΙ",3,(IF(O77="ΝΑΙ",2,0)))))</f>
        <v>0</v>
      </c>
      <c r="AD77" s="131">
        <f>IF(ISBLANK(#REF!),"",MAX(AB77:AC77))</f>
        <v>0</v>
      </c>
      <c r="AE77" s="131">
        <f>IF(ISBLANK(#REF!),"",MIN(3,0.5*INT((P77*12+Q77+ROUND(R77/30,0))/6)))</f>
        <v>0</v>
      </c>
      <c r="AF77" s="131">
        <f>IF(ISBLANK(#REF!),"",0.25*(S77*12+T77+ROUND(U77/30,0)))</f>
        <v>0</v>
      </c>
      <c r="AG77" s="132">
        <f>IF(ISBLANK(#REF!),"",IF(V77&gt;=67%,7,0))</f>
        <v>0</v>
      </c>
      <c r="AH77" s="132">
        <f>IF(ISBLANK(#REF!),"",IF(W77&gt;=1,7,0))</f>
        <v>0</v>
      </c>
      <c r="AI77" s="132">
        <f>IF(ISBLANK(#REF!),"",IF(X77="ΠΟΛΥΤΕΚΝΟΣ",7,IF(X77="ΤΡΙΤΕΚΝΟΣ",3,0)))</f>
        <v>0</v>
      </c>
      <c r="AJ77" s="132">
        <f>IF(ISBLANK(#REF!),"",MAX(AG77:AI77))</f>
        <v>0</v>
      </c>
      <c r="AK77" s="184">
        <f>IF(ISBLANK(#REF!),"",AA77+SUM(AD77:AF77,AJ77))</f>
        <v>1</v>
      </c>
    </row>
    <row r="78" spans="1:37" s="134" customFormat="1">
      <c r="A78" s="115">
        <f>IF(ISBLANK(#REF!),"",IF(ISNUMBER(A77),A77+1,1))</f>
        <v>68</v>
      </c>
      <c r="B78" s="134" t="s">
        <v>637</v>
      </c>
      <c r="C78" s="134" t="s">
        <v>638</v>
      </c>
      <c r="D78" s="134" t="s">
        <v>639</v>
      </c>
      <c r="E78" s="134" t="s">
        <v>39</v>
      </c>
      <c r="F78" s="134" t="s">
        <v>87</v>
      </c>
      <c r="G78" s="134" t="s">
        <v>15</v>
      </c>
      <c r="H78" s="134" t="s">
        <v>12</v>
      </c>
      <c r="I78" s="134" t="s">
        <v>13</v>
      </c>
      <c r="J78" s="135">
        <v>41850</v>
      </c>
      <c r="K78" s="136">
        <v>6.72</v>
      </c>
      <c r="L78" s="137"/>
      <c r="M78" s="137"/>
      <c r="N78" s="137"/>
      <c r="O78" s="137"/>
      <c r="P78" s="134">
        <v>0</v>
      </c>
      <c r="Q78" s="134">
        <v>0</v>
      </c>
      <c r="R78" s="134">
        <v>0</v>
      </c>
      <c r="S78" s="134">
        <v>0</v>
      </c>
      <c r="T78" s="134">
        <v>0</v>
      </c>
      <c r="U78" s="134">
        <v>0</v>
      </c>
      <c r="V78" s="138"/>
      <c r="W78" s="139"/>
      <c r="X78" s="137"/>
      <c r="Y78" s="137" t="s">
        <v>14</v>
      </c>
      <c r="Z78" s="137" t="s">
        <v>14</v>
      </c>
      <c r="AA78" s="131">
        <f>IF(ISBLANK(#REF!),"",IF(K78&gt;5,ROUND(0.5*(K78-5),2),0))</f>
        <v>0.86</v>
      </c>
      <c r="AB78" s="131">
        <f>IF(ISBLANK(#REF!),"",IF(L78="ΝΑΙ",6,(IF(M78="ΝΑΙ",4,0))))</f>
        <v>0</v>
      </c>
      <c r="AC78" s="131">
        <f>IF(ISBLANK(#REF!),"",IF(E78="ΠΕ23",IF(N78="ΝΑΙ",3,(IF(O78="ΝΑΙ",2,0))),IF(N78="ΝΑΙ",3,(IF(O78="ΝΑΙ",2,0)))))</f>
        <v>0</v>
      </c>
      <c r="AD78" s="131">
        <f>IF(ISBLANK(#REF!),"",MAX(AB78:AC78))</f>
        <v>0</v>
      </c>
      <c r="AE78" s="131">
        <f>IF(ISBLANK(#REF!),"",MIN(3,0.5*INT((P78*12+Q78+ROUND(R78/30,0))/6)))</f>
        <v>0</v>
      </c>
      <c r="AF78" s="131">
        <f>IF(ISBLANK(#REF!),"",0.25*(S78*12+T78+ROUND(U78/30,0)))</f>
        <v>0</v>
      </c>
      <c r="AG78" s="132">
        <f>IF(ISBLANK(#REF!),"",IF(V78&gt;=67%,7,0))</f>
        <v>0</v>
      </c>
      <c r="AH78" s="132">
        <f>IF(ISBLANK(#REF!),"",IF(W78&gt;=1,7,0))</f>
        <v>0</v>
      </c>
      <c r="AI78" s="132">
        <f>IF(ISBLANK(#REF!),"",IF(X78="ΠΟΛΥΤΕΚΝΟΣ",7,IF(X78="ΤΡΙΤΕΚΝΟΣ",3,0)))</f>
        <v>0</v>
      </c>
      <c r="AJ78" s="132">
        <f>IF(ISBLANK(#REF!),"",MAX(AG78:AI78))</f>
        <v>0</v>
      </c>
      <c r="AK78" s="184">
        <f>IF(ISBLANK(#REF!),"",AA78+SUM(AD78:AF78,AJ78))</f>
        <v>0.86</v>
      </c>
    </row>
    <row r="79" spans="1:37" s="134" customFormat="1">
      <c r="A79" s="115">
        <f>IF(ISBLANK(#REF!),"",IF(ISNUMBER(A78),A78+1,1))</f>
        <v>69</v>
      </c>
      <c r="B79" s="134" t="s">
        <v>656</v>
      </c>
      <c r="C79" s="134" t="s">
        <v>128</v>
      </c>
      <c r="D79" s="134" t="s">
        <v>589</v>
      </c>
      <c r="E79" s="134" t="s">
        <v>39</v>
      </c>
      <c r="F79" s="134" t="s">
        <v>87</v>
      </c>
      <c r="G79" s="134" t="s">
        <v>15</v>
      </c>
      <c r="H79" s="134" t="s">
        <v>12</v>
      </c>
      <c r="I79" s="134" t="s">
        <v>13</v>
      </c>
      <c r="J79" s="135">
        <v>41956</v>
      </c>
      <c r="K79" s="136">
        <v>6.65</v>
      </c>
      <c r="L79" s="137"/>
      <c r="M79" s="137"/>
      <c r="N79" s="137"/>
      <c r="O79" s="137"/>
      <c r="P79" s="134">
        <v>0</v>
      </c>
      <c r="Q79" s="134">
        <v>0</v>
      </c>
      <c r="R79" s="134">
        <v>0</v>
      </c>
      <c r="S79" s="134">
        <v>0</v>
      </c>
      <c r="T79" s="134">
        <v>0</v>
      </c>
      <c r="U79" s="134">
        <v>0</v>
      </c>
      <c r="V79" s="138"/>
      <c r="W79" s="139"/>
      <c r="X79" s="137"/>
      <c r="Y79" s="137" t="s">
        <v>14</v>
      </c>
      <c r="Z79" s="137" t="s">
        <v>14</v>
      </c>
      <c r="AA79" s="131">
        <f>IF(ISBLANK(#REF!),"",IF(K79&gt;5,ROUND(0.5*(K79-5),2),0))</f>
        <v>0.83</v>
      </c>
      <c r="AB79" s="131">
        <f>IF(ISBLANK(#REF!),"",IF(L79="ΝΑΙ",6,(IF(M79="ΝΑΙ",4,0))))</f>
        <v>0</v>
      </c>
      <c r="AC79" s="131">
        <f>IF(ISBLANK(#REF!),"",IF(E79="ΠΕ23",IF(N79="ΝΑΙ",3,(IF(O79="ΝΑΙ",2,0))),IF(N79="ΝΑΙ",3,(IF(O79="ΝΑΙ",2,0)))))</f>
        <v>0</v>
      </c>
      <c r="AD79" s="131">
        <f>IF(ISBLANK(#REF!),"",MAX(AB79:AC79))</f>
        <v>0</v>
      </c>
      <c r="AE79" s="131">
        <f>IF(ISBLANK(#REF!),"",MIN(3,0.5*INT((P79*12+Q79+ROUND(R79/30,0))/6)))</f>
        <v>0</v>
      </c>
      <c r="AF79" s="131">
        <f>IF(ISBLANK(#REF!),"",0.25*(S79*12+T79+ROUND(U79/30,0)))</f>
        <v>0</v>
      </c>
      <c r="AG79" s="132">
        <f>IF(ISBLANK(#REF!),"",IF(V79&gt;=67%,7,0))</f>
        <v>0</v>
      </c>
      <c r="AH79" s="132">
        <f>IF(ISBLANK(#REF!),"",IF(W79&gt;=1,7,0))</f>
        <v>0</v>
      </c>
      <c r="AI79" s="132">
        <f>IF(ISBLANK(#REF!),"",IF(X79="ΠΟΛΥΤΕΚΝΟΣ",7,IF(X79="ΤΡΙΤΕΚΝΟΣ",3,0)))</f>
        <v>0</v>
      </c>
      <c r="AJ79" s="132">
        <f>IF(ISBLANK(#REF!),"",MAX(AG79:AI79))</f>
        <v>0</v>
      </c>
      <c r="AK79" s="184">
        <f>IF(ISBLANK(#REF!),"",AA79+SUM(AD79:AF79,AJ79))</f>
        <v>0.83</v>
      </c>
    </row>
    <row r="80" spans="1:37" s="16" customFormat="1">
      <c r="A80" s="28">
        <f>IF(ISBLANK(#REF!),"",IF(ISNUMBER(A79),A79+1,1))</f>
        <v>70</v>
      </c>
      <c r="B80" s="16" t="s">
        <v>475</v>
      </c>
      <c r="C80" s="16" t="s">
        <v>476</v>
      </c>
      <c r="D80" s="16" t="s">
        <v>166</v>
      </c>
      <c r="E80" s="16" t="s">
        <v>39</v>
      </c>
      <c r="F80" s="16" t="s">
        <v>87</v>
      </c>
      <c r="G80" s="16" t="s">
        <v>15</v>
      </c>
      <c r="H80" s="16" t="s">
        <v>12</v>
      </c>
      <c r="I80" s="16" t="s">
        <v>13</v>
      </c>
      <c r="J80" s="90">
        <v>42394</v>
      </c>
      <c r="K80" s="54">
        <v>5.95</v>
      </c>
      <c r="L80" s="17"/>
      <c r="M80" s="17"/>
      <c r="N80" s="17"/>
      <c r="O80" s="17"/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26"/>
      <c r="W80" s="87"/>
      <c r="X80" s="17"/>
      <c r="Y80" s="17" t="s">
        <v>14</v>
      </c>
      <c r="Z80" s="17" t="s">
        <v>14</v>
      </c>
      <c r="AA80" s="23">
        <f>IF(ISBLANK(#REF!),"",IF(K80&gt;5,ROUND(0.5*(K80-5),2),0))</f>
        <v>0.48</v>
      </c>
      <c r="AB80" s="23">
        <f>IF(ISBLANK(#REF!),"",IF(L80="ΝΑΙ",6,(IF(M80="ΝΑΙ",4,0))))</f>
        <v>0</v>
      </c>
      <c r="AC80" s="23">
        <f>IF(ISBLANK(#REF!),"",IF(E80="ΠΕ23",IF(N80="ΝΑΙ",3,(IF(O80="ΝΑΙ",2,0))),IF(N80="ΝΑΙ",3,(IF(O80="ΝΑΙ",2,0)))))</f>
        <v>0</v>
      </c>
      <c r="AD80" s="23">
        <f>IF(ISBLANK(#REF!),"",MAX(AB80:AC80))</f>
        <v>0</v>
      </c>
      <c r="AE80" s="23">
        <f>IF(ISBLANK(#REF!),"",MIN(3,0.5*INT((P80*12+Q80+ROUND(R80/30,0))/6)))</f>
        <v>0</v>
      </c>
      <c r="AF80" s="23">
        <f>IF(ISBLANK(#REF!),"",0.25*(S80*12+T80+ROUND(U80/30,0)))</f>
        <v>0</v>
      </c>
      <c r="AG80" s="27">
        <f>IF(ISBLANK(#REF!),"",IF(V80&gt;=67%,7,0))</f>
        <v>0</v>
      </c>
      <c r="AH80" s="27">
        <f>IF(ISBLANK(#REF!),"",IF(W80&gt;=1,7,0))</f>
        <v>0</v>
      </c>
      <c r="AI80" s="27">
        <f>IF(ISBLANK(#REF!),"",IF(X80="ΠΟΛΥΤΕΚΝΟΣ",7,IF(X80="ΤΡΙΤΕΚΝΟΣ",3,0)))</f>
        <v>0</v>
      </c>
      <c r="AJ80" s="27">
        <f>IF(ISBLANK(#REF!),"",MAX(AG80:AI80))</f>
        <v>0</v>
      </c>
      <c r="AK80" s="178">
        <f>IF(ISBLANK(#REF!),"",AA80+SUM(AD80:AF80,AJ80))</f>
        <v>0.48</v>
      </c>
    </row>
    <row r="81" spans="1:37" s="16" customFormat="1">
      <c r="A81" s="28">
        <f>IF(ISBLANK(#REF!),"",IF(ISNUMBER(A80),A80+1,1))</f>
        <v>71</v>
      </c>
      <c r="B81" s="16" t="s">
        <v>600</v>
      </c>
      <c r="C81" s="16" t="s">
        <v>115</v>
      </c>
      <c r="D81" s="16" t="s">
        <v>106</v>
      </c>
      <c r="E81" s="16" t="s">
        <v>39</v>
      </c>
      <c r="F81" s="16" t="s">
        <v>87</v>
      </c>
      <c r="G81" s="16" t="s">
        <v>15</v>
      </c>
      <c r="H81" s="16" t="s">
        <v>12</v>
      </c>
      <c r="I81" s="16" t="s">
        <v>13</v>
      </c>
      <c r="J81" s="90">
        <v>34663</v>
      </c>
      <c r="K81" s="54">
        <v>5</v>
      </c>
      <c r="L81" s="17"/>
      <c r="M81" s="17"/>
      <c r="N81" s="17"/>
      <c r="O81" s="17"/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26"/>
      <c r="W81" s="87"/>
      <c r="X81" s="17"/>
      <c r="Y81" s="17" t="s">
        <v>14</v>
      </c>
      <c r="Z81" s="17" t="s">
        <v>14</v>
      </c>
      <c r="AA81" s="23">
        <f>IF(ISBLANK(#REF!),"",IF(K81&gt;5,ROUND(0.5*(K81-5),2),0))</f>
        <v>0</v>
      </c>
      <c r="AB81" s="23">
        <f>IF(ISBLANK(#REF!),"",IF(L81="ΝΑΙ",6,(IF(M81="ΝΑΙ",4,0))))</f>
        <v>0</v>
      </c>
      <c r="AC81" s="23">
        <f>IF(ISBLANK(#REF!),"",IF(E81="ΠΕ23",IF(N81="ΝΑΙ",3,(IF(O81="ΝΑΙ",2,0))),IF(N81="ΝΑΙ",3,(IF(O81="ΝΑΙ",2,0)))))</f>
        <v>0</v>
      </c>
      <c r="AD81" s="23">
        <f>IF(ISBLANK(#REF!),"",MAX(AB81:AC81))</f>
        <v>0</v>
      </c>
      <c r="AE81" s="23">
        <f>IF(ISBLANK(#REF!),"",MIN(3,0.5*INT((P81*12+Q81+ROUND(R81/30,0))/6)))</f>
        <v>0</v>
      </c>
      <c r="AF81" s="23">
        <f>IF(ISBLANK(#REF!),"",0.25*(S81*12+T81+ROUND(U81/30,0)))</f>
        <v>0</v>
      </c>
      <c r="AG81" s="27">
        <f>IF(ISBLANK(#REF!),"",IF(V81&gt;=67%,7,0))</f>
        <v>0</v>
      </c>
      <c r="AH81" s="27">
        <f>IF(ISBLANK(#REF!),"",IF(W81&gt;=1,7,0))</f>
        <v>0</v>
      </c>
      <c r="AI81" s="27">
        <f>IF(ISBLANK(#REF!),"",IF(X81="ΠΟΛΥΤΕΚΝΟΣ",7,IF(X81="ΤΡΙΤΕΚΝΟΣ",3,0)))</f>
        <v>0</v>
      </c>
      <c r="AJ81" s="27">
        <f>IF(ISBLANK(#REF!),"",MAX(AG81:AI81))</f>
        <v>0</v>
      </c>
      <c r="AK81" s="178">
        <f>IF(ISBLANK(#REF!),"",AA81+SUM(AD81:AF81,AJ81))</f>
        <v>0</v>
      </c>
    </row>
  </sheetData>
  <sortState ref="B11:AN81">
    <sortCondition descending="1" ref="AK11:AK81"/>
    <sortCondition ref="J11:J81"/>
    <sortCondition descending="1" ref="K11:K81"/>
  </sortState>
  <mergeCells count="11">
    <mergeCell ref="B4:D4"/>
    <mergeCell ref="B5:D5"/>
    <mergeCell ref="B6:D6"/>
    <mergeCell ref="B7:D7"/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143" priority="18">
      <formula>OR(AND($E1&lt;&gt;"ΠΕ23",$H1="ΝΑΙ",$I1="ΕΠΙΚΟΥΡΙΚΟΣ"),AND($E1&lt;&gt;"ΠΕ23",$H1="ΌΧΙ",$I1="ΚΥΡΙΟΣ"))</formula>
    </cfRule>
  </conditionalFormatting>
  <conditionalFormatting sqref="E1:G10">
    <cfRule type="expression" dxfId="142" priority="17">
      <formula>OR(AND($E1&lt;&gt;"ΠΕ25",$F1="ΑΕΙ",$G1="ΑΠΑΙΤΕΙΤΑΙ"),AND($E1&lt;&gt;"ΠΕ25",$E1&lt;&gt;"ΠΕ23",$F1="ΤΕΙ",$G1="ΔΕΝ ΑΠΑΙΤΕΙΤΑΙ"))</formula>
    </cfRule>
  </conditionalFormatting>
  <conditionalFormatting sqref="H1:H10 E1:E81">
    <cfRule type="expression" dxfId="141" priority="16">
      <formula>AND($E1="ΠΕ23",$H1="ΌΧΙ")</formula>
    </cfRule>
  </conditionalFormatting>
  <conditionalFormatting sqref="G1:G10 E1:E81">
    <cfRule type="expression" dxfId="140" priority="15">
      <formula>OR(AND($E1="ΠΕ23",$G1="ΑΠΑΙΤΕΙΤΑΙ"),AND($E1="ΠΕ25",$G1="ΔΕΝ ΑΠΑΙΤΕΙΤΑΙ"))</formula>
    </cfRule>
  </conditionalFormatting>
  <conditionalFormatting sqref="G1:H10">
    <cfRule type="expression" dxfId="139" priority="14">
      <formula>AND($G1="ΔΕΝ ΑΠΑΙΤΕΙΤΑΙ",$H1="ΌΧΙ")</formula>
    </cfRule>
  </conditionalFormatting>
  <conditionalFormatting sqref="E1:F10">
    <cfRule type="expression" dxfId="138" priority="13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1:I81">
    <cfRule type="expression" dxfId="137" priority="12">
      <formula>OR(AND($E11&lt;&gt;"ΠΕ23",$H11="ΝΑΙ",$I11="ΕΠΙΚΟΥΡΙΚΟΣ"),AND($E11&lt;&gt;"ΠΕ23",$H11="ΌΧΙ",$I11="ΚΥΡΙΟΣ"))</formula>
    </cfRule>
  </conditionalFormatting>
  <conditionalFormatting sqref="E11:G81">
    <cfRule type="expression" dxfId="136" priority="11">
      <formula>OR(AND($E11&lt;&gt;"ΠΕ25",$F11="ΑΕΙ",$G11="ΑΠΑΙΤΕΙΤΑΙ"),AND($E11&lt;&gt;"ΠΕ25",$E11&lt;&gt;"ΠΕ23",$F11="ΤΕΙ",$G11="ΔΕΝ ΑΠΑΙΤΕΙΤΑΙ"))</formula>
    </cfRule>
  </conditionalFormatting>
  <conditionalFormatting sqref="H11:H81">
    <cfRule type="expression" dxfId="135" priority="10">
      <formula>AND($E11="ΠΕ23",$H11="ΌΧΙ")</formula>
    </cfRule>
  </conditionalFormatting>
  <conditionalFormatting sqref="G11:G81">
    <cfRule type="expression" dxfId="134" priority="9">
      <formula>OR(AND($E11="ΠΕ23",$G11="ΑΠΑΙΤΕΙΤΑΙ"),AND($E11="ΠΕ25",$G11="ΔΕΝ ΑΠΑΙΤΕΙΤΑΙ"))</formula>
    </cfRule>
  </conditionalFormatting>
  <conditionalFormatting sqref="G11:H81">
    <cfRule type="expression" dxfId="133" priority="8">
      <formula>AND($G11="ΔΕΝ ΑΠΑΙΤΕΙΤΑΙ",$H11="ΌΧΙ")</formula>
    </cfRule>
  </conditionalFormatting>
  <conditionalFormatting sqref="E11:F81">
    <cfRule type="expression" dxfId="132" priority="7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11:I81">
    <cfRule type="expression" dxfId="131" priority="6">
      <formula>OR(AND($E11&lt;&gt;"ΠΕ23",$H11="ΝΑΙ",$I11="ΕΠΙΚΟΥΡΙΚΟΣ"),AND($E11&lt;&gt;"ΠΕ23",$H11="ΌΧΙ",$I11="ΚΥΡΙΟΣ"))</formula>
    </cfRule>
  </conditionalFormatting>
  <conditionalFormatting sqref="E11:G81">
    <cfRule type="expression" dxfId="130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:H81">
    <cfRule type="expression" dxfId="129" priority="4">
      <formula>AND($E11="ΠΕ23",$H11="ΌΧΙ")</formula>
    </cfRule>
  </conditionalFormatting>
  <conditionalFormatting sqref="G11:G81">
    <cfRule type="expression" dxfId="128" priority="3">
      <formula>OR(AND($E11="ΠΕ23",$G11="ΑΠΑΙΤΕΙΤΑΙ"),AND($E11="ΠΕ25",$G11="ΔΕΝ ΑΠΑΙΤΕΙΤΑΙ"))</formula>
    </cfRule>
  </conditionalFormatting>
  <conditionalFormatting sqref="G11:H81">
    <cfRule type="expression" dxfId="127" priority="2">
      <formula>AND($G11="ΔΕΝ ΑΠΑΙΤΕΙΤΑΙ",$H11="ΌΧΙ")</formula>
    </cfRule>
  </conditionalFormatting>
  <conditionalFormatting sqref="E11:F81">
    <cfRule type="expression" dxfId="126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dataValidations count="12">
    <dataValidation type="decimal" allowBlank="1" showInputMessage="1" showErrorMessage="1" sqref="V11:V81">
      <formula1>0</formula1>
      <formula2>1</formula2>
    </dataValidation>
    <dataValidation type="list" allowBlank="1" showInputMessage="1" showErrorMessage="1" sqref="I11:I81">
      <formula1>ΚΑΤΗΓΟΡΙΑ_ΠΙΝΑΚΑ</formula1>
    </dataValidation>
    <dataValidation type="list" allowBlank="1" showInputMessage="1" showErrorMessage="1" sqref="Y11:Z81 H11:H81 L11:O81">
      <formula1>NAI_OXI</formula1>
    </dataValidation>
    <dataValidation type="whole" allowBlank="1" showInputMessage="1" showErrorMessage="1" sqref="S11:S81 P11:P81">
      <formula1>0</formula1>
      <formula2>40</formula2>
    </dataValidation>
    <dataValidation type="whole" allowBlank="1" showInputMessage="1" showErrorMessage="1" sqref="T11:T81 Q11:Q81">
      <formula1>0</formula1>
      <formula2>11</formula2>
    </dataValidation>
    <dataValidation type="whole" allowBlank="1" showInputMessage="1" showErrorMessage="1" sqref="U11:U81 R11:R81">
      <formula1>0</formula1>
      <formula2>29</formula2>
    </dataValidation>
    <dataValidation type="list" allowBlank="1" showInputMessage="1" showErrorMessage="1" sqref="X11:X81">
      <formula1>ΠΟΛΥΤΕΚΝΟΣ_ΤΡΙΤΕΚΝΟΣ</formula1>
    </dataValidation>
    <dataValidation type="decimal" allowBlank="1" showInputMessage="1" showErrorMessage="1" sqref="K11:K81">
      <formula1>0</formula1>
      <formula2>10</formula2>
    </dataValidation>
    <dataValidation type="list" allowBlank="1" showInputMessage="1" showErrorMessage="1" sqref="E11:E81">
      <formula1>ΚΛΑΔΟΣ_ΕΕΠ</formula1>
    </dataValidation>
    <dataValidation type="list" allowBlank="1" showInputMessage="1" showErrorMessage="1" sqref="G11:G81">
      <formula1>ΑΠΑΙΤΕΙΤΑΙ_ΔΕΝ_ΑΠΑΙΤΕΙΤΑΙ</formula1>
    </dataValidation>
    <dataValidation type="list" allowBlank="1" showInputMessage="1" showErrorMessage="1" sqref="F11:F81">
      <formula1>ΑΕΙ_ΤΕΙ</formula1>
    </dataValidation>
    <dataValidation type="whole" operator="greaterThanOrEqual" allowBlank="1" showInputMessage="1" showErrorMessage="1" sqref="W11:W81">
      <formula1>0</formula1>
    </dataValidation>
  </dataValidations>
  <pageMargins left="0.7" right="0.7" top="0.75" bottom="0.75" header="0.3" footer="0.3"/>
  <pageSetup scale="2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K11"/>
  <sheetViews>
    <sheetView view="pageBreakPreview" zoomScale="60" zoomScaleNormal="85" workbookViewId="0">
      <selection activeCell="A11" sqref="A11"/>
    </sheetView>
  </sheetViews>
  <sheetFormatPr defaultRowHeight="15"/>
  <cols>
    <col min="1" max="1" width="4.5703125" bestFit="1" customWidth="1"/>
    <col min="2" max="2" width="24.7109375" bestFit="1" customWidth="1"/>
    <col min="3" max="3" width="11.85546875" customWidth="1"/>
    <col min="4" max="4" width="16.28515625" customWidth="1"/>
    <col min="7" max="7" width="16.5703125" customWidth="1"/>
    <col min="9" max="9" width="10.7109375" bestFit="1" customWidth="1"/>
    <col min="10" max="10" width="13.7109375" customWidth="1"/>
    <col min="11" max="11" width="6" customWidth="1"/>
    <col min="13" max="13" width="13" bestFit="1" customWidth="1"/>
    <col min="14" max="16" width="6.7109375" bestFit="1" customWidth="1"/>
    <col min="17" max="17" width="8" customWidth="1"/>
    <col min="19" max="21" width="6.7109375" bestFit="1" customWidth="1"/>
    <col min="23" max="23" width="6.7109375" bestFit="1" customWidth="1"/>
    <col min="25" max="25" width="6.7109375" customWidth="1"/>
    <col min="26" max="26" width="6.85546875" customWidth="1"/>
    <col min="27" max="27" width="6" customWidth="1"/>
    <col min="32" max="33" width="6.7109375" bestFit="1" customWidth="1"/>
    <col min="35" max="36" width="6.7109375" bestFit="1" customWidth="1"/>
  </cols>
  <sheetData>
    <row r="1" spans="1:37" s="8" customFormat="1">
      <c r="A1" s="32"/>
      <c r="B1" s="32"/>
      <c r="C1" s="32"/>
      <c r="D1" s="32"/>
      <c r="E1" s="32"/>
      <c r="F1" s="32"/>
      <c r="G1" s="32"/>
      <c r="H1" s="32"/>
      <c r="I1" s="32"/>
      <c r="J1" s="32"/>
      <c r="K1" s="35"/>
      <c r="L1" s="34"/>
      <c r="M1" s="34"/>
      <c r="N1" s="34"/>
      <c r="O1" s="34"/>
      <c r="P1" s="32"/>
      <c r="Q1" s="32"/>
      <c r="R1" s="32"/>
      <c r="S1" s="32"/>
      <c r="T1" s="32"/>
      <c r="U1" s="32"/>
      <c r="V1" s="32"/>
      <c r="W1" s="32"/>
      <c r="X1" s="34"/>
      <c r="Y1" s="34"/>
      <c r="Z1" s="34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</row>
    <row r="2" spans="1:37" s="8" customFormat="1">
      <c r="A2" s="32"/>
      <c r="B2" s="32"/>
      <c r="C2" s="106" t="s">
        <v>823</v>
      </c>
      <c r="D2" s="106"/>
      <c r="E2" s="106"/>
      <c r="F2" s="106"/>
      <c r="G2" s="106"/>
      <c r="H2" s="106"/>
      <c r="I2" s="106"/>
      <c r="J2" s="32"/>
      <c r="K2" s="35"/>
      <c r="L2" s="34"/>
      <c r="M2" s="34"/>
      <c r="N2" s="34"/>
      <c r="O2" s="34"/>
      <c r="P2" s="32"/>
      <c r="Q2" s="32"/>
      <c r="R2" s="32"/>
      <c r="S2" s="32"/>
      <c r="T2" s="32"/>
      <c r="U2" s="32"/>
      <c r="V2" s="32"/>
      <c r="W2" s="32"/>
      <c r="X2" s="34"/>
      <c r="Y2" s="34"/>
      <c r="Z2" s="34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s="8" customFormat="1">
      <c r="A3" s="32"/>
      <c r="B3" s="32"/>
      <c r="C3" s="36"/>
      <c r="D3" s="32"/>
      <c r="E3" s="32"/>
      <c r="F3" s="32"/>
      <c r="G3" s="32"/>
      <c r="H3" s="32"/>
      <c r="I3" s="32"/>
      <c r="J3" s="32"/>
      <c r="K3" s="35"/>
      <c r="L3" s="34"/>
      <c r="M3" s="34"/>
      <c r="N3" s="34"/>
      <c r="O3" s="34"/>
      <c r="P3" s="32"/>
      <c r="Q3" s="32"/>
      <c r="R3" s="32"/>
      <c r="S3" s="32"/>
      <c r="T3" s="32"/>
      <c r="U3" s="32"/>
      <c r="V3" s="32"/>
      <c r="W3" s="32"/>
      <c r="X3" s="34"/>
      <c r="Y3" s="34"/>
      <c r="Z3" s="34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s="8" customFormat="1">
      <c r="B4" s="155" t="s">
        <v>52</v>
      </c>
      <c r="C4" s="32"/>
      <c r="D4" s="32"/>
      <c r="E4" s="32"/>
      <c r="F4" s="32"/>
      <c r="G4" s="32"/>
      <c r="H4" s="32"/>
      <c r="I4" s="32"/>
      <c r="J4" s="32"/>
      <c r="K4" s="35"/>
      <c r="L4" s="34"/>
      <c r="M4" s="34"/>
      <c r="N4" s="34"/>
      <c r="O4" s="34"/>
      <c r="P4" s="32"/>
      <c r="Q4" s="32"/>
      <c r="R4" s="32"/>
      <c r="S4" s="32"/>
      <c r="T4" s="32"/>
      <c r="U4" s="32"/>
      <c r="V4" s="32"/>
      <c r="W4" s="32"/>
      <c r="X4" s="34"/>
      <c r="Y4" s="34"/>
      <c r="Z4" s="34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s="8" customFormat="1">
      <c r="B5" s="154" t="s">
        <v>53</v>
      </c>
      <c r="C5" s="32"/>
      <c r="D5" s="32"/>
      <c r="E5" s="32"/>
      <c r="F5" s="32"/>
      <c r="G5" s="32"/>
      <c r="H5" s="32"/>
      <c r="I5" s="32"/>
      <c r="J5" s="32"/>
      <c r="K5" s="35"/>
      <c r="L5" s="34"/>
      <c r="M5" s="34"/>
      <c r="N5" s="34"/>
      <c r="O5" s="34"/>
      <c r="P5" s="32"/>
      <c r="Q5" s="32"/>
      <c r="R5" s="32"/>
      <c r="S5" s="32"/>
      <c r="T5" s="32"/>
      <c r="U5" s="32"/>
      <c r="V5" s="32"/>
      <c r="W5" s="32"/>
      <c r="X5" s="34"/>
      <c r="Y5" s="34"/>
      <c r="Z5" s="34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s="8" customFormat="1">
      <c r="B6" s="154" t="s">
        <v>54</v>
      </c>
      <c r="C6" s="32"/>
      <c r="D6" s="32"/>
      <c r="E6" s="32"/>
      <c r="F6" s="32"/>
      <c r="G6" s="32"/>
      <c r="H6" s="32"/>
      <c r="I6" s="32"/>
      <c r="J6" s="32"/>
      <c r="K6" s="35"/>
      <c r="L6" s="34"/>
      <c r="M6" s="34"/>
      <c r="N6" s="34"/>
      <c r="O6" s="34"/>
      <c r="P6" s="32"/>
      <c r="Q6" s="32"/>
      <c r="R6" s="32"/>
      <c r="S6" s="32"/>
      <c r="T6" s="32"/>
      <c r="U6" s="32"/>
      <c r="V6" s="32"/>
      <c r="W6" s="32"/>
      <c r="X6" s="34"/>
      <c r="Y6" s="34"/>
      <c r="Z6" s="34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s="8" customFormat="1">
      <c r="B7" s="154" t="s">
        <v>813</v>
      </c>
      <c r="C7" s="32"/>
      <c r="D7" s="32"/>
      <c r="E7" s="32"/>
      <c r="F7" s="32"/>
      <c r="G7" s="32"/>
      <c r="H7" s="32"/>
      <c r="I7" s="32"/>
      <c r="J7" s="32"/>
      <c r="K7" s="35"/>
      <c r="L7" s="34"/>
      <c r="M7" s="34"/>
      <c r="N7" s="34"/>
      <c r="O7" s="34"/>
      <c r="P7" s="32"/>
      <c r="Q7" s="32"/>
      <c r="R7" s="32"/>
      <c r="S7" s="32"/>
      <c r="T7" s="32"/>
      <c r="U7" s="32"/>
      <c r="V7" s="32"/>
      <c r="W7" s="32"/>
      <c r="X7" s="34"/>
      <c r="Y7" s="34"/>
      <c r="Z7" s="34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s="8" customFormat="1">
      <c r="A8" s="156"/>
      <c r="B8" s="32"/>
      <c r="C8" s="32"/>
      <c r="D8" s="32"/>
      <c r="E8" s="32"/>
      <c r="F8" s="32"/>
      <c r="G8" s="32"/>
      <c r="H8" s="32"/>
      <c r="I8" s="32"/>
      <c r="J8" s="32"/>
      <c r="K8" s="35"/>
      <c r="L8" s="34"/>
      <c r="M8" s="34"/>
      <c r="N8" s="34"/>
      <c r="O8" s="34"/>
      <c r="P8" s="32"/>
      <c r="Q8" s="32"/>
      <c r="R8" s="32"/>
      <c r="S8" s="32"/>
      <c r="T8" s="32"/>
      <c r="U8" s="32"/>
      <c r="V8" s="32"/>
      <c r="W8" s="32"/>
      <c r="X8" s="34"/>
      <c r="Y8" s="34"/>
      <c r="Z8" s="34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s="55" customFormat="1" ht="29.25" customHeight="1">
      <c r="A9" s="39"/>
      <c r="B9" s="216"/>
      <c r="C9" s="216"/>
      <c r="D9" s="217"/>
      <c r="E9" s="218" t="s">
        <v>76</v>
      </c>
      <c r="F9" s="219"/>
      <c r="G9" s="219"/>
      <c r="H9" s="219"/>
      <c r="I9" s="219"/>
      <c r="J9" s="220"/>
      <c r="K9" s="221" t="s">
        <v>77</v>
      </c>
      <c r="L9" s="222"/>
      <c r="M9" s="222"/>
      <c r="N9" s="222"/>
      <c r="O9" s="223"/>
      <c r="P9" s="214" t="s">
        <v>78</v>
      </c>
      <c r="Q9" s="214"/>
      <c r="R9" s="214"/>
      <c r="S9" s="214"/>
      <c r="T9" s="214"/>
      <c r="U9" s="214"/>
      <c r="V9" s="204" t="s">
        <v>79</v>
      </c>
      <c r="W9" s="224"/>
      <c r="X9" s="224"/>
      <c r="Y9" s="225" t="s">
        <v>80</v>
      </c>
      <c r="Z9" s="225"/>
      <c r="AA9" s="205" t="s">
        <v>81</v>
      </c>
      <c r="AB9" s="205"/>
      <c r="AC9" s="205"/>
      <c r="AD9" s="205"/>
      <c r="AE9" s="205"/>
      <c r="AF9" s="205"/>
      <c r="AG9" s="205"/>
      <c r="AH9" s="205"/>
      <c r="AI9" s="205"/>
      <c r="AJ9" s="205"/>
      <c r="AK9" s="56"/>
    </row>
    <row r="10" spans="1:37" s="38" customFormat="1" ht="134.25" customHeight="1">
      <c r="A10" s="39" t="s">
        <v>85</v>
      </c>
      <c r="B10" s="40" t="s">
        <v>16</v>
      </c>
      <c r="C10" s="40" t="s">
        <v>17</v>
      </c>
      <c r="D10" s="40" t="s">
        <v>18</v>
      </c>
      <c r="E10" s="68" t="s">
        <v>59</v>
      </c>
      <c r="F10" s="68" t="s">
        <v>89</v>
      </c>
      <c r="G10" s="68" t="s">
        <v>60</v>
      </c>
      <c r="H10" s="42" t="s">
        <v>67</v>
      </c>
      <c r="I10" s="179" t="s">
        <v>0</v>
      </c>
      <c r="J10" s="181" t="s">
        <v>68</v>
      </c>
      <c r="K10" s="180" t="s">
        <v>19</v>
      </c>
      <c r="L10" s="91" t="s">
        <v>66</v>
      </c>
      <c r="M10" s="91" t="s">
        <v>672</v>
      </c>
      <c r="N10" s="43" t="s">
        <v>4</v>
      </c>
      <c r="O10" s="43" t="s">
        <v>6</v>
      </c>
      <c r="P10" s="50" t="s">
        <v>20</v>
      </c>
      <c r="Q10" s="50" t="s">
        <v>21</v>
      </c>
      <c r="R10" s="50" t="s">
        <v>22</v>
      </c>
      <c r="S10" s="50" t="s">
        <v>23</v>
      </c>
      <c r="T10" s="50" t="s">
        <v>24</v>
      </c>
      <c r="U10" s="50" t="s">
        <v>25</v>
      </c>
      <c r="V10" s="69" t="s">
        <v>91</v>
      </c>
      <c r="W10" s="69" t="s">
        <v>90</v>
      </c>
      <c r="X10" s="69" t="s">
        <v>29</v>
      </c>
      <c r="Y10" s="57" t="s">
        <v>9</v>
      </c>
      <c r="Z10" s="57" t="s">
        <v>10</v>
      </c>
      <c r="AA10" s="43" t="s">
        <v>26</v>
      </c>
      <c r="AB10" s="43" t="s">
        <v>64</v>
      </c>
      <c r="AC10" s="43" t="s">
        <v>65</v>
      </c>
      <c r="AD10" s="43" t="s">
        <v>63</v>
      </c>
      <c r="AE10" s="50" t="s">
        <v>27</v>
      </c>
      <c r="AF10" s="50" t="s">
        <v>28</v>
      </c>
      <c r="AG10" s="44" t="s">
        <v>70</v>
      </c>
      <c r="AH10" s="44" t="s">
        <v>71</v>
      </c>
      <c r="AI10" s="44" t="s">
        <v>73</v>
      </c>
      <c r="AJ10" s="44" t="s">
        <v>72</v>
      </c>
      <c r="AK10" s="182" t="s">
        <v>34</v>
      </c>
    </row>
    <row r="11" spans="1:37" s="8" customFormat="1">
      <c r="A11" s="28">
        <f>IF(ISBLANK(#REF!),"",IF(ISNUMBER(A10),A10+1,1))</f>
        <v>1</v>
      </c>
      <c r="B11" s="8" t="s">
        <v>449</v>
      </c>
      <c r="C11" s="8" t="s">
        <v>106</v>
      </c>
      <c r="D11" s="8" t="s">
        <v>166</v>
      </c>
      <c r="E11" s="8" t="s">
        <v>40</v>
      </c>
      <c r="F11" s="8" t="s">
        <v>87</v>
      </c>
      <c r="G11" s="8" t="s">
        <v>15</v>
      </c>
      <c r="H11" s="8" t="s">
        <v>12</v>
      </c>
      <c r="I11" s="8" t="s">
        <v>11</v>
      </c>
      <c r="J11" s="37">
        <v>39953</v>
      </c>
      <c r="K11" s="51">
        <v>6.24</v>
      </c>
      <c r="L11" s="12"/>
      <c r="M11" s="12"/>
      <c r="N11" s="12"/>
      <c r="O11" s="12"/>
      <c r="P11" s="8">
        <v>0</v>
      </c>
      <c r="Q11" s="8">
        <v>0</v>
      </c>
      <c r="R11" s="8">
        <v>0</v>
      </c>
      <c r="S11" s="8">
        <v>3</v>
      </c>
      <c r="T11" s="8">
        <v>4</v>
      </c>
      <c r="U11" s="8">
        <v>14</v>
      </c>
      <c r="V11" s="11"/>
      <c r="W11" s="85"/>
      <c r="X11" s="12"/>
      <c r="Y11" s="12" t="s">
        <v>14</v>
      </c>
      <c r="Z11" s="12" t="s">
        <v>14</v>
      </c>
      <c r="AA11" s="23">
        <f>IF(ISBLANK(#REF!),"",IF(K11&gt;5,ROUND(0.5*(K11-5),2),0))</f>
        <v>0.62</v>
      </c>
      <c r="AB11" s="23">
        <f>IF(ISBLANK(#REF!),"",IF(L11="ΝΑΙ",6,(IF(M11="ΝΑΙ",4,0))))</f>
        <v>0</v>
      </c>
      <c r="AC11" s="23">
        <f>IF(ISBLANK(#REF!),"",IF(E11="ΠΕ23",IF(N11="ΝΑΙ",3,(IF(O11="ΝΑΙ",2,0))),IF(N11="ΝΑΙ",3,(IF(O11="ΝΑΙ",2,0)))))</f>
        <v>0</v>
      </c>
      <c r="AD11" s="23">
        <f>IF(ISBLANK(#REF!),"",MAX(AB11:AC11))</f>
        <v>0</v>
      </c>
      <c r="AE11" s="23">
        <f>IF(ISBLANK(#REF!),"",MIN(3,0.5*INT((P11*12+Q11+ROUND(R11/30,0))/6)))</f>
        <v>0</v>
      </c>
      <c r="AF11" s="23">
        <f>IF(ISBLANK(#REF!),"",0.25*(S11*12+T11+ROUND(U11/30,0)))</f>
        <v>10</v>
      </c>
      <c r="AG11" s="27">
        <f>IF(ISBLANK(#REF!),"",IF(V11&gt;=67%,7,0))</f>
        <v>0</v>
      </c>
      <c r="AH11" s="27">
        <f>IF(ISBLANK(#REF!),"",IF(W11&gt;=1,7,0))</f>
        <v>0</v>
      </c>
      <c r="AI11" s="27">
        <f>IF(ISBLANK(#REF!),"",IF(X11="ΠΟΛΥΤΕΚΝΟΣ",7,IF(X11="ΤΡΙΤΕΚΝΟΣ",3,0)))</f>
        <v>0</v>
      </c>
      <c r="AJ11" s="27">
        <f>IF(ISBLANK(#REF!),"",MAX(AG11:AI11))</f>
        <v>0</v>
      </c>
      <c r="AK11" s="178">
        <f>IF(ISBLANK(#REF!),"",AA11+SUM(AD11:AF11,AJ11))</f>
        <v>10.62</v>
      </c>
    </row>
  </sheetData>
  <mergeCells count="7"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125" priority="12">
      <formula>OR(AND($E1&lt;&gt;"ΠΕ23",$H1="ΝΑΙ",$I1="ΕΠΙΚΟΥΡΙΚΟΣ"),AND($E1&lt;&gt;"ΠΕ23",$H1="ΌΧΙ",$I1="ΚΥΡΙΟΣ"))</formula>
    </cfRule>
  </conditionalFormatting>
  <conditionalFormatting sqref="E1:G10">
    <cfRule type="expression" dxfId="124" priority="11">
      <formula>OR(AND($E1&lt;&gt;"ΠΕ25",$F1="ΑΕΙ",$G1="ΑΠΑΙΤΕΙΤΑΙ"),AND($E1&lt;&gt;"ΠΕ25",$E1&lt;&gt;"ΠΕ23",$F1="ΤΕΙ",$G1="ΔΕΝ ΑΠΑΙΤΕΙΤΑΙ"))</formula>
    </cfRule>
  </conditionalFormatting>
  <conditionalFormatting sqref="H1:H10 E1:E11">
    <cfRule type="expression" dxfId="123" priority="10">
      <formula>AND($E1="ΠΕ23",$H1="ΌΧΙ")</formula>
    </cfRule>
  </conditionalFormatting>
  <conditionalFormatting sqref="G1:G10 E1:E11">
    <cfRule type="expression" dxfId="122" priority="9">
      <formula>OR(AND($E1="ΠΕ23",$G1="ΑΠΑΙΤΕΙΤΑΙ"),AND($E1="ΠΕ25",$G1="ΔΕΝ ΑΠΑΙΤΕΙΤΑΙ"))</formula>
    </cfRule>
  </conditionalFormatting>
  <conditionalFormatting sqref="G1:H10">
    <cfRule type="expression" dxfId="121" priority="8">
      <formula>AND($G1="ΔΕΝ ΑΠΑΙΤΕΙΤΑΙ",$H1="ΌΧΙ")</formula>
    </cfRule>
  </conditionalFormatting>
  <conditionalFormatting sqref="E1:F10">
    <cfRule type="expression" dxfId="120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1:I11">
    <cfRule type="expression" dxfId="119" priority="6">
      <formula>OR(AND($E11&lt;&gt;"ΠΕ23",$H11="ΝΑΙ",$I11="ΕΠΙΚΟΥΡΙΚΟΣ"),AND($E11&lt;&gt;"ΠΕ23",$H11="ΌΧΙ",$I11="ΚΥΡΙΟΣ"))</formula>
    </cfRule>
  </conditionalFormatting>
  <conditionalFormatting sqref="E11:G11">
    <cfRule type="expression" dxfId="118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">
    <cfRule type="expression" dxfId="117" priority="4">
      <formula>AND($E11="ΠΕ23",$H11="ΌΧΙ")</formula>
    </cfRule>
  </conditionalFormatting>
  <conditionalFormatting sqref="G11">
    <cfRule type="expression" dxfId="116" priority="3">
      <formula>OR(AND($E11="ΠΕ23",$G11="ΑΠΑΙΤΕΙΤΑΙ"),AND($E11="ΠΕ25",$G11="ΔΕΝ ΑΠΑΙΤΕΙΤΑΙ"))</formula>
    </cfRule>
  </conditionalFormatting>
  <conditionalFormatting sqref="G11:H11">
    <cfRule type="expression" dxfId="115" priority="2">
      <formula>AND($G11="ΔΕΝ ΑΠΑΙΤΕΙΤΑΙ",$H11="ΌΧΙ")</formula>
    </cfRule>
  </conditionalFormatting>
  <conditionalFormatting sqref="E11:F11">
    <cfRule type="expression" dxfId="114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dataValidations count="12">
    <dataValidation type="whole" operator="greaterThanOrEqual" allowBlank="1" showInputMessage="1" showErrorMessage="1" sqref="W11">
      <formula1>0</formula1>
    </dataValidation>
    <dataValidation type="list" allowBlank="1" showInputMessage="1" showErrorMessage="1" sqref="F11">
      <formula1>ΑΕΙ_ΤΕΙ</formula1>
    </dataValidation>
    <dataValidation type="list" allowBlank="1" showInputMessage="1" showErrorMessage="1" sqref="G11">
      <formula1>ΑΠΑΙΤΕΙΤΑΙ_ΔΕΝ_ΑΠΑΙΤΕΙΤΑΙ</formula1>
    </dataValidation>
    <dataValidation type="list" allowBlank="1" showInputMessage="1" showErrorMessage="1" sqref="E11">
      <formula1>ΚΛΑΔΟΣ_ΕΕΠ</formula1>
    </dataValidation>
    <dataValidation type="decimal" allowBlank="1" showInputMessage="1" showErrorMessage="1" sqref="K11">
      <formula1>0</formula1>
      <formula2>10</formula2>
    </dataValidation>
    <dataValidation type="list" allowBlank="1" showInputMessage="1" showErrorMessage="1" sqref="X11">
      <formula1>ΠΟΛΥΤΕΚΝΟΣ_ΤΡΙΤΕΚΝΟΣ</formula1>
    </dataValidation>
    <dataValidation type="whole" allowBlank="1" showInputMessage="1" showErrorMessage="1" sqref="U11 R11">
      <formula1>0</formula1>
      <formula2>29</formula2>
    </dataValidation>
    <dataValidation type="whole" allowBlank="1" showInputMessage="1" showErrorMessage="1" sqref="T11 Q11">
      <formula1>0</formula1>
      <formula2>11</formula2>
    </dataValidation>
    <dataValidation type="whole" allowBlank="1" showInputMessage="1" showErrorMessage="1" sqref="S11 P11">
      <formula1>0</formula1>
      <formula2>40</formula2>
    </dataValidation>
    <dataValidation type="list" allowBlank="1" showInputMessage="1" showErrorMessage="1" sqref="Y11:Z11 L11:O11 H11">
      <formula1>NAI_OXI</formula1>
    </dataValidation>
    <dataValidation type="list" allowBlank="1" showInputMessage="1" showErrorMessage="1" sqref="I11">
      <formula1>ΚΑΤΗΓΟΡΙΑ_ΠΙΝΑΚΑ</formula1>
    </dataValidation>
    <dataValidation type="decimal" allowBlank="1" showInputMessage="1" showErrorMessage="1" sqref="V11">
      <formula1>0</formula1>
      <formula2>1</formula2>
    </dataValidation>
  </dataValidations>
  <pageMargins left="0.7" right="0.7" top="0.75" bottom="0.75" header="0.3" footer="0.3"/>
  <pageSetup scale="2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K31"/>
  <sheetViews>
    <sheetView view="pageBreakPreview" topLeftCell="A4" zoomScale="60" zoomScaleNormal="80" workbookViewId="0">
      <selection activeCell="A11" sqref="A11"/>
    </sheetView>
  </sheetViews>
  <sheetFormatPr defaultRowHeight="15"/>
  <cols>
    <col min="1" max="1" width="5.5703125" customWidth="1"/>
    <col min="2" max="2" width="17.42578125" customWidth="1"/>
    <col min="3" max="3" width="20.28515625" customWidth="1"/>
    <col min="4" max="4" width="17.85546875" customWidth="1"/>
    <col min="7" max="7" width="14.140625" customWidth="1"/>
    <col min="10" max="10" width="15.7109375" customWidth="1"/>
    <col min="11" max="11" width="6.42578125" customWidth="1"/>
    <col min="13" max="13" width="11" bestFit="1" customWidth="1"/>
    <col min="14" max="21" width="6.7109375" bestFit="1" customWidth="1"/>
    <col min="23" max="23" width="6.7109375" bestFit="1" customWidth="1"/>
    <col min="24" max="24" width="13.42578125" bestFit="1" customWidth="1"/>
    <col min="25" max="25" width="6.85546875" customWidth="1"/>
    <col min="26" max="26" width="7" customWidth="1"/>
    <col min="27" max="27" width="6.28515625" customWidth="1"/>
    <col min="30" max="30" width="7.5703125" customWidth="1"/>
    <col min="31" max="35" width="6.7109375" bestFit="1" customWidth="1"/>
    <col min="36" max="36" width="5.7109375" customWidth="1"/>
  </cols>
  <sheetData>
    <row r="1" spans="1:37" s="8" customFormat="1">
      <c r="A1" s="32"/>
      <c r="B1" s="32"/>
      <c r="C1" s="32"/>
      <c r="D1" s="32"/>
      <c r="E1" s="32"/>
      <c r="F1" s="32"/>
      <c r="G1" s="32"/>
      <c r="H1" s="32"/>
      <c r="I1" s="32"/>
      <c r="J1" s="32"/>
      <c r="K1" s="35"/>
      <c r="L1" s="34"/>
      <c r="M1" s="34"/>
      <c r="N1" s="34"/>
      <c r="O1" s="34"/>
      <c r="P1" s="32"/>
      <c r="Q1" s="32"/>
      <c r="R1" s="32"/>
      <c r="S1" s="32"/>
      <c r="T1" s="32"/>
      <c r="U1" s="32"/>
      <c r="V1" s="32"/>
      <c r="W1" s="32"/>
      <c r="X1" s="34"/>
      <c r="Y1" s="34"/>
      <c r="Z1" s="34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</row>
    <row r="2" spans="1:37" s="8" customFormat="1">
      <c r="A2" s="32"/>
      <c r="B2" s="32"/>
      <c r="D2" s="106" t="s">
        <v>819</v>
      </c>
      <c r="E2" s="106"/>
      <c r="F2" s="106"/>
      <c r="G2" s="106"/>
      <c r="H2" s="106"/>
      <c r="I2" s="106"/>
      <c r="J2" s="32"/>
      <c r="K2" s="35"/>
      <c r="L2" s="34"/>
      <c r="M2" s="34"/>
      <c r="N2" s="34"/>
      <c r="O2" s="34"/>
      <c r="P2" s="32"/>
      <c r="Q2" s="32"/>
      <c r="R2" s="32"/>
      <c r="S2" s="32"/>
      <c r="T2" s="32"/>
      <c r="U2" s="32"/>
      <c r="V2" s="32"/>
      <c r="W2" s="32"/>
      <c r="X2" s="34"/>
      <c r="Y2" s="34"/>
      <c r="Z2" s="34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s="8" customFormat="1">
      <c r="A3" s="32"/>
      <c r="B3" s="32"/>
      <c r="C3" s="36"/>
      <c r="D3" s="32"/>
      <c r="E3" s="32"/>
      <c r="F3" s="32"/>
      <c r="G3" s="32"/>
      <c r="H3" s="32"/>
      <c r="I3" s="32"/>
      <c r="J3" s="32"/>
      <c r="K3" s="35"/>
      <c r="L3" s="34"/>
      <c r="M3" s="34"/>
      <c r="N3" s="34"/>
      <c r="O3" s="34"/>
      <c r="P3" s="32"/>
      <c r="Q3" s="32"/>
      <c r="R3" s="32"/>
      <c r="S3" s="32"/>
      <c r="T3" s="32"/>
      <c r="U3" s="32"/>
      <c r="V3" s="32"/>
      <c r="W3" s="32"/>
      <c r="X3" s="34"/>
      <c r="Y3" s="34"/>
      <c r="Z3" s="34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s="8" customFormat="1">
      <c r="B4" s="209" t="s">
        <v>52</v>
      </c>
      <c r="C4" s="209"/>
      <c r="D4" s="209"/>
      <c r="E4" s="32"/>
      <c r="F4" s="32"/>
      <c r="G4" s="32"/>
      <c r="H4" s="32"/>
      <c r="I4" s="32"/>
      <c r="J4" s="32"/>
      <c r="K4" s="35"/>
      <c r="L4" s="34"/>
      <c r="M4" s="34"/>
      <c r="N4" s="34"/>
      <c r="O4" s="34"/>
      <c r="P4" s="32"/>
      <c r="Q4" s="32"/>
      <c r="R4" s="32"/>
      <c r="S4" s="32"/>
      <c r="T4" s="32"/>
      <c r="U4" s="32"/>
      <c r="V4" s="32"/>
      <c r="W4" s="32"/>
      <c r="X4" s="34"/>
      <c r="Y4" s="34"/>
      <c r="Z4" s="34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s="8" customFormat="1">
      <c r="B5" s="210" t="s">
        <v>53</v>
      </c>
      <c r="C5" s="210"/>
      <c r="D5" s="210"/>
      <c r="E5" s="32"/>
      <c r="F5" s="32"/>
      <c r="G5" s="32"/>
      <c r="H5" s="32"/>
      <c r="I5" s="32"/>
      <c r="J5" s="32"/>
      <c r="K5" s="35"/>
      <c r="L5" s="34"/>
      <c r="M5" s="34"/>
      <c r="N5" s="34"/>
      <c r="O5" s="34"/>
      <c r="P5" s="32"/>
      <c r="Q5" s="32"/>
      <c r="R5" s="32"/>
      <c r="S5" s="32"/>
      <c r="T5" s="32"/>
      <c r="U5" s="32"/>
      <c r="V5" s="32"/>
      <c r="W5" s="32"/>
      <c r="X5" s="34"/>
      <c r="Y5" s="34"/>
      <c r="Z5" s="34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s="8" customFormat="1">
      <c r="B6" s="210" t="s">
        <v>54</v>
      </c>
      <c r="C6" s="210"/>
      <c r="D6" s="210"/>
      <c r="E6" s="32"/>
      <c r="F6" s="32"/>
      <c r="G6" s="32"/>
      <c r="H6" s="32"/>
      <c r="I6" s="32"/>
      <c r="J6" s="32"/>
      <c r="K6" s="35"/>
      <c r="L6" s="34"/>
      <c r="M6" s="34"/>
      <c r="N6" s="34"/>
      <c r="O6" s="34"/>
      <c r="P6" s="32"/>
      <c r="Q6" s="32"/>
      <c r="R6" s="32"/>
      <c r="S6" s="32"/>
      <c r="T6" s="32"/>
      <c r="U6" s="32"/>
      <c r="V6" s="32"/>
      <c r="W6" s="32"/>
      <c r="X6" s="34"/>
      <c r="Y6" s="34"/>
      <c r="Z6" s="34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s="8" customFormat="1">
      <c r="B7" s="210" t="s">
        <v>813</v>
      </c>
      <c r="C7" s="210"/>
      <c r="D7" s="210"/>
      <c r="E7" s="32"/>
      <c r="F7" s="32"/>
      <c r="G7" s="32"/>
      <c r="H7" s="32"/>
      <c r="I7" s="32"/>
      <c r="J7" s="32"/>
      <c r="K7" s="35"/>
      <c r="L7" s="34"/>
      <c r="M7" s="34"/>
      <c r="N7" s="34"/>
      <c r="O7" s="34"/>
      <c r="P7" s="32"/>
      <c r="Q7" s="32"/>
      <c r="R7" s="32"/>
      <c r="S7" s="32"/>
      <c r="T7" s="32"/>
      <c r="U7" s="32"/>
      <c r="V7" s="32"/>
      <c r="W7" s="32"/>
      <c r="X7" s="34"/>
      <c r="Y7" s="34"/>
      <c r="Z7" s="34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s="8" customFormat="1">
      <c r="A8" s="156"/>
      <c r="B8" s="32"/>
      <c r="C8" s="32"/>
      <c r="D8" s="32"/>
      <c r="E8" s="32"/>
      <c r="F8" s="32"/>
      <c r="G8" s="32"/>
      <c r="H8" s="32"/>
      <c r="I8" s="32"/>
      <c r="J8" s="32"/>
      <c r="K8" s="35"/>
      <c r="L8" s="34"/>
      <c r="M8" s="34"/>
      <c r="N8" s="34"/>
      <c r="O8" s="34"/>
      <c r="P8" s="32"/>
      <c r="Q8" s="32"/>
      <c r="R8" s="32"/>
      <c r="S8" s="32"/>
      <c r="T8" s="32"/>
      <c r="U8" s="32"/>
      <c r="V8" s="32"/>
      <c r="W8" s="32"/>
      <c r="X8" s="34"/>
      <c r="Y8" s="34"/>
      <c r="Z8" s="34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s="55" customFormat="1" ht="29.25" customHeight="1">
      <c r="A9" s="39"/>
      <c r="B9" s="216"/>
      <c r="C9" s="216"/>
      <c r="D9" s="217"/>
      <c r="E9" s="218" t="s">
        <v>76</v>
      </c>
      <c r="F9" s="219"/>
      <c r="G9" s="219"/>
      <c r="H9" s="219"/>
      <c r="I9" s="219"/>
      <c r="J9" s="220"/>
      <c r="K9" s="221" t="s">
        <v>77</v>
      </c>
      <c r="L9" s="222"/>
      <c r="M9" s="222"/>
      <c r="N9" s="222"/>
      <c r="O9" s="223"/>
      <c r="P9" s="214" t="s">
        <v>78</v>
      </c>
      <c r="Q9" s="214"/>
      <c r="R9" s="214"/>
      <c r="S9" s="214"/>
      <c r="T9" s="214"/>
      <c r="U9" s="214"/>
      <c r="V9" s="204" t="s">
        <v>79</v>
      </c>
      <c r="W9" s="224"/>
      <c r="X9" s="224"/>
      <c r="Y9" s="225" t="s">
        <v>80</v>
      </c>
      <c r="Z9" s="225"/>
      <c r="AA9" s="205" t="s">
        <v>81</v>
      </c>
      <c r="AB9" s="205"/>
      <c r="AC9" s="205"/>
      <c r="AD9" s="205"/>
      <c r="AE9" s="205"/>
      <c r="AF9" s="205"/>
      <c r="AG9" s="205"/>
      <c r="AH9" s="205"/>
      <c r="AI9" s="205"/>
      <c r="AJ9" s="205"/>
      <c r="AK9" s="56"/>
    </row>
    <row r="10" spans="1:37" s="38" customFormat="1" ht="180" customHeight="1">
      <c r="A10" s="39" t="s">
        <v>85</v>
      </c>
      <c r="B10" s="40" t="s">
        <v>16</v>
      </c>
      <c r="C10" s="40" t="s">
        <v>17</v>
      </c>
      <c r="D10" s="40" t="s">
        <v>18</v>
      </c>
      <c r="E10" s="68" t="s">
        <v>59</v>
      </c>
      <c r="F10" s="68" t="s">
        <v>89</v>
      </c>
      <c r="G10" s="68" t="s">
        <v>60</v>
      </c>
      <c r="H10" s="42" t="s">
        <v>67</v>
      </c>
      <c r="I10" s="179" t="s">
        <v>0</v>
      </c>
      <c r="J10" s="181" t="s">
        <v>68</v>
      </c>
      <c r="K10" s="180" t="s">
        <v>19</v>
      </c>
      <c r="L10" s="91" t="s">
        <v>66</v>
      </c>
      <c r="M10" s="91" t="s">
        <v>672</v>
      </c>
      <c r="N10" s="43" t="s">
        <v>4</v>
      </c>
      <c r="O10" s="43" t="s">
        <v>6</v>
      </c>
      <c r="P10" s="50" t="s">
        <v>20</v>
      </c>
      <c r="Q10" s="50" t="s">
        <v>21</v>
      </c>
      <c r="R10" s="50" t="s">
        <v>22</v>
      </c>
      <c r="S10" s="50" t="s">
        <v>23</v>
      </c>
      <c r="T10" s="50" t="s">
        <v>24</v>
      </c>
      <c r="U10" s="50" t="s">
        <v>25</v>
      </c>
      <c r="V10" s="69" t="s">
        <v>91</v>
      </c>
      <c r="W10" s="69" t="s">
        <v>90</v>
      </c>
      <c r="X10" s="69" t="s">
        <v>29</v>
      </c>
      <c r="Y10" s="57" t="s">
        <v>9</v>
      </c>
      <c r="Z10" s="57" t="s">
        <v>10</v>
      </c>
      <c r="AA10" s="43" t="s">
        <v>26</v>
      </c>
      <c r="AB10" s="43" t="s">
        <v>64</v>
      </c>
      <c r="AC10" s="43" t="s">
        <v>65</v>
      </c>
      <c r="AD10" s="43" t="s">
        <v>63</v>
      </c>
      <c r="AE10" s="50" t="s">
        <v>27</v>
      </c>
      <c r="AF10" s="50" t="s">
        <v>28</v>
      </c>
      <c r="AG10" s="44" t="s">
        <v>70</v>
      </c>
      <c r="AH10" s="44" t="s">
        <v>71</v>
      </c>
      <c r="AI10" s="44" t="s">
        <v>73</v>
      </c>
      <c r="AJ10" s="44" t="s">
        <v>72</v>
      </c>
      <c r="AK10" s="182" t="s">
        <v>34</v>
      </c>
    </row>
    <row r="11" spans="1:37" s="8" customFormat="1">
      <c r="A11" s="28">
        <f>IF(ISBLANK(#REF!),"",IF(ISNUMBER(A10),A10+1,1))</f>
        <v>1</v>
      </c>
      <c r="B11" s="8" t="s">
        <v>374</v>
      </c>
      <c r="C11" s="8" t="s">
        <v>131</v>
      </c>
      <c r="D11" s="8" t="s">
        <v>146</v>
      </c>
      <c r="E11" s="8" t="s">
        <v>41</v>
      </c>
      <c r="F11" s="8" t="s">
        <v>88</v>
      </c>
      <c r="G11" s="8" t="s">
        <v>61</v>
      </c>
      <c r="H11" s="8" t="s">
        <v>12</v>
      </c>
      <c r="I11" s="8" t="s">
        <v>11</v>
      </c>
      <c r="J11" s="37">
        <v>38649</v>
      </c>
      <c r="K11" s="51">
        <v>7.95</v>
      </c>
      <c r="L11" s="12"/>
      <c r="M11" s="12" t="s">
        <v>12</v>
      </c>
      <c r="N11" s="12"/>
      <c r="O11" s="12"/>
      <c r="P11" s="8">
        <v>0</v>
      </c>
      <c r="Q11" s="8">
        <v>0</v>
      </c>
      <c r="R11" s="8">
        <v>0</v>
      </c>
      <c r="S11" s="8">
        <v>4</v>
      </c>
      <c r="T11" s="8">
        <v>2</v>
      </c>
      <c r="U11" s="8">
        <v>15</v>
      </c>
      <c r="V11" s="11"/>
      <c r="W11" s="85"/>
      <c r="X11" s="12"/>
      <c r="Y11" s="12" t="s">
        <v>14</v>
      </c>
      <c r="Z11" s="12" t="s">
        <v>14</v>
      </c>
      <c r="AA11" s="23">
        <f>IF(ISBLANK(#REF!),"",IF(K11&gt;5,ROUND(0.5*(K11-5),2),0))</f>
        <v>1.48</v>
      </c>
      <c r="AB11" s="23">
        <f>IF(ISBLANK(#REF!),"",IF(L11="ΝΑΙ",6,(IF(M11="ΝΑΙ",4,0))))</f>
        <v>4</v>
      </c>
      <c r="AC11" s="23">
        <f>IF(ISBLANK(#REF!),"",IF(E11="ΠΕ23",IF(N11="ΝΑΙ",3,(IF(O11="ΝΑΙ",2,0))),IF(N11="ΝΑΙ",3,(IF(O11="ΝΑΙ",2,0)))))</f>
        <v>0</v>
      </c>
      <c r="AD11" s="23">
        <f>IF(ISBLANK(#REF!),"",MAX(AB11:AC11))</f>
        <v>4</v>
      </c>
      <c r="AE11" s="23">
        <f>IF(ISBLANK(#REF!),"",MIN(3,0.5*INT((P11*12+Q11+ROUND(R11/30,0))/6)))</f>
        <v>0</v>
      </c>
      <c r="AF11" s="23">
        <f>IF(ISBLANK(#REF!),"",0.25*(S11*12+T11+ROUND(U11/30,0)))</f>
        <v>12.75</v>
      </c>
      <c r="AG11" s="27">
        <f>IF(ISBLANK(#REF!),"",IF(V11&gt;=67%,7,0))</f>
        <v>0</v>
      </c>
      <c r="AH11" s="27">
        <f>IF(ISBLANK(#REF!),"",IF(W11&gt;=1,7,0))</f>
        <v>0</v>
      </c>
      <c r="AI11" s="27">
        <f>IF(ISBLANK(#REF!),"",IF(X11="ΠΟΛΥΤΕΚΝΟΣ",7,IF(X11="ΤΡΙΤΕΚΝΟΣ",3,0)))</f>
        <v>0</v>
      </c>
      <c r="AJ11" s="27">
        <f>IF(ISBLANK(#REF!),"",MAX(AG11:AI11))</f>
        <v>0</v>
      </c>
      <c r="AK11" s="178">
        <f>IF(ISBLANK(#REF!),"",AA11+SUM(AD11:AF11,AJ11))</f>
        <v>18.23</v>
      </c>
    </row>
    <row r="12" spans="1:37" s="8" customFormat="1">
      <c r="A12" s="28">
        <f>IF(ISBLANK(#REF!),"",IF(ISNUMBER(A11),A11+1,1))</f>
        <v>2</v>
      </c>
      <c r="B12" s="8" t="s">
        <v>372</v>
      </c>
      <c r="C12" s="8" t="s">
        <v>133</v>
      </c>
      <c r="D12" s="8" t="s">
        <v>312</v>
      </c>
      <c r="E12" s="8" t="s">
        <v>41</v>
      </c>
      <c r="F12" s="8" t="s">
        <v>88</v>
      </c>
      <c r="G12" s="8" t="s">
        <v>61</v>
      </c>
      <c r="H12" s="8" t="s">
        <v>12</v>
      </c>
      <c r="I12" s="8" t="s">
        <v>11</v>
      </c>
      <c r="J12" s="37">
        <v>37663</v>
      </c>
      <c r="K12" s="51">
        <v>8.1</v>
      </c>
      <c r="L12" s="12"/>
      <c r="M12" s="12" t="s">
        <v>12</v>
      </c>
      <c r="N12" s="12"/>
      <c r="O12" s="12"/>
      <c r="P12" s="8">
        <v>0</v>
      </c>
      <c r="Q12" s="8">
        <v>0</v>
      </c>
      <c r="R12" s="8">
        <v>0</v>
      </c>
      <c r="S12" s="8">
        <v>3</v>
      </c>
      <c r="T12" s="8">
        <v>6</v>
      </c>
      <c r="U12" s="8">
        <v>7</v>
      </c>
      <c r="V12" s="11"/>
      <c r="W12" s="85"/>
      <c r="X12" s="12"/>
      <c r="Y12" s="12" t="s">
        <v>14</v>
      </c>
      <c r="Z12" s="12" t="s">
        <v>14</v>
      </c>
      <c r="AA12" s="23">
        <f>IF(ISBLANK(#REF!),"",IF(K12&gt;5,ROUND(0.5*(K12-5),2),0))</f>
        <v>1.55</v>
      </c>
      <c r="AB12" s="23">
        <f>IF(ISBLANK(#REF!),"",IF(L12="ΝΑΙ",6,(IF(M12="ΝΑΙ",4,0))))</f>
        <v>4</v>
      </c>
      <c r="AC12" s="23">
        <f>IF(ISBLANK(#REF!),"",IF(E12="ΠΕ23",IF(N12="ΝΑΙ",3,(IF(O12="ΝΑΙ",2,0))),IF(N12="ΝΑΙ",3,(IF(O12="ΝΑΙ",2,0)))))</f>
        <v>0</v>
      </c>
      <c r="AD12" s="23">
        <f>IF(ISBLANK(#REF!),"",MAX(AB12:AC12))</f>
        <v>4</v>
      </c>
      <c r="AE12" s="23">
        <f>IF(ISBLANK(#REF!),"",MIN(3,0.5*INT((P12*12+Q12+ROUND(R12/30,0))/6)))</f>
        <v>0</v>
      </c>
      <c r="AF12" s="23">
        <f>IF(ISBLANK(#REF!),"",0.25*(S12*12+T12+ROUND(U12/30,0)))</f>
        <v>10.5</v>
      </c>
      <c r="AG12" s="27">
        <f>IF(ISBLANK(#REF!),"",IF(V12&gt;=67%,7,0))</f>
        <v>0</v>
      </c>
      <c r="AH12" s="27">
        <f>IF(ISBLANK(#REF!),"",IF(W12&gt;=1,7,0))</f>
        <v>0</v>
      </c>
      <c r="AI12" s="27">
        <f>IF(ISBLANK(#REF!),"",IF(X12="ΠΟΛΥΤΕΚΝΟΣ",7,IF(X12="ΤΡΙΤΕΚΝΟΣ",3,0)))</f>
        <v>0</v>
      </c>
      <c r="AJ12" s="27">
        <f>IF(ISBLANK(#REF!),"",MAX(AG12:AI12))</f>
        <v>0</v>
      </c>
      <c r="AK12" s="178">
        <f>IF(ISBLANK(#REF!),"",AA12+SUM(AD12:AF12,AJ12))</f>
        <v>16.05</v>
      </c>
    </row>
    <row r="13" spans="1:37" s="8" customFormat="1">
      <c r="A13" s="28">
        <f>IF(ISBLANK(#REF!),"",IF(ISNUMBER(A12),A12+1,1))</f>
        <v>3</v>
      </c>
      <c r="B13" s="16" t="s">
        <v>416</v>
      </c>
      <c r="C13" s="16" t="s">
        <v>417</v>
      </c>
      <c r="D13" s="16" t="s">
        <v>95</v>
      </c>
      <c r="E13" s="16" t="s">
        <v>41</v>
      </c>
      <c r="F13" s="16" t="s">
        <v>88</v>
      </c>
      <c r="G13" s="16" t="s">
        <v>61</v>
      </c>
      <c r="H13" s="16" t="s">
        <v>12</v>
      </c>
      <c r="I13" s="16" t="s">
        <v>11</v>
      </c>
      <c r="J13" s="90">
        <v>39548</v>
      </c>
      <c r="K13" s="54">
        <v>7.79</v>
      </c>
      <c r="L13" s="17"/>
      <c r="M13" s="17" t="s">
        <v>12</v>
      </c>
      <c r="N13" s="17"/>
      <c r="O13" s="17"/>
      <c r="P13" s="16">
        <v>3</v>
      </c>
      <c r="Q13" s="16">
        <v>0</v>
      </c>
      <c r="R13" s="16">
        <v>9</v>
      </c>
      <c r="S13" s="16">
        <v>1</v>
      </c>
      <c r="T13" s="16">
        <v>11</v>
      </c>
      <c r="U13" s="16">
        <v>17</v>
      </c>
      <c r="V13" s="26"/>
      <c r="W13" s="87"/>
      <c r="X13" s="17"/>
      <c r="Y13" s="17" t="s">
        <v>14</v>
      </c>
      <c r="Z13" s="17" t="s">
        <v>14</v>
      </c>
      <c r="AA13" s="23">
        <f>IF(ISBLANK(#REF!),"",IF(K13&gt;5,ROUND(0.5*(K13-5),2),0))</f>
        <v>1.4</v>
      </c>
      <c r="AB13" s="23">
        <f>IF(ISBLANK(#REF!),"",IF(L13="ΝΑΙ",6,(IF(M13="ΝΑΙ",4,0))))</f>
        <v>4</v>
      </c>
      <c r="AC13" s="23">
        <f>IF(ISBLANK(#REF!),"",IF(E13="ΠΕ23",IF(N13="ΝΑΙ",3,(IF(O13="ΝΑΙ",2,0))),IF(N13="ΝΑΙ",3,(IF(O13="ΝΑΙ",2,0)))))</f>
        <v>0</v>
      </c>
      <c r="AD13" s="23">
        <f>IF(ISBLANK(#REF!),"",MAX(AB13:AC13))</f>
        <v>4</v>
      </c>
      <c r="AE13" s="23">
        <f>IF(ISBLANK(#REF!),"",MIN(3,0.5*INT((P13*12+Q13+ROUND(R13/30,0))/6)))</f>
        <v>3</v>
      </c>
      <c r="AF13" s="23">
        <f>IF(ISBLANK(#REF!),"",0.25*(S13*12+T13+ROUND(U13/30,0)))</f>
        <v>6</v>
      </c>
      <c r="AG13" s="27">
        <f>IF(ISBLANK(#REF!),"",IF(V13&gt;=67%,7,0))</f>
        <v>0</v>
      </c>
      <c r="AH13" s="27">
        <f>IF(ISBLANK(#REF!),"",IF(W13&gt;=1,7,0))</f>
        <v>0</v>
      </c>
      <c r="AI13" s="27">
        <f>IF(ISBLANK(#REF!),"",IF(X13="ΠΟΛΥΤΕΚΝΟΣ",7,IF(X13="ΤΡΙΤΕΚΝΟΣ",3,0)))</f>
        <v>0</v>
      </c>
      <c r="AJ13" s="27">
        <f>IF(ISBLANK(#REF!),"",MAX(AG13:AI13))</f>
        <v>0</v>
      </c>
      <c r="AK13" s="178">
        <f>IF(ISBLANK(#REF!),"",AA13+SUM(AD13:AF13,AJ13))</f>
        <v>14.4</v>
      </c>
    </row>
    <row r="14" spans="1:37" s="8" customFormat="1">
      <c r="A14" s="28">
        <f>IF(ISBLANK(#REF!),"",IF(ISNUMBER(A13),A13+1,1))</f>
        <v>4</v>
      </c>
      <c r="B14" s="8" t="s">
        <v>435</v>
      </c>
      <c r="C14" s="8" t="s">
        <v>106</v>
      </c>
      <c r="D14" s="8" t="s">
        <v>327</v>
      </c>
      <c r="E14" s="8" t="s">
        <v>41</v>
      </c>
      <c r="F14" s="8" t="s">
        <v>88</v>
      </c>
      <c r="G14" s="8" t="s">
        <v>61</v>
      </c>
      <c r="H14" s="8" t="s">
        <v>12</v>
      </c>
      <c r="I14" s="8" t="s">
        <v>11</v>
      </c>
      <c r="J14" s="37">
        <v>39763</v>
      </c>
      <c r="K14" s="51">
        <v>7.52</v>
      </c>
      <c r="L14" s="12"/>
      <c r="M14" s="12"/>
      <c r="N14" s="12"/>
      <c r="O14" s="12"/>
      <c r="P14" s="8">
        <v>3</v>
      </c>
      <c r="Q14" s="8">
        <v>0</v>
      </c>
      <c r="R14" s="8">
        <v>12</v>
      </c>
      <c r="S14" s="8">
        <v>3</v>
      </c>
      <c r="T14" s="8">
        <v>2</v>
      </c>
      <c r="U14" s="8">
        <v>17</v>
      </c>
      <c r="V14" s="11"/>
      <c r="W14" s="85"/>
      <c r="X14" s="12"/>
      <c r="Y14" s="12" t="s">
        <v>14</v>
      </c>
      <c r="Z14" s="12" t="s">
        <v>14</v>
      </c>
      <c r="AA14" s="23">
        <f>IF(ISBLANK(#REF!),"",IF(K14&gt;5,ROUND(0.5*(K14-5),2),0))</f>
        <v>1.26</v>
      </c>
      <c r="AB14" s="23">
        <f>IF(ISBLANK(#REF!),"",IF(L14="ΝΑΙ",6,(IF(M14="ΝΑΙ",4,0))))</f>
        <v>0</v>
      </c>
      <c r="AC14" s="23">
        <f>IF(ISBLANK(#REF!),"",IF(E14="ΠΕ23",IF(N14="ΝΑΙ",3,(IF(O14="ΝΑΙ",2,0))),IF(N14="ΝΑΙ",3,(IF(O14="ΝΑΙ",2,0)))))</f>
        <v>0</v>
      </c>
      <c r="AD14" s="23">
        <f>IF(ISBLANK(#REF!),"",MAX(AB14:AC14))</f>
        <v>0</v>
      </c>
      <c r="AE14" s="23">
        <f>IF(ISBLANK(#REF!),"",MIN(3,0.5*INT((P14*12+Q14+ROUND(R14/30,0))/6)))</f>
        <v>3</v>
      </c>
      <c r="AF14" s="23">
        <f>IF(ISBLANK(#REF!),"",0.25*(S14*12+T14+ROUND(U14/30,0)))</f>
        <v>9.75</v>
      </c>
      <c r="AG14" s="27">
        <f>IF(ISBLANK(#REF!),"",IF(V14&gt;=67%,7,0))</f>
        <v>0</v>
      </c>
      <c r="AH14" s="27">
        <f>IF(ISBLANK(#REF!),"",IF(W14&gt;=1,7,0))</f>
        <v>0</v>
      </c>
      <c r="AI14" s="27">
        <f>IF(ISBLANK(#REF!),"",IF(X14="ΠΟΛΥΤΕΚΝΟΣ",7,IF(X14="ΤΡΙΤΕΚΝΟΣ",3,0)))</f>
        <v>0</v>
      </c>
      <c r="AJ14" s="27">
        <f>IF(ISBLANK(#REF!),"",MAX(AG14:AI14))</f>
        <v>0</v>
      </c>
      <c r="AK14" s="178">
        <f>IF(ISBLANK(#REF!),"",AA14+SUM(AD14:AF14,AJ14))</f>
        <v>14.01</v>
      </c>
    </row>
    <row r="15" spans="1:37" s="8" customFormat="1">
      <c r="A15" s="28">
        <f>IF(ISBLANK(#REF!),"",IF(ISNUMBER(A14),A14+1,1))</f>
        <v>5</v>
      </c>
      <c r="B15" s="8" t="s">
        <v>346</v>
      </c>
      <c r="C15" s="24" t="s">
        <v>119</v>
      </c>
      <c r="D15" s="8" t="s">
        <v>347</v>
      </c>
      <c r="E15" s="8" t="s">
        <v>41</v>
      </c>
      <c r="F15" s="8" t="s">
        <v>88</v>
      </c>
      <c r="G15" s="8" t="s">
        <v>61</v>
      </c>
      <c r="H15" s="8" t="s">
        <v>12</v>
      </c>
      <c r="I15" s="8" t="s">
        <v>11</v>
      </c>
      <c r="J15" s="37">
        <v>41353</v>
      </c>
      <c r="K15" s="53">
        <v>7.16</v>
      </c>
      <c r="L15" s="25"/>
      <c r="M15" s="12"/>
      <c r="N15" s="12"/>
      <c r="O15" s="12"/>
      <c r="P15" s="9">
        <v>0</v>
      </c>
      <c r="Q15" s="9">
        <v>4</v>
      </c>
      <c r="R15" s="9">
        <v>14</v>
      </c>
      <c r="S15" s="9">
        <v>1</v>
      </c>
      <c r="T15" s="9">
        <v>2</v>
      </c>
      <c r="U15" s="9">
        <v>18</v>
      </c>
      <c r="V15" s="10">
        <v>0.67</v>
      </c>
      <c r="W15" s="83"/>
      <c r="X15" s="12"/>
      <c r="Y15" s="12" t="s">
        <v>14</v>
      </c>
      <c r="Z15" s="12" t="s">
        <v>14</v>
      </c>
      <c r="AA15" s="23">
        <f>IF(ISBLANK(#REF!),"",IF(K15&gt;5,ROUND(0.5*(K15-5),2),0))</f>
        <v>1.08</v>
      </c>
      <c r="AB15" s="23">
        <f>IF(ISBLANK(#REF!),"",IF(L15="ΝΑΙ",6,(IF(M15="ΝΑΙ",4,0))))</f>
        <v>0</v>
      </c>
      <c r="AC15" s="23">
        <f>IF(ISBLANK(#REF!),"",IF(E15="ΠΕ23",IF(N15="ΝΑΙ",3,(IF(O15="ΝΑΙ",2,0))),IF(N15="ΝΑΙ",3,(IF(O15="ΝΑΙ",2,0)))))</f>
        <v>0</v>
      </c>
      <c r="AD15" s="23">
        <f>IF(ISBLANK(#REF!),"",MAX(AB15:AC15))</f>
        <v>0</v>
      </c>
      <c r="AE15" s="23">
        <f>IF(ISBLANK(#REF!),"",MIN(3,0.5*INT((P15*12+Q15+ROUND(R15/30,0))/6)))</f>
        <v>0</v>
      </c>
      <c r="AF15" s="23">
        <f>IF(ISBLANK(#REF!),"",0.25*(S15*12+T15+ROUND(U15/30,0)))</f>
        <v>3.75</v>
      </c>
      <c r="AG15" s="27">
        <f>IF(ISBLANK(#REF!),"",IF(V15&gt;=67%,7,0))</f>
        <v>7</v>
      </c>
      <c r="AH15" s="27">
        <f>IF(ISBLANK(#REF!),"",IF(W15&gt;=1,7,0))</f>
        <v>0</v>
      </c>
      <c r="AI15" s="27">
        <f>IF(ISBLANK(#REF!),"",IF(X15="ΠΟΛΥΤΕΚΝΟΣ",7,IF(X15="ΤΡΙΤΕΚΝΟΣ",3,0)))</f>
        <v>0</v>
      </c>
      <c r="AJ15" s="27">
        <f>IF(ISBLANK(#REF!),"",MAX(AG15:AI15))</f>
        <v>7</v>
      </c>
      <c r="AK15" s="178">
        <f>IF(ISBLANK(#REF!),"",AA15+SUM(AD15:AF15,AJ15))</f>
        <v>11.83</v>
      </c>
    </row>
    <row r="16" spans="1:37" s="8" customFormat="1">
      <c r="A16" s="28">
        <f>IF(ISBLANK(#REF!),"",IF(ISNUMBER(A15),A15+1,1))</f>
        <v>6</v>
      </c>
      <c r="B16" s="16" t="s">
        <v>375</v>
      </c>
      <c r="C16" s="16" t="s">
        <v>376</v>
      </c>
      <c r="D16" s="16" t="s">
        <v>377</v>
      </c>
      <c r="E16" s="16" t="s">
        <v>41</v>
      </c>
      <c r="F16" s="16" t="s">
        <v>88</v>
      </c>
      <c r="G16" s="16" t="s">
        <v>61</v>
      </c>
      <c r="H16" s="16" t="s">
        <v>12</v>
      </c>
      <c r="I16" s="16" t="s">
        <v>11</v>
      </c>
      <c r="J16" s="90">
        <v>39351</v>
      </c>
      <c r="K16" s="54">
        <v>6.99</v>
      </c>
      <c r="L16" s="17"/>
      <c r="M16" s="17"/>
      <c r="N16" s="17"/>
      <c r="O16" s="17" t="s">
        <v>12</v>
      </c>
      <c r="P16" s="16">
        <v>1</v>
      </c>
      <c r="Q16" s="16">
        <v>7</v>
      </c>
      <c r="R16" s="16">
        <v>12</v>
      </c>
      <c r="S16" s="16">
        <v>1</v>
      </c>
      <c r="T16" s="16">
        <v>11</v>
      </c>
      <c r="U16" s="16">
        <v>18</v>
      </c>
      <c r="V16" s="26"/>
      <c r="W16" s="87"/>
      <c r="X16" s="17"/>
      <c r="Y16" s="17" t="s">
        <v>14</v>
      </c>
      <c r="Z16" s="17" t="s">
        <v>14</v>
      </c>
      <c r="AA16" s="23">
        <f>IF(ISBLANK(#REF!),"",IF(K16&gt;5,ROUND(0.5*(K16-5),2),0))</f>
        <v>1</v>
      </c>
      <c r="AB16" s="23">
        <f>IF(ISBLANK(#REF!),"",IF(L16="ΝΑΙ",6,(IF(M16="ΝΑΙ",4,0))))</f>
        <v>0</v>
      </c>
      <c r="AC16" s="23">
        <f>IF(ISBLANK(#REF!),"",IF(E16="ΠΕ23",IF(N16="ΝΑΙ",3,(IF(O16="ΝΑΙ",2,0))),IF(N16="ΝΑΙ",3,(IF(O16="ΝΑΙ",2,0)))))</f>
        <v>2</v>
      </c>
      <c r="AD16" s="23">
        <f>IF(ISBLANK(#REF!),"",MAX(AB16:AC16))</f>
        <v>2</v>
      </c>
      <c r="AE16" s="23">
        <f>IF(ISBLANK(#REF!),"",MIN(3,0.5*INT((P16*12+Q16+ROUND(R16/30,0))/6)))</f>
        <v>1.5</v>
      </c>
      <c r="AF16" s="23">
        <f>IF(ISBLANK(#REF!),"",0.25*(S16*12+T16+ROUND(U16/30,0)))</f>
        <v>6</v>
      </c>
      <c r="AG16" s="27">
        <f>IF(ISBLANK(#REF!),"",IF(V16&gt;=67%,7,0))</f>
        <v>0</v>
      </c>
      <c r="AH16" s="27">
        <f>IF(ISBLANK(#REF!),"",IF(W16&gt;=1,7,0))</f>
        <v>0</v>
      </c>
      <c r="AI16" s="27">
        <f>IF(ISBLANK(#REF!),"",IF(X16="ΠΟΛΥΤΕΚΝΟΣ",7,IF(X16="ΤΡΙΤΕΚΝΟΣ",3,0)))</f>
        <v>0</v>
      </c>
      <c r="AJ16" s="27">
        <f>IF(ISBLANK(#REF!),"",MAX(AG16:AI16))</f>
        <v>0</v>
      </c>
      <c r="AK16" s="178">
        <f>IF(ISBLANK(#REF!),"",AA16+SUM(AD16:AF16,AJ16))</f>
        <v>10.5</v>
      </c>
    </row>
    <row r="17" spans="1:37" s="8" customFormat="1">
      <c r="A17" s="28">
        <f>IF(ISBLANK(#REF!),"",IF(ISNUMBER(A16),A16+1,1))</f>
        <v>7</v>
      </c>
      <c r="B17" s="16" t="s">
        <v>439</v>
      </c>
      <c r="C17" s="16" t="s">
        <v>148</v>
      </c>
      <c r="D17" s="16" t="s">
        <v>111</v>
      </c>
      <c r="E17" s="16" t="s">
        <v>41</v>
      </c>
      <c r="F17" s="16" t="s">
        <v>88</v>
      </c>
      <c r="G17" s="16" t="s">
        <v>61</v>
      </c>
      <c r="H17" s="16" t="s">
        <v>12</v>
      </c>
      <c r="I17" s="16" t="s">
        <v>11</v>
      </c>
      <c r="J17" s="90">
        <v>37368</v>
      </c>
      <c r="K17" s="54">
        <v>6.2</v>
      </c>
      <c r="L17" s="17"/>
      <c r="M17" s="17"/>
      <c r="N17" s="17"/>
      <c r="O17" s="17"/>
      <c r="P17" s="16">
        <v>0</v>
      </c>
      <c r="Q17" s="16">
        <v>0</v>
      </c>
      <c r="R17" s="16">
        <v>0</v>
      </c>
      <c r="S17" s="16">
        <v>3</v>
      </c>
      <c r="T17" s="16">
        <v>2</v>
      </c>
      <c r="U17" s="16">
        <v>18</v>
      </c>
      <c r="V17" s="26"/>
      <c r="W17" s="87"/>
      <c r="X17" s="17"/>
      <c r="Y17" s="17" t="s">
        <v>14</v>
      </c>
      <c r="Z17" s="17" t="s">
        <v>14</v>
      </c>
      <c r="AA17" s="23">
        <f>IF(ISBLANK(#REF!),"",IF(K17&gt;5,ROUND(0.5*(K17-5),2),0))</f>
        <v>0.6</v>
      </c>
      <c r="AB17" s="23">
        <f>IF(ISBLANK(#REF!),"",IF(L17="ΝΑΙ",6,(IF(M17="ΝΑΙ",4,0))))</f>
        <v>0</v>
      </c>
      <c r="AC17" s="23">
        <f>IF(ISBLANK(#REF!),"",IF(E17="ΠΕ23",IF(N17="ΝΑΙ",3,(IF(O17="ΝΑΙ",2,0))),IF(N17="ΝΑΙ",3,(IF(O17="ΝΑΙ",2,0)))))</f>
        <v>0</v>
      </c>
      <c r="AD17" s="23">
        <f>IF(ISBLANK(#REF!),"",MAX(AB17:AC17))</f>
        <v>0</v>
      </c>
      <c r="AE17" s="23">
        <f>IF(ISBLANK(#REF!),"",MIN(3,0.5*INT((P17*12+Q17+ROUND(R17/30,0))/6)))</f>
        <v>0</v>
      </c>
      <c r="AF17" s="23">
        <f>IF(ISBLANK(#REF!),"",0.25*(S17*12+T17+ROUND(U17/30,0)))</f>
        <v>9.75</v>
      </c>
      <c r="AG17" s="27">
        <f>IF(ISBLANK(#REF!),"",IF(V17&gt;=67%,7,0))</f>
        <v>0</v>
      </c>
      <c r="AH17" s="27">
        <f>IF(ISBLANK(#REF!),"",IF(W17&gt;=1,7,0))</f>
        <v>0</v>
      </c>
      <c r="AI17" s="27">
        <f>IF(ISBLANK(#REF!),"",IF(X17="ΠΟΛΥΤΕΚΝΟΣ",7,IF(X17="ΤΡΙΤΕΚΝΟΣ",3,0)))</f>
        <v>0</v>
      </c>
      <c r="AJ17" s="27">
        <f>IF(ISBLANK(#REF!),"",MAX(AG17:AI17))</f>
        <v>0</v>
      </c>
      <c r="AK17" s="178">
        <f>IF(ISBLANK(#REF!),"",AA17+SUM(AD17:AF17,AJ17))</f>
        <v>10.35</v>
      </c>
    </row>
    <row r="18" spans="1:37" s="8" customFormat="1">
      <c r="A18" s="28">
        <f>IF(ISBLANK(#REF!),"",IF(ISNUMBER(A17),A17+1,1))</f>
        <v>8</v>
      </c>
      <c r="B18" s="16" t="s">
        <v>418</v>
      </c>
      <c r="C18" s="16" t="s">
        <v>145</v>
      </c>
      <c r="D18" s="16" t="s">
        <v>95</v>
      </c>
      <c r="E18" s="16" t="s">
        <v>41</v>
      </c>
      <c r="F18" s="16" t="s">
        <v>88</v>
      </c>
      <c r="G18" s="16" t="s">
        <v>61</v>
      </c>
      <c r="H18" s="16" t="s">
        <v>12</v>
      </c>
      <c r="I18" s="16" t="s">
        <v>11</v>
      </c>
      <c r="J18" s="90">
        <v>39736</v>
      </c>
      <c r="K18" s="54">
        <v>7.65</v>
      </c>
      <c r="L18" s="17"/>
      <c r="M18" s="17"/>
      <c r="N18" s="17"/>
      <c r="O18" s="17"/>
      <c r="P18" s="16">
        <v>2</v>
      </c>
      <c r="Q18" s="16">
        <v>3</v>
      </c>
      <c r="R18" s="16">
        <v>23</v>
      </c>
      <c r="S18" s="16">
        <v>1</v>
      </c>
      <c r="T18" s="16">
        <v>11</v>
      </c>
      <c r="U18" s="16">
        <v>28</v>
      </c>
      <c r="V18" s="26"/>
      <c r="W18" s="87"/>
      <c r="X18" s="17"/>
      <c r="Y18" s="17" t="s">
        <v>14</v>
      </c>
      <c r="Z18" s="17" t="s">
        <v>14</v>
      </c>
      <c r="AA18" s="23">
        <f>IF(ISBLANK(#REF!),"",IF(K18&gt;5,ROUND(0.5*(K18-5),2),0))</f>
        <v>1.33</v>
      </c>
      <c r="AB18" s="23">
        <f>IF(ISBLANK(#REF!),"",IF(L18="ΝΑΙ",6,(IF(M18="ΝΑΙ",4,0))))</f>
        <v>0</v>
      </c>
      <c r="AC18" s="23">
        <f>IF(ISBLANK(#REF!),"",IF(E18="ΠΕ23",IF(N18="ΝΑΙ",3,(IF(O18="ΝΑΙ",2,0))),IF(N18="ΝΑΙ",3,(IF(O18="ΝΑΙ",2,0)))))</f>
        <v>0</v>
      </c>
      <c r="AD18" s="23">
        <f>IF(ISBLANK(#REF!),"",MAX(AB18:AC18))</f>
        <v>0</v>
      </c>
      <c r="AE18" s="23">
        <f>IF(ISBLANK(#REF!),"",MIN(3,0.5*INT((P18*12+Q18+ROUND(R18/30,0))/6)))</f>
        <v>2</v>
      </c>
      <c r="AF18" s="23">
        <f>IF(ISBLANK(#REF!),"",0.25*(S18*12+T18+ROUND(U18/30,0)))</f>
        <v>6</v>
      </c>
      <c r="AG18" s="27">
        <f>IF(ISBLANK(#REF!),"",IF(V18&gt;=67%,7,0))</f>
        <v>0</v>
      </c>
      <c r="AH18" s="27">
        <f>IF(ISBLANK(#REF!),"",IF(W18&gt;=1,7,0))</f>
        <v>0</v>
      </c>
      <c r="AI18" s="27">
        <f>IF(ISBLANK(#REF!),"",IF(X18="ΠΟΛΥΤΕΚΝΟΣ",7,IF(X18="ΤΡΙΤΕΚΝΟΣ",3,0)))</f>
        <v>0</v>
      </c>
      <c r="AJ18" s="27">
        <f>IF(ISBLANK(#REF!),"",MAX(AG18:AI18))</f>
        <v>0</v>
      </c>
      <c r="AK18" s="178">
        <f>IF(ISBLANK(#REF!),"",AA18+SUM(AD18:AF18,AJ18))</f>
        <v>9.33</v>
      </c>
    </row>
    <row r="19" spans="1:37" s="8" customFormat="1">
      <c r="A19" s="28">
        <f>IF(ISBLANK(#REF!),"",IF(ISNUMBER(A18),A18+1,1))</f>
        <v>9</v>
      </c>
      <c r="B19" s="16" t="s">
        <v>404</v>
      </c>
      <c r="C19" s="16" t="s">
        <v>137</v>
      </c>
      <c r="D19" s="16" t="s">
        <v>143</v>
      </c>
      <c r="E19" s="16" t="s">
        <v>41</v>
      </c>
      <c r="F19" s="16" t="s">
        <v>87</v>
      </c>
      <c r="G19" s="16" t="s">
        <v>61</v>
      </c>
      <c r="H19" s="16" t="s">
        <v>12</v>
      </c>
      <c r="I19" s="16" t="s">
        <v>11</v>
      </c>
      <c r="J19" s="90">
        <v>40736</v>
      </c>
      <c r="K19" s="54">
        <v>7.94</v>
      </c>
      <c r="L19" s="17"/>
      <c r="M19" s="17" t="s">
        <v>12</v>
      </c>
      <c r="N19" s="17"/>
      <c r="O19" s="17"/>
      <c r="P19" s="16">
        <v>0</v>
      </c>
      <c r="Q19" s="16">
        <v>0</v>
      </c>
      <c r="R19" s="16">
        <v>0</v>
      </c>
      <c r="S19" s="16">
        <v>1</v>
      </c>
      <c r="T19" s="16">
        <v>2</v>
      </c>
      <c r="U19" s="16">
        <v>13</v>
      </c>
      <c r="V19" s="26"/>
      <c r="W19" s="87"/>
      <c r="X19" s="17"/>
      <c r="Y19" s="17" t="s">
        <v>14</v>
      </c>
      <c r="Z19" s="17" t="s">
        <v>14</v>
      </c>
      <c r="AA19" s="23">
        <f>IF(ISBLANK(#REF!),"",IF(K19&gt;5,ROUND(0.5*(K19-5),2),0))</f>
        <v>1.47</v>
      </c>
      <c r="AB19" s="23">
        <f>IF(ISBLANK(#REF!),"",IF(L19="ΝΑΙ",6,(IF(M19="ΝΑΙ",4,0))))</f>
        <v>4</v>
      </c>
      <c r="AC19" s="23">
        <f>IF(ISBLANK(#REF!),"",IF(E19="ΠΕ23",IF(N19="ΝΑΙ",3,(IF(O19="ΝΑΙ",2,0))),IF(N19="ΝΑΙ",3,(IF(O19="ΝΑΙ",2,0)))))</f>
        <v>0</v>
      </c>
      <c r="AD19" s="23">
        <f>IF(ISBLANK(#REF!),"",MAX(AB19:AC19))</f>
        <v>4</v>
      </c>
      <c r="AE19" s="23">
        <f>IF(ISBLANK(#REF!),"",MIN(3,0.5*INT((P19*12+Q19+ROUND(R19/30,0))/6)))</f>
        <v>0</v>
      </c>
      <c r="AF19" s="23">
        <f>IF(ISBLANK(#REF!),"",0.25*(S19*12+T19+ROUND(U19/30,0)))</f>
        <v>3.5</v>
      </c>
      <c r="AG19" s="27">
        <f>IF(ISBLANK(#REF!),"",IF(V19&gt;=67%,7,0))</f>
        <v>0</v>
      </c>
      <c r="AH19" s="27">
        <f>IF(ISBLANK(#REF!),"",IF(W19&gt;=1,7,0))</f>
        <v>0</v>
      </c>
      <c r="AI19" s="27">
        <f>IF(ISBLANK(#REF!),"",IF(X19="ΠΟΛΥΤΕΚΝΟΣ",7,IF(X19="ΤΡΙΤΕΚΝΟΣ",3,0)))</f>
        <v>0</v>
      </c>
      <c r="AJ19" s="27">
        <f>IF(ISBLANK(#REF!),"",MAX(AG19:AI19))</f>
        <v>0</v>
      </c>
      <c r="AK19" s="178">
        <f>IF(ISBLANK(#REF!),"",AA19+SUM(AD19:AF19,AJ19))</f>
        <v>8.9700000000000006</v>
      </c>
    </row>
    <row r="20" spans="1:37" s="16" customFormat="1">
      <c r="A20" s="28">
        <f>IF(ISBLANK(#REF!),"",IF(ISNUMBER(A19),A19+1,1))</f>
        <v>10</v>
      </c>
      <c r="B20" s="8" t="s">
        <v>345</v>
      </c>
      <c r="C20" s="8" t="s">
        <v>119</v>
      </c>
      <c r="D20" s="8" t="s">
        <v>166</v>
      </c>
      <c r="E20" s="8" t="s">
        <v>41</v>
      </c>
      <c r="F20" s="8" t="s">
        <v>88</v>
      </c>
      <c r="G20" s="8" t="s">
        <v>61</v>
      </c>
      <c r="H20" s="8" t="s">
        <v>12</v>
      </c>
      <c r="I20" s="8" t="s">
        <v>11</v>
      </c>
      <c r="J20" s="37">
        <v>42620</v>
      </c>
      <c r="K20" s="51">
        <v>7.82</v>
      </c>
      <c r="L20" s="12"/>
      <c r="M20" s="12"/>
      <c r="N20" s="12"/>
      <c r="O20" s="12"/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10"/>
      <c r="W20" s="83"/>
      <c r="X20" s="12" t="s">
        <v>30</v>
      </c>
      <c r="Y20" s="12" t="s">
        <v>14</v>
      </c>
      <c r="Z20" s="12" t="s">
        <v>14</v>
      </c>
      <c r="AA20" s="23">
        <f>IF(ISBLANK(#REF!),"",IF(K20&gt;5,ROUND(0.5*(K20-5),2),0))</f>
        <v>1.41</v>
      </c>
      <c r="AB20" s="23">
        <f>IF(ISBLANK(#REF!),"",IF(L20="ΝΑΙ",6,(IF(M20="ΝΑΙ",4,0))))</f>
        <v>0</v>
      </c>
      <c r="AC20" s="23">
        <f>IF(ISBLANK(#REF!),"",IF(E20="ΠΕ23",IF(N20="ΝΑΙ",3,(IF(O20="ΝΑΙ",2,0))),IF(N20="ΝΑΙ",3,(IF(O20="ΝΑΙ",2,0)))))</f>
        <v>0</v>
      </c>
      <c r="AD20" s="23">
        <f>IF(ISBLANK(#REF!),"",MAX(AB20:AC20))</f>
        <v>0</v>
      </c>
      <c r="AE20" s="23">
        <f>IF(ISBLANK(#REF!),"",MIN(3,0.5*INT((P20*12+Q20+ROUND(R20/30,0))/6)))</f>
        <v>0</v>
      </c>
      <c r="AF20" s="23">
        <f>IF(ISBLANK(#REF!),"",0.25*(S20*12+T20+ROUND(U20/30,0)))</f>
        <v>0</v>
      </c>
      <c r="AG20" s="27">
        <f>IF(ISBLANK(#REF!),"",IF(V20&gt;=67%,7,0))</f>
        <v>0</v>
      </c>
      <c r="AH20" s="27">
        <f>IF(ISBLANK(#REF!),"",IF(W20&gt;=1,7,0))</f>
        <v>0</v>
      </c>
      <c r="AI20" s="27">
        <f>IF(ISBLANK(#REF!),"",IF(X20="ΠΟΛΥΤΕΚΝΟΣ",7,IF(X20="ΤΡΙΤΕΚΝΟΣ",3,0)))</f>
        <v>7</v>
      </c>
      <c r="AJ20" s="27">
        <f>IF(ISBLANK(#REF!),"",MAX(AG20:AI20))</f>
        <v>7</v>
      </c>
      <c r="AK20" s="178">
        <f>IF(ISBLANK(#REF!),"",AA20+SUM(AD20:AF20,AJ20))</f>
        <v>8.41</v>
      </c>
    </row>
    <row r="21" spans="1:37" s="8" customFormat="1">
      <c r="A21" s="28">
        <f>IF(ISBLANK(#REF!),"",IF(ISNUMBER(A20),A20+1,1))</f>
        <v>11</v>
      </c>
      <c r="B21" s="8" t="s">
        <v>356</v>
      </c>
      <c r="C21" s="24" t="s">
        <v>357</v>
      </c>
      <c r="D21" s="8" t="s">
        <v>111</v>
      </c>
      <c r="E21" s="24" t="s">
        <v>41</v>
      </c>
      <c r="F21" s="24" t="s">
        <v>88</v>
      </c>
      <c r="G21" s="8" t="s">
        <v>61</v>
      </c>
      <c r="H21" s="8" t="s">
        <v>12</v>
      </c>
      <c r="I21" s="8" t="s">
        <v>11</v>
      </c>
      <c r="J21" s="37">
        <v>41932</v>
      </c>
      <c r="K21" s="53">
        <v>7.02</v>
      </c>
      <c r="L21" s="25"/>
      <c r="M21" s="12"/>
      <c r="N21" s="12"/>
      <c r="O21" s="12"/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10">
        <v>0.67</v>
      </c>
      <c r="W21" s="83"/>
      <c r="X21" s="12"/>
      <c r="Y21" s="12" t="s">
        <v>14</v>
      </c>
      <c r="Z21" s="12" t="s">
        <v>14</v>
      </c>
      <c r="AA21" s="23">
        <f>IF(ISBLANK(#REF!),"",IF(K21&gt;5,ROUND(0.5*(K21-5),2),0))</f>
        <v>1.01</v>
      </c>
      <c r="AB21" s="23">
        <f>IF(ISBLANK(#REF!),"",IF(L21="ΝΑΙ",6,(IF(M21="ΝΑΙ",4,0))))</f>
        <v>0</v>
      </c>
      <c r="AC21" s="23">
        <f>IF(ISBLANK(#REF!),"",IF(E21="ΠΕ23",IF(N21="ΝΑΙ",3,(IF(O21="ΝΑΙ",2,0))),IF(N21="ΝΑΙ",3,(IF(O21="ΝΑΙ",2,0)))))</f>
        <v>0</v>
      </c>
      <c r="AD21" s="23">
        <f>IF(ISBLANK(#REF!),"",MAX(AB21:AC21))</f>
        <v>0</v>
      </c>
      <c r="AE21" s="23">
        <f>IF(ISBLANK(#REF!),"",MIN(3,0.5*INT((P21*12+Q21+ROUND(R21/30,0))/6)))</f>
        <v>0</v>
      </c>
      <c r="AF21" s="23">
        <f>IF(ISBLANK(#REF!),"",0.25*(S21*12+T21+ROUND(U21/30,0)))</f>
        <v>0</v>
      </c>
      <c r="AG21" s="27">
        <f>IF(ISBLANK(#REF!),"",IF(V21&gt;=67%,7,0))</f>
        <v>7</v>
      </c>
      <c r="AH21" s="27">
        <f>IF(ISBLANK(#REF!),"",IF(W21&gt;=1,7,0))</f>
        <v>0</v>
      </c>
      <c r="AI21" s="27">
        <f>IF(ISBLANK(#REF!),"",IF(X21="ΠΟΛΥΤΕΚΝΟΣ",7,IF(X21="ΤΡΙΤΕΚΝΟΣ",3,0)))</f>
        <v>0</v>
      </c>
      <c r="AJ21" s="27">
        <f>IF(ISBLANK(#REF!),"",MAX(AG21:AI21))</f>
        <v>7</v>
      </c>
      <c r="AK21" s="178">
        <f>IF(ISBLANK(#REF!),"",AA21+SUM(AD21:AF21,AJ21))</f>
        <v>8.01</v>
      </c>
    </row>
    <row r="22" spans="1:37" s="16" customFormat="1">
      <c r="A22" s="28">
        <f>IF(ISBLANK(#REF!),"",IF(ISNUMBER(A21),A21+1,1))</f>
        <v>12</v>
      </c>
      <c r="B22" s="16" t="s">
        <v>437</v>
      </c>
      <c r="C22" s="16" t="s">
        <v>150</v>
      </c>
      <c r="D22" s="16" t="s">
        <v>106</v>
      </c>
      <c r="E22" s="16" t="s">
        <v>41</v>
      </c>
      <c r="F22" s="16" t="s">
        <v>88</v>
      </c>
      <c r="G22" s="16" t="s">
        <v>61</v>
      </c>
      <c r="H22" s="16" t="s">
        <v>12</v>
      </c>
      <c r="I22" s="16" t="s">
        <v>11</v>
      </c>
      <c r="J22" s="90">
        <v>38761</v>
      </c>
      <c r="K22" s="54">
        <v>7.42</v>
      </c>
      <c r="L22" s="17"/>
      <c r="M22" s="17"/>
      <c r="N22" s="17"/>
      <c r="O22" s="17"/>
      <c r="P22" s="16">
        <v>0</v>
      </c>
      <c r="Q22" s="16">
        <v>1</v>
      </c>
      <c r="R22" s="16">
        <v>22</v>
      </c>
      <c r="S22" s="16">
        <v>1</v>
      </c>
      <c r="T22" s="16">
        <v>11</v>
      </c>
      <c r="U22" s="16">
        <v>27</v>
      </c>
      <c r="V22" s="26"/>
      <c r="W22" s="87"/>
      <c r="X22" s="17"/>
      <c r="Y22" s="17" t="s">
        <v>14</v>
      </c>
      <c r="Z22" s="17" t="s">
        <v>14</v>
      </c>
      <c r="AA22" s="23">
        <f>IF(ISBLANK(#REF!),"",IF(K22&gt;5,ROUND(0.5*(K22-5),2),0))</f>
        <v>1.21</v>
      </c>
      <c r="AB22" s="23">
        <f>IF(ISBLANK(#REF!),"",IF(L22="ΝΑΙ",6,(IF(M22="ΝΑΙ",4,0))))</f>
        <v>0</v>
      </c>
      <c r="AC22" s="23">
        <f>IF(ISBLANK(#REF!),"",IF(E22="ΠΕ23",IF(N22="ΝΑΙ",3,(IF(O22="ΝΑΙ",2,0))),IF(N22="ΝΑΙ",3,(IF(O22="ΝΑΙ",2,0)))))</f>
        <v>0</v>
      </c>
      <c r="AD22" s="23">
        <f>IF(ISBLANK(#REF!),"",MAX(AB22:AC22))</f>
        <v>0</v>
      </c>
      <c r="AE22" s="23">
        <f>IF(ISBLANK(#REF!),"",MIN(3,0.5*INT((P22*12+Q22+ROUND(R22/30,0))/6)))</f>
        <v>0</v>
      </c>
      <c r="AF22" s="23">
        <f>IF(ISBLANK(#REF!),"",0.25*(S22*12+T22+ROUND(U22/30,0)))</f>
        <v>6</v>
      </c>
      <c r="AG22" s="27">
        <f>IF(ISBLANK(#REF!),"",IF(V22&gt;=67%,7,0))</f>
        <v>0</v>
      </c>
      <c r="AH22" s="27">
        <f>IF(ISBLANK(#REF!),"",IF(W22&gt;=1,7,0))</f>
        <v>0</v>
      </c>
      <c r="AI22" s="27">
        <f>IF(ISBLANK(#REF!),"",IF(X22="ΠΟΛΥΤΕΚΝΟΣ",7,IF(X22="ΤΡΙΤΕΚΝΟΣ",3,0)))</f>
        <v>0</v>
      </c>
      <c r="AJ22" s="27">
        <f>IF(ISBLANK(#REF!),"",MAX(AG22:AI22))</f>
        <v>0</v>
      </c>
      <c r="AK22" s="178">
        <f>IF(ISBLANK(#REF!),"",AA22+SUM(AD22:AF22,AJ22))</f>
        <v>7.21</v>
      </c>
    </row>
    <row r="23" spans="1:37" s="16" customFormat="1">
      <c r="A23" s="28">
        <f>IF(ISBLANK(#REF!),"",IF(ISNUMBER(A22),A22+1,1))</f>
        <v>13</v>
      </c>
      <c r="B23" s="16" t="s">
        <v>433</v>
      </c>
      <c r="C23" s="16" t="s">
        <v>97</v>
      </c>
      <c r="D23" s="16" t="s">
        <v>434</v>
      </c>
      <c r="E23" s="16" t="s">
        <v>41</v>
      </c>
      <c r="F23" s="16" t="s">
        <v>88</v>
      </c>
      <c r="G23" s="16" t="s">
        <v>61</v>
      </c>
      <c r="H23" s="16" t="s">
        <v>12</v>
      </c>
      <c r="I23" s="16" t="s">
        <v>11</v>
      </c>
      <c r="J23" s="90">
        <v>40639</v>
      </c>
      <c r="K23" s="54">
        <v>8.41</v>
      </c>
      <c r="L23" s="17"/>
      <c r="M23" s="17"/>
      <c r="N23" s="17"/>
      <c r="O23" s="17"/>
      <c r="P23" s="16">
        <v>0</v>
      </c>
      <c r="Q23" s="16">
        <v>3</v>
      </c>
      <c r="R23" s="16">
        <v>3</v>
      </c>
      <c r="S23" s="16">
        <v>1</v>
      </c>
      <c r="T23" s="16">
        <v>10</v>
      </c>
      <c r="U23" s="16">
        <v>6</v>
      </c>
      <c r="V23" s="26"/>
      <c r="W23" s="87"/>
      <c r="X23" s="17"/>
      <c r="Y23" s="17" t="s">
        <v>14</v>
      </c>
      <c r="Z23" s="17" t="s">
        <v>14</v>
      </c>
      <c r="AA23" s="23">
        <f>IF(ISBLANK(#REF!),"",IF(K23&gt;5,ROUND(0.5*(K23-5),2),0))</f>
        <v>1.71</v>
      </c>
      <c r="AB23" s="23">
        <f>IF(ISBLANK(#REF!),"",IF(L23="ΝΑΙ",6,(IF(M23="ΝΑΙ",4,0))))</f>
        <v>0</v>
      </c>
      <c r="AC23" s="23">
        <f>IF(ISBLANK(#REF!),"",IF(E23="ΠΕ23",IF(N23="ΝΑΙ",3,(IF(O23="ΝΑΙ",2,0))),IF(N23="ΝΑΙ",3,(IF(O23="ΝΑΙ",2,0)))))</f>
        <v>0</v>
      </c>
      <c r="AD23" s="23">
        <f>IF(ISBLANK(#REF!),"",MAX(AB23:AC23))</f>
        <v>0</v>
      </c>
      <c r="AE23" s="23">
        <f>IF(ISBLANK(#REF!),"",MIN(3,0.5*INT((P23*12+Q23+ROUND(R23/30,0))/6)))</f>
        <v>0</v>
      </c>
      <c r="AF23" s="23">
        <f>IF(ISBLANK(#REF!),"",0.25*(S23*12+T23+ROUND(U23/30,0)))</f>
        <v>5.5</v>
      </c>
      <c r="AG23" s="27">
        <f>IF(ISBLANK(#REF!),"",IF(V23&gt;=67%,7,0))</f>
        <v>0</v>
      </c>
      <c r="AH23" s="27">
        <f>IF(ISBLANK(#REF!),"",IF(W23&gt;=1,7,0))</f>
        <v>0</v>
      </c>
      <c r="AI23" s="27">
        <f>IF(ISBLANK(#REF!),"",IF(X23="ΠΟΛΥΤΕΚΝΟΣ",7,IF(X23="ΤΡΙΤΕΚΝΟΣ",3,0)))</f>
        <v>0</v>
      </c>
      <c r="AJ23" s="27">
        <f>IF(ISBLANK(#REF!),"",MAX(AG23:AI23))</f>
        <v>0</v>
      </c>
      <c r="AK23" s="178">
        <f>IF(ISBLANK(#REF!),"",AA23+SUM(AD23:AF23,AJ23))</f>
        <v>7.21</v>
      </c>
    </row>
    <row r="24" spans="1:37" s="16" customFormat="1">
      <c r="A24" s="28">
        <f>IF(ISBLANK(#REF!),"",IF(ISNUMBER(A23),A23+1,1))</f>
        <v>14</v>
      </c>
      <c r="B24" s="94" t="s">
        <v>358</v>
      </c>
      <c r="C24" s="94" t="s">
        <v>359</v>
      </c>
      <c r="D24" s="94" t="s">
        <v>360</v>
      </c>
      <c r="E24" s="94" t="s">
        <v>41</v>
      </c>
      <c r="F24" s="94" t="s">
        <v>87</v>
      </c>
      <c r="G24" s="94" t="s">
        <v>61</v>
      </c>
      <c r="H24" s="94" t="s">
        <v>12</v>
      </c>
      <c r="I24" s="94" t="s">
        <v>11</v>
      </c>
      <c r="J24" s="95">
        <v>41197</v>
      </c>
      <c r="K24" s="96">
        <v>6.94</v>
      </c>
      <c r="L24" s="104"/>
      <c r="M24" s="97" t="s">
        <v>12</v>
      </c>
      <c r="N24" s="97"/>
      <c r="O24" s="97"/>
      <c r="P24" s="101">
        <v>0</v>
      </c>
      <c r="Q24" s="101">
        <v>0</v>
      </c>
      <c r="R24" s="101">
        <v>0</v>
      </c>
      <c r="S24" s="101">
        <v>0</v>
      </c>
      <c r="T24" s="101">
        <v>6</v>
      </c>
      <c r="U24" s="101">
        <v>11</v>
      </c>
      <c r="V24" s="102"/>
      <c r="W24" s="103"/>
      <c r="X24" s="97"/>
      <c r="Y24" s="97" t="s">
        <v>12</v>
      </c>
      <c r="Z24" s="97" t="s">
        <v>14</v>
      </c>
      <c r="AA24" s="100">
        <f>IF(ISBLANK(#REF!),"",IF(K24&gt;5,ROUND(0.5*(K24-5),2),0))</f>
        <v>0.97</v>
      </c>
      <c r="AB24" s="100">
        <f>IF(ISBLANK(#REF!),"",IF(L24="ΝΑΙ",6,(IF(M24="ΝΑΙ",4,0))))</f>
        <v>4</v>
      </c>
      <c r="AC24" s="100">
        <f>IF(ISBLANK(#REF!),"",IF(E24="ΠΕ23",IF(N24="ΝΑΙ",3,(IF(O24="ΝΑΙ",2,0))),IF(N24="ΝΑΙ",3,(IF(O24="ΝΑΙ",2,0)))))</f>
        <v>0</v>
      </c>
      <c r="AD24" s="100">
        <f>IF(ISBLANK(#REF!),"",MAX(AB24:AC24))</f>
        <v>4</v>
      </c>
      <c r="AE24" s="100">
        <f>IF(ISBLANK(#REF!),"",MIN(3,0.5*INT((P24*12+Q24+ROUND(R24/30,0))/6)))</f>
        <v>0</v>
      </c>
      <c r="AF24" s="100">
        <f>IF(ISBLANK(#REF!),"",0.25*(S24*12+T24+ROUND(U24/30,0)))</f>
        <v>1.5</v>
      </c>
      <c r="AG24" s="92">
        <f>IF(ISBLANK(#REF!),"",IF(V24&gt;=67%,7,0))</f>
        <v>0</v>
      </c>
      <c r="AH24" s="92">
        <f>IF(ISBLANK(#REF!),"",IF(W24&gt;=1,7,0))</f>
        <v>0</v>
      </c>
      <c r="AI24" s="92">
        <f>IF(ISBLANK(#REF!),"",IF(X24="ΠΟΛΥΤΕΚΝΟΣ",7,IF(X24="ΤΡΙΤΕΚΝΟΣ",3,0)))</f>
        <v>0</v>
      </c>
      <c r="AJ24" s="92">
        <f>IF(ISBLANK(#REF!),"",MAX(AG24:AI24))</f>
        <v>0</v>
      </c>
      <c r="AK24" s="186">
        <f>IF(ISBLANK(#REF!),"",AA24+SUM(AD24:AF24,AJ24))</f>
        <v>6.47</v>
      </c>
    </row>
    <row r="25" spans="1:37" s="16" customFormat="1">
      <c r="A25" s="28">
        <f>IF(ISBLANK(#REF!),"",IF(ISNUMBER(A24),A24+1,1))</f>
        <v>15</v>
      </c>
      <c r="B25" s="8" t="s">
        <v>373</v>
      </c>
      <c r="C25" s="8" t="s">
        <v>183</v>
      </c>
      <c r="D25" s="8" t="s">
        <v>106</v>
      </c>
      <c r="E25" s="8" t="s">
        <v>41</v>
      </c>
      <c r="F25" s="8" t="s">
        <v>88</v>
      </c>
      <c r="G25" s="8" t="s">
        <v>61</v>
      </c>
      <c r="H25" s="8" t="s">
        <v>12</v>
      </c>
      <c r="I25" s="8" t="s">
        <v>11</v>
      </c>
      <c r="J25" s="37">
        <v>39944</v>
      </c>
      <c r="K25" s="51">
        <v>8.06</v>
      </c>
      <c r="L25" s="12"/>
      <c r="M25" s="12"/>
      <c r="N25" s="12"/>
      <c r="O25" s="12"/>
      <c r="P25" s="8">
        <v>1</v>
      </c>
      <c r="Q25" s="8">
        <v>3</v>
      </c>
      <c r="R25" s="8">
        <v>20</v>
      </c>
      <c r="S25" s="8">
        <v>1</v>
      </c>
      <c r="T25" s="8">
        <v>1</v>
      </c>
      <c r="U25" s="8">
        <v>15</v>
      </c>
      <c r="V25" s="11"/>
      <c r="W25" s="85"/>
      <c r="X25" s="12"/>
      <c r="Y25" s="12" t="s">
        <v>14</v>
      </c>
      <c r="Z25" s="12" t="s">
        <v>14</v>
      </c>
      <c r="AA25" s="23">
        <f>IF(ISBLANK(#REF!),"",IF(K25&gt;5,ROUND(0.5*(K25-5),2),0))</f>
        <v>1.53</v>
      </c>
      <c r="AB25" s="23">
        <f>IF(ISBLANK(#REF!),"",IF(L25="ΝΑΙ",6,(IF(M25="ΝΑΙ",4,0))))</f>
        <v>0</v>
      </c>
      <c r="AC25" s="23">
        <f>IF(ISBLANK(#REF!),"",IF(E25="ΠΕ23",IF(N25="ΝΑΙ",3,(IF(O25="ΝΑΙ",2,0))),IF(N25="ΝΑΙ",3,(IF(O25="ΝΑΙ",2,0)))))</f>
        <v>0</v>
      </c>
      <c r="AD25" s="23">
        <f>IF(ISBLANK(#REF!),"",MAX(AB25:AC25))</f>
        <v>0</v>
      </c>
      <c r="AE25" s="23">
        <f>IF(ISBLANK(#REF!),"",MIN(3,0.5*INT((P25*12+Q25+ROUND(R25/30,0))/6)))</f>
        <v>1</v>
      </c>
      <c r="AF25" s="23">
        <f>IF(ISBLANK(#REF!),"",0.25*(S25*12+T25+ROUND(U25/30,0)))</f>
        <v>3.5</v>
      </c>
      <c r="AG25" s="27">
        <f>IF(ISBLANK(#REF!),"",IF(V25&gt;=67%,7,0))</f>
        <v>0</v>
      </c>
      <c r="AH25" s="27">
        <f>IF(ISBLANK(#REF!),"",IF(W25&gt;=1,7,0))</f>
        <v>0</v>
      </c>
      <c r="AI25" s="27">
        <f>IF(ISBLANK(#REF!),"",IF(X25="ΠΟΛΥΤΕΚΝΟΣ",7,IF(X25="ΤΡΙΤΕΚΝΟΣ",3,0)))</f>
        <v>0</v>
      </c>
      <c r="AJ25" s="27">
        <f>IF(ISBLANK(#REF!),"",MAX(AG25:AI25))</f>
        <v>0</v>
      </c>
      <c r="AK25" s="178">
        <f>IF(ISBLANK(#REF!),"",AA25+SUM(AD25:AF25,AJ25))</f>
        <v>6.03</v>
      </c>
    </row>
    <row r="26" spans="1:37" s="16" customFormat="1">
      <c r="A26" s="28">
        <f>IF(ISBLANK(#REF!),"",IF(ISNUMBER(A25),A25+1,1))</f>
        <v>16</v>
      </c>
      <c r="B26" s="8" t="s">
        <v>350</v>
      </c>
      <c r="C26" s="8" t="s">
        <v>97</v>
      </c>
      <c r="D26" s="8" t="s">
        <v>210</v>
      </c>
      <c r="E26" s="8" t="s">
        <v>41</v>
      </c>
      <c r="F26" s="8" t="s">
        <v>88</v>
      </c>
      <c r="G26" s="8" t="s">
        <v>61</v>
      </c>
      <c r="H26" s="8" t="s">
        <v>12</v>
      </c>
      <c r="I26" s="8" t="s">
        <v>11</v>
      </c>
      <c r="J26" s="37">
        <v>40098</v>
      </c>
      <c r="K26" s="51">
        <v>7.49</v>
      </c>
      <c r="L26" s="12"/>
      <c r="M26" s="12"/>
      <c r="N26" s="12"/>
      <c r="O26" s="12"/>
      <c r="P26" s="9">
        <v>0</v>
      </c>
      <c r="Q26" s="9">
        <v>9</v>
      </c>
      <c r="R26" s="9">
        <v>0</v>
      </c>
      <c r="S26" s="9">
        <v>1</v>
      </c>
      <c r="T26" s="9">
        <v>1</v>
      </c>
      <c r="U26" s="9">
        <v>20</v>
      </c>
      <c r="V26" s="10"/>
      <c r="W26" s="83"/>
      <c r="X26" s="12"/>
      <c r="Y26" s="12" t="s">
        <v>14</v>
      </c>
      <c r="Z26" s="12" t="s">
        <v>14</v>
      </c>
      <c r="AA26" s="23">
        <f>IF(ISBLANK(#REF!),"",IF(K26&gt;5,ROUND(0.5*(K26-5),2),0))</f>
        <v>1.25</v>
      </c>
      <c r="AB26" s="23">
        <f>IF(ISBLANK(#REF!),"",IF(L26="ΝΑΙ",6,(IF(M26="ΝΑΙ",4,0))))</f>
        <v>0</v>
      </c>
      <c r="AC26" s="23">
        <f>IF(ISBLANK(#REF!),"",IF(E26="ΠΕ23",IF(N26="ΝΑΙ",3,(IF(O26="ΝΑΙ",2,0))),IF(N26="ΝΑΙ",3,(IF(O26="ΝΑΙ",2,0)))))</f>
        <v>0</v>
      </c>
      <c r="AD26" s="23">
        <f>IF(ISBLANK(#REF!),"",MAX(AB26:AC26))</f>
        <v>0</v>
      </c>
      <c r="AE26" s="23">
        <f>IF(ISBLANK(#REF!),"",MIN(3,0.5*INT((P26*12+Q26+ROUND(R26/30,0))/6)))</f>
        <v>0.5</v>
      </c>
      <c r="AF26" s="23">
        <f>IF(ISBLANK(#REF!),"",0.25*(S26*12+T26+ROUND(U26/30,0)))</f>
        <v>3.5</v>
      </c>
      <c r="AG26" s="27">
        <f>IF(ISBLANK(#REF!),"",IF(V26&gt;=67%,7,0))</f>
        <v>0</v>
      </c>
      <c r="AH26" s="27">
        <f>IF(ISBLANK(#REF!),"",IF(W26&gt;=1,7,0))</f>
        <v>0</v>
      </c>
      <c r="AI26" s="27">
        <f>IF(ISBLANK(#REF!),"",IF(X26="ΠΟΛΥΤΕΚΝΟΣ",7,IF(X26="ΤΡΙΤΕΚΝΟΣ",3,0)))</f>
        <v>0</v>
      </c>
      <c r="AJ26" s="27">
        <f>IF(ISBLANK(#REF!),"",MAX(AG26:AI26))</f>
        <v>0</v>
      </c>
      <c r="AK26" s="178">
        <f>IF(ISBLANK(#REF!),"",AA26+SUM(AD26:AF26,AJ26))</f>
        <v>5.25</v>
      </c>
    </row>
    <row r="27" spans="1:37" s="16" customFormat="1">
      <c r="A27" s="28">
        <f>IF(ISBLANK(#REF!),"",IF(ISNUMBER(A26),A26+1,1))</f>
        <v>17</v>
      </c>
      <c r="B27" s="8" t="s">
        <v>363</v>
      </c>
      <c r="C27" s="8" t="s">
        <v>364</v>
      </c>
      <c r="D27" s="8" t="s">
        <v>106</v>
      </c>
      <c r="E27" s="8" t="s">
        <v>41</v>
      </c>
      <c r="F27" s="8" t="s">
        <v>88</v>
      </c>
      <c r="G27" s="8" t="s">
        <v>61</v>
      </c>
      <c r="H27" s="8" t="s">
        <v>12</v>
      </c>
      <c r="I27" s="8" t="s">
        <v>11</v>
      </c>
      <c r="J27" s="37">
        <v>38622</v>
      </c>
      <c r="K27" s="51">
        <v>7.3</v>
      </c>
      <c r="L27" s="12"/>
      <c r="M27" s="12"/>
      <c r="N27" s="12"/>
      <c r="O27" s="12"/>
      <c r="P27" s="9">
        <v>2</v>
      </c>
      <c r="Q27" s="9">
        <v>5</v>
      </c>
      <c r="R27" s="9">
        <v>19</v>
      </c>
      <c r="S27" s="9">
        <v>0</v>
      </c>
      <c r="T27" s="9">
        <v>6</v>
      </c>
      <c r="U27" s="9">
        <v>12</v>
      </c>
      <c r="V27" s="22"/>
      <c r="W27" s="84"/>
      <c r="X27" s="20"/>
      <c r="Y27" s="12" t="s">
        <v>14</v>
      </c>
      <c r="Z27" s="12" t="s">
        <v>14</v>
      </c>
      <c r="AA27" s="23">
        <f>IF(ISBLANK(#REF!),"",IF(K27&gt;5,ROUND(0.5*(K27-5),2),0))</f>
        <v>1.1499999999999999</v>
      </c>
      <c r="AB27" s="23">
        <f>IF(ISBLANK(#REF!),"",IF(L27="ΝΑΙ",6,(IF(M27="ΝΑΙ",4,0))))</f>
        <v>0</v>
      </c>
      <c r="AC27" s="23">
        <f>IF(ISBLANK(#REF!),"",IF(E27="ΠΕ23",IF(N27="ΝΑΙ",3,(IF(O27="ΝΑΙ",2,0))),IF(N27="ΝΑΙ",3,(IF(O27="ΝΑΙ",2,0)))))</f>
        <v>0</v>
      </c>
      <c r="AD27" s="23">
        <f>IF(ISBLANK(#REF!),"",MAX(AB27:AC27))</f>
        <v>0</v>
      </c>
      <c r="AE27" s="23">
        <f>IF(ISBLANK(#REF!),"",MIN(3,0.5*INT((P27*12+Q27+ROUND(R27/30,0))/6)))</f>
        <v>2.5</v>
      </c>
      <c r="AF27" s="23">
        <f>IF(ISBLANK(#REF!),"",0.25*(S27*12+T27+ROUND(U27/30,0)))</f>
        <v>1.5</v>
      </c>
      <c r="AG27" s="27">
        <f>IF(ISBLANK(#REF!),"",IF(V27&gt;=67%,7,0))</f>
        <v>0</v>
      </c>
      <c r="AH27" s="27">
        <f>IF(ISBLANK(#REF!),"",IF(W27&gt;=1,7,0))</f>
        <v>0</v>
      </c>
      <c r="AI27" s="27">
        <f>IF(ISBLANK(#REF!),"",IF(X27="ΠΟΛΥΤΕΚΝΟΣ",7,IF(X27="ΤΡΙΤΕΚΝΟΣ",3,0)))</f>
        <v>0</v>
      </c>
      <c r="AJ27" s="27">
        <f>IF(ISBLANK(#REF!),"",MAX(AG27:AI27))</f>
        <v>0</v>
      </c>
      <c r="AK27" s="178">
        <f>IF(ISBLANK(#REF!),"",AA27+SUM(AD27:AF27,AJ27))</f>
        <v>5.15</v>
      </c>
    </row>
    <row r="28" spans="1:37" s="16" customFormat="1">
      <c r="A28" s="28">
        <f>IF(ISBLANK(#REF!),"",IF(ISNUMBER(A27),A27+1,1))</f>
        <v>18</v>
      </c>
      <c r="B28" s="16" t="s">
        <v>419</v>
      </c>
      <c r="C28" s="16" t="s">
        <v>157</v>
      </c>
      <c r="D28" s="16" t="s">
        <v>183</v>
      </c>
      <c r="E28" s="16" t="s">
        <v>41</v>
      </c>
      <c r="F28" s="16" t="s">
        <v>88</v>
      </c>
      <c r="G28" s="16" t="s">
        <v>61</v>
      </c>
      <c r="H28" s="16" t="s">
        <v>12</v>
      </c>
      <c r="I28" s="16" t="s">
        <v>11</v>
      </c>
      <c r="J28" s="90">
        <v>40862</v>
      </c>
      <c r="K28" s="54">
        <v>7.23</v>
      </c>
      <c r="L28" s="17"/>
      <c r="M28" s="17"/>
      <c r="N28" s="17"/>
      <c r="O28" s="17"/>
      <c r="P28" s="16">
        <v>0</v>
      </c>
      <c r="Q28" s="16">
        <v>11</v>
      </c>
      <c r="R28" s="16">
        <v>0</v>
      </c>
      <c r="S28" s="16">
        <v>1</v>
      </c>
      <c r="T28" s="16">
        <v>1</v>
      </c>
      <c r="U28" s="16">
        <v>20</v>
      </c>
      <c r="V28" s="26"/>
      <c r="W28" s="87"/>
      <c r="X28" s="17"/>
      <c r="Y28" s="17" t="s">
        <v>14</v>
      </c>
      <c r="Z28" s="17" t="s">
        <v>14</v>
      </c>
      <c r="AA28" s="23">
        <f>IF(ISBLANK(#REF!),"",IF(K28&gt;5,ROUND(0.5*(K28-5),2),0))</f>
        <v>1.1200000000000001</v>
      </c>
      <c r="AB28" s="23">
        <f>IF(ISBLANK(#REF!),"",IF(L28="ΝΑΙ",6,(IF(M28="ΝΑΙ",4,0))))</f>
        <v>0</v>
      </c>
      <c r="AC28" s="23">
        <f>IF(ISBLANK(#REF!),"",IF(E28="ΠΕ23",IF(N28="ΝΑΙ",3,(IF(O28="ΝΑΙ",2,0))),IF(N28="ΝΑΙ",3,(IF(O28="ΝΑΙ",2,0)))))</f>
        <v>0</v>
      </c>
      <c r="AD28" s="23">
        <f>IF(ISBLANK(#REF!),"",MAX(AB28:AC28))</f>
        <v>0</v>
      </c>
      <c r="AE28" s="23">
        <f>IF(ISBLANK(#REF!),"",MIN(3,0.5*INT((P28*12+Q28+ROUND(R28/30,0))/6)))</f>
        <v>0.5</v>
      </c>
      <c r="AF28" s="23">
        <f>IF(ISBLANK(#REF!),"",0.25*(S28*12+T28+ROUND(U28/30,0)))</f>
        <v>3.5</v>
      </c>
      <c r="AG28" s="27">
        <f>IF(ISBLANK(#REF!),"",IF(V28&gt;=67%,7,0))</f>
        <v>0</v>
      </c>
      <c r="AH28" s="27">
        <f>IF(ISBLANK(#REF!),"",IF(W28&gt;=1,7,0))</f>
        <v>0</v>
      </c>
      <c r="AI28" s="27">
        <f>IF(ISBLANK(#REF!),"",IF(X28="ΠΟΛΥΤΕΚΝΟΣ",7,IF(X28="ΤΡΙΤΕΚΝΟΣ",3,0)))</f>
        <v>0</v>
      </c>
      <c r="AJ28" s="27">
        <f>IF(ISBLANK(#REF!),"",MAX(AG28:AI28))</f>
        <v>0</v>
      </c>
      <c r="AK28" s="178">
        <f>IF(ISBLANK(#REF!),"",AA28+SUM(AD28:AF28,AJ28))</f>
        <v>5.12</v>
      </c>
    </row>
    <row r="29" spans="1:37" s="16" customFormat="1">
      <c r="A29" s="28">
        <f>IF(ISBLANK(#REF!),"",IF(ISNUMBER(A28),A28+1,1))</f>
        <v>19</v>
      </c>
      <c r="B29" s="8" t="s">
        <v>349</v>
      </c>
      <c r="C29" s="8" t="s">
        <v>94</v>
      </c>
      <c r="D29" s="8" t="s">
        <v>111</v>
      </c>
      <c r="E29" s="8" t="s">
        <v>41</v>
      </c>
      <c r="F29" s="8" t="s">
        <v>88</v>
      </c>
      <c r="G29" s="8" t="s">
        <v>61</v>
      </c>
      <c r="H29" s="8" t="s">
        <v>12</v>
      </c>
      <c r="I29" s="8" t="s">
        <v>11</v>
      </c>
      <c r="J29" s="37">
        <v>41739</v>
      </c>
      <c r="K29" s="51">
        <v>7.49</v>
      </c>
      <c r="L29" s="12"/>
      <c r="M29" s="12"/>
      <c r="N29" s="12"/>
      <c r="O29" s="12"/>
      <c r="P29" s="9">
        <v>0</v>
      </c>
      <c r="Q29" s="9">
        <v>3</v>
      </c>
      <c r="R29" s="9">
        <v>14</v>
      </c>
      <c r="S29" s="9">
        <v>1</v>
      </c>
      <c r="T29" s="9">
        <v>1</v>
      </c>
      <c r="U29" s="9">
        <v>20</v>
      </c>
      <c r="V29" s="10"/>
      <c r="W29" s="83"/>
      <c r="X29" s="12"/>
      <c r="Y29" s="12" t="s">
        <v>12</v>
      </c>
      <c r="Z29" s="12" t="s">
        <v>14</v>
      </c>
      <c r="AA29" s="23">
        <f>IF(ISBLANK(#REF!),"",IF(K29&gt;5,ROUND(0.5*(K29-5),2),0))</f>
        <v>1.25</v>
      </c>
      <c r="AB29" s="23">
        <f>IF(ISBLANK(#REF!),"",IF(L29="ΝΑΙ",6,(IF(M29="ΝΑΙ",4,0))))</f>
        <v>0</v>
      </c>
      <c r="AC29" s="23">
        <f>IF(ISBLANK(#REF!),"",IF(E29="ΠΕ23",IF(N29="ΝΑΙ",3,(IF(O29="ΝΑΙ",2,0))),IF(N29="ΝΑΙ",3,(IF(O29="ΝΑΙ",2,0)))))</f>
        <v>0</v>
      </c>
      <c r="AD29" s="23">
        <f>IF(ISBLANK(#REF!),"",MAX(AB29:AC29))</f>
        <v>0</v>
      </c>
      <c r="AE29" s="23">
        <f>IF(ISBLANK(#REF!),"",MIN(3,0.5*INT((P29*12+Q29+ROUND(R29/30,0))/6)))</f>
        <v>0</v>
      </c>
      <c r="AF29" s="23">
        <f>IF(ISBLANK(#REF!),"",0.25*(S29*12+T29+ROUND(U29/30,0)))</f>
        <v>3.5</v>
      </c>
      <c r="AG29" s="27">
        <f>IF(ISBLANK(#REF!),"",IF(V29&gt;=67%,7,0))</f>
        <v>0</v>
      </c>
      <c r="AH29" s="27">
        <f>IF(ISBLANK(#REF!),"",IF(W29&gt;=1,7,0))</f>
        <v>0</v>
      </c>
      <c r="AI29" s="27">
        <f>IF(ISBLANK(#REF!),"",IF(X29="ΠΟΛΥΤΕΚΝΟΣ",7,IF(X29="ΤΡΙΤΕΚΝΟΣ",3,0)))</f>
        <v>0</v>
      </c>
      <c r="AJ29" s="27">
        <f>IF(ISBLANK(#REF!),"",MAX(AG29:AI29))</f>
        <v>0</v>
      </c>
      <c r="AK29" s="178">
        <f>IF(ISBLANK(#REF!),"",AA29+SUM(AD29:AF29,AJ29))</f>
        <v>4.75</v>
      </c>
    </row>
    <row r="30" spans="1:37" s="16" customFormat="1">
      <c r="A30" s="28">
        <f>IF(ISBLANK(#REF!),"",IF(ISNUMBER(A29),A29+1,1))</f>
        <v>20</v>
      </c>
      <c r="B30" s="16" t="s">
        <v>378</v>
      </c>
      <c r="C30" s="16" t="s">
        <v>379</v>
      </c>
      <c r="D30" s="16" t="s">
        <v>111</v>
      </c>
      <c r="E30" s="16" t="s">
        <v>41</v>
      </c>
      <c r="F30" s="16" t="s">
        <v>88</v>
      </c>
      <c r="G30" s="16" t="s">
        <v>61</v>
      </c>
      <c r="H30" s="16" t="s">
        <v>12</v>
      </c>
      <c r="I30" s="16" t="s">
        <v>11</v>
      </c>
      <c r="J30" s="90">
        <v>39608</v>
      </c>
      <c r="K30" s="54">
        <v>7.46</v>
      </c>
      <c r="L30" s="17"/>
      <c r="M30" s="17"/>
      <c r="N30" s="17"/>
      <c r="O30" s="17"/>
      <c r="P30" s="16">
        <v>3</v>
      </c>
      <c r="Q30" s="16">
        <v>6</v>
      </c>
      <c r="R30" s="16">
        <v>3</v>
      </c>
      <c r="S30" s="16">
        <v>0</v>
      </c>
      <c r="T30" s="16">
        <v>0</v>
      </c>
      <c r="U30" s="16">
        <v>0</v>
      </c>
      <c r="V30" s="26"/>
      <c r="W30" s="87"/>
      <c r="X30" s="17"/>
      <c r="Y30" s="17" t="s">
        <v>14</v>
      </c>
      <c r="Z30" s="17" t="s">
        <v>14</v>
      </c>
      <c r="AA30" s="23">
        <f>IF(ISBLANK(#REF!),"",IF(K30&gt;5,ROUND(0.5*(K30-5),2),0))</f>
        <v>1.23</v>
      </c>
      <c r="AB30" s="23">
        <f>IF(ISBLANK(#REF!),"",IF(L30="ΝΑΙ",6,(IF(M30="ΝΑΙ",4,0))))</f>
        <v>0</v>
      </c>
      <c r="AC30" s="23">
        <f>IF(ISBLANK(#REF!),"",IF(E30="ΠΕ23",IF(N30="ΝΑΙ",3,(IF(O30="ΝΑΙ",2,0))),IF(N30="ΝΑΙ",3,(IF(O30="ΝΑΙ",2,0)))))</f>
        <v>0</v>
      </c>
      <c r="AD30" s="23">
        <f>IF(ISBLANK(#REF!),"",MAX(AB30:AC30))</f>
        <v>0</v>
      </c>
      <c r="AE30" s="23">
        <f>IF(ISBLANK(#REF!),"",MIN(3,0.5*INT((P30*12+Q30+ROUND(R30/30,0))/6)))</f>
        <v>3</v>
      </c>
      <c r="AF30" s="23">
        <f>IF(ISBLANK(#REF!),"",0.25*(S30*12+T30+ROUND(U30/30,0)))</f>
        <v>0</v>
      </c>
      <c r="AG30" s="27">
        <f>IF(ISBLANK(#REF!),"",IF(V30&gt;=67%,7,0))</f>
        <v>0</v>
      </c>
      <c r="AH30" s="27">
        <f>IF(ISBLANK(#REF!),"",IF(W30&gt;=1,7,0))</f>
        <v>0</v>
      </c>
      <c r="AI30" s="27">
        <f>IF(ISBLANK(#REF!),"",IF(X30="ΠΟΛΥΤΕΚΝΟΣ",7,IF(X30="ΤΡΙΤΕΚΝΟΣ",3,0)))</f>
        <v>0</v>
      </c>
      <c r="AJ30" s="27">
        <f>IF(ISBLANK(#REF!),"",MAX(AG30:AI30))</f>
        <v>0</v>
      </c>
      <c r="AK30" s="178">
        <f>IF(ISBLANK(#REF!),"",AA30+SUM(AD30:AF30,AJ30))</f>
        <v>4.2300000000000004</v>
      </c>
    </row>
    <row r="31" spans="1:37" s="94" customFormat="1">
      <c r="A31" s="93">
        <f>IF(ISBLANK(#REF!),"",IF(ISNUMBER(A30),A30+1,1))</f>
        <v>21</v>
      </c>
      <c r="B31" s="16" t="s">
        <v>436</v>
      </c>
      <c r="C31" s="16" t="s">
        <v>253</v>
      </c>
      <c r="D31" s="16" t="s">
        <v>279</v>
      </c>
      <c r="E31" s="16" t="s">
        <v>41</v>
      </c>
      <c r="F31" s="16" t="s">
        <v>88</v>
      </c>
      <c r="G31" s="16" t="s">
        <v>61</v>
      </c>
      <c r="H31" s="16" t="s">
        <v>12</v>
      </c>
      <c r="I31" s="16" t="s">
        <v>11</v>
      </c>
      <c r="J31" s="90">
        <v>39744</v>
      </c>
      <c r="K31" s="54">
        <v>7.71</v>
      </c>
      <c r="L31" s="17"/>
      <c r="M31" s="17"/>
      <c r="N31" s="17"/>
      <c r="O31" s="17"/>
      <c r="P31" s="16">
        <v>0</v>
      </c>
      <c r="Q31" s="16">
        <v>0</v>
      </c>
      <c r="R31" s="16">
        <v>0</v>
      </c>
      <c r="S31" s="16">
        <v>0</v>
      </c>
      <c r="T31" s="16">
        <v>6</v>
      </c>
      <c r="U31" s="16">
        <v>15</v>
      </c>
      <c r="V31" s="26"/>
      <c r="W31" s="87"/>
      <c r="X31" s="17"/>
      <c r="Y31" s="17" t="s">
        <v>14</v>
      </c>
      <c r="Z31" s="17" t="s">
        <v>14</v>
      </c>
      <c r="AA31" s="23">
        <f>IF(ISBLANK(#REF!),"",IF(K31&gt;5,ROUND(0.5*(K31-5),2),0))</f>
        <v>1.36</v>
      </c>
      <c r="AB31" s="23">
        <f>IF(ISBLANK(#REF!),"",IF(L31="ΝΑΙ",6,(IF(M31="ΝΑΙ",4,0))))</f>
        <v>0</v>
      </c>
      <c r="AC31" s="23">
        <f>IF(ISBLANK(#REF!),"",IF(E31="ΠΕ23",IF(N31="ΝΑΙ",3,(IF(O31="ΝΑΙ",2,0))),IF(N31="ΝΑΙ",3,(IF(O31="ΝΑΙ",2,0)))))</f>
        <v>0</v>
      </c>
      <c r="AD31" s="23">
        <f>IF(ISBLANK(#REF!),"",MAX(AB31:AC31))</f>
        <v>0</v>
      </c>
      <c r="AE31" s="23">
        <f>IF(ISBLANK(#REF!),"",MIN(3,0.5*INT((P31*12+Q31+ROUND(R31/30,0))/6)))</f>
        <v>0</v>
      </c>
      <c r="AF31" s="23">
        <f>IF(ISBLANK(#REF!),"",0.25*(S31*12+T31+ROUND(U31/30,0)))</f>
        <v>1.75</v>
      </c>
      <c r="AG31" s="27">
        <f>IF(ISBLANK(#REF!),"",IF(V31&gt;=67%,7,0))</f>
        <v>0</v>
      </c>
      <c r="AH31" s="27">
        <f>IF(ISBLANK(#REF!),"",IF(W31&gt;=1,7,0))</f>
        <v>0</v>
      </c>
      <c r="AI31" s="27">
        <f>IF(ISBLANK(#REF!),"",IF(X31="ΠΟΛΥΤΕΚΝΟΣ",7,IF(X31="ΤΡΙΤΕΚΝΟΣ",3,0)))</f>
        <v>0</v>
      </c>
      <c r="AJ31" s="27">
        <f>IF(ISBLANK(#REF!),"",MAX(AG31:AI31))</f>
        <v>0</v>
      </c>
      <c r="AK31" s="178">
        <f>IF(ISBLANK(#REF!),"",AA31+SUM(AD31:AF31,AJ31))</f>
        <v>3.1100000000000003</v>
      </c>
    </row>
  </sheetData>
  <sortState ref="B11:AN31">
    <sortCondition descending="1" ref="AK11:AK31"/>
    <sortCondition ref="J11:J31"/>
    <sortCondition descending="1" ref="K11:K31"/>
  </sortState>
  <mergeCells count="11">
    <mergeCell ref="B4:D4"/>
    <mergeCell ref="B5:D5"/>
    <mergeCell ref="B6:D6"/>
    <mergeCell ref="B7:D7"/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113" priority="12">
      <formula>OR(AND($E1&lt;&gt;"ΠΕ23",$H1="ΝΑΙ",$I1="ΕΠΙΚΟΥΡΙΚΟΣ"),AND($E1&lt;&gt;"ΠΕ23",$H1="ΌΧΙ",$I1="ΚΥΡΙΟΣ"))</formula>
    </cfRule>
  </conditionalFormatting>
  <conditionalFormatting sqref="E1:G10">
    <cfRule type="expression" dxfId="112" priority="11">
      <formula>OR(AND($E1&lt;&gt;"ΠΕ25",$F1="ΑΕΙ",$G1="ΑΠΑΙΤΕΙΤΑΙ"),AND($E1&lt;&gt;"ΠΕ25",$E1&lt;&gt;"ΠΕ23",$F1="ΤΕΙ",$G1="ΔΕΝ ΑΠΑΙΤΕΙΤΑΙ"))</formula>
    </cfRule>
  </conditionalFormatting>
  <conditionalFormatting sqref="H1:H10 E1:E31">
    <cfRule type="expression" dxfId="111" priority="10">
      <formula>AND($E1="ΠΕ23",$H1="ΌΧΙ")</formula>
    </cfRule>
  </conditionalFormatting>
  <conditionalFormatting sqref="G1:G10 E1:E31">
    <cfRule type="expression" dxfId="110" priority="9">
      <formula>OR(AND($E1="ΠΕ23",$G1="ΑΠΑΙΤΕΙΤΑΙ"),AND($E1="ΠΕ25",$G1="ΔΕΝ ΑΠΑΙΤΕΙΤΑΙ"))</formula>
    </cfRule>
  </conditionalFormatting>
  <conditionalFormatting sqref="G1:H10">
    <cfRule type="expression" dxfId="109" priority="8">
      <formula>AND($G1="ΔΕΝ ΑΠΑΙΤΕΙΤΑΙ",$H1="ΌΧΙ")</formula>
    </cfRule>
  </conditionalFormatting>
  <conditionalFormatting sqref="E1:F10">
    <cfRule type="expression" dxfId="108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1:I31">
    <cfRule type="expression" dxfId="107" priority="6">
      <formula>OR(AND($E11&lt;&gt;"ΠΕ23",$H11="ΝΑΙ",$I11="ΕΠΙΚΟΥΡΙΚΟΣ"),AND($E11&lt;&gt;"ΠΕ23",$H11="ΌΧΙ",$I11="ΚΥΡΙΟΣ"))</formula>
    </cfRule>
  </conditionalFormatting>
  <conditionalFormatting sqref="E11:G31">
    <cfRule type="expression" dxfId="106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:H31">
    <cfRule type="expression" dxfId="105" priority="4">
      <formula>AND($E11="ΠΕ23",$H11="ΌΧΙ")</formula>
    </cfRule>
  </conditionalFormatting>
  <conditionalFormatting sqref="G11:G31">
    <cfRule type="expression" dxfId="104" priority="3">
      <formula>OR(AND($E11="ΠΕ23",$G11="ΑΠΑΙΤΕΙΤΑΙ"),AND($E11="ΠΕ25",$G11="ΔΕΝ ΑΠΑΙΤΕΙΤΑΙ"))</formula>
    </cfRule>
  </conditionalFormatting>
  <conditionalFormatting sqref="G11:H31">
    <cfRule type="expression" dxfId="103" priority="2">
      <formula>AND($G11="ΔΕΝ ΑΠΑΙΤΕΙΤΑΙ",$H11="ΌΧΙ")</formula>
    </cfRule>
  </conditionalFormatting>
  <conditionalFormatting sqref="E11:F31">
    <cfRule type="expression" dxfId="102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dataValidations count="12">
    <dataValidation type="whole" operator="greaterThanOrEqual" allowBlank="1" showInputMessage="1" showErrorMessage="1" sqref="W11:W31">
      <formula1>0</formula1>
    </dataValidation>
    <dataValidation type="list" allowBlank="1" showInputMessage="1" showErrorMessage="1" sqref="F11:F31">
      <formula1>ΑΕΙ_ΤΕΙ</formula1>
    </dataValidation>
    <dataValidation type="list" allowBlank="1" showInputMessage="1" showErrorMessage="1" sqref="G11:G31">
      <formula1>ΑΠΑΙΤΕΙΤΑΙ_ΔΕΝ_ΑΠΑΙΤΕΙΤΑΙ</formula1>
    </dataValidation>
    <dataValidation type="list" allowBlank="1" showInputMessage="1" showErrorMessage="1" sqref="E11:E31">
      <formula1>ΚΛΑΔΟΣ_ΕΕΠ</formula1>
    </dataValidation>
    <dataValidation type="decimal" allowBlank="1" showInputMessage="1" showErrorMessage="1" sqref="K11:K31">
      <formula1>0</formula1>
      <formula2>10</formula2>
    </dataValidation>
    <dataValidation type="list" allowBlank="1" showInputMessage="1" showErrorMessage="1" sqref="X11:X31">
      <formula1>ΠΟΛΥΤΕΚΝΟΣ_ΤΡΙΤΕΚΝΟΣ</formula1>
    </dataValidation>
    <dataValidation type="whole" allowBlank="1" showInputMessage="1" showErrorMessage="1" sqref="U11:U31 R11:R31">
      <formula1>0</formula1>
      <formula2>29</formula2>
    </dataValidation>
    <dataValidation type="whole" allowBlank="1" showInputMessage="1" showErrorMessage="1" sqref="T11:T31 Q11:Q31">
      <formula1>0</formula1>
      <formula2>11</formula2>
    </dataValidation>
    <dataValidation type="whole" allowBlank="1" showInputMessage="1" showErrorMessage="1" sqref="S11:S31 P11:P31">
      <formula1>0</formula1>
      <formula2>40</formula2>
    </dataValidation>
    <dataValidation type="list" allowBlank="1" showInputMessage="1" showErrorMessage="1" sqref="Y11:Z31 H11:H31 L11:O31">
      <formula1>NAI_OXI</formula1>
    </dataValidation>
    <dataValidation type="list" allowBlank="1" showInputMessage="1" showErrorMessage="1" sqref="I11:I31">
      <formula1>ΚΑΤΗΓΟΡΙΑ_ΠΙΝΑΚΑ</formula1>
    </dataValidation>
    <dataValidation type="decimal" allowBlank="1" showInputMessage="1" showErrorMessage="1" sqref="V11:V31">
      <formula1>0</formula1>
      <formula2>1</formula2>
    </dataValidation>
  </dataValidations>
  <pageMargins left="0.7" right="0.7" top="0.75" bottom="0.75" header="0.3" footer="0.3"/>
  <pageSetup scale="2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17</vt:i4>
      </vt:variant>
      <vt:variant>
        <vt:lpstr>Περιοχές με ονόματα</vt:lpstr>
      </vt:variant>
      <vt:variant>
        <vt:i4>15</vt:i4>
      </vt:variant>
    </vt:vector>
  </HeadingPairs>
  <TitlesOfParts>
    <vt:vector size="32" baseType="lpstr">
      <vt:lpstr>Τιμές</vt:lpstr>
      <vt:lpstr>ΕΒΠ</vt:lpstr>
      <vt:lpstr>ΠΕ21-26 ΚΥΡΙΟΣ</vt:lpstr>
      <vt:lpstr>ΠΕ21-26 ΕΠΙΚΟΥΡΙΚΟΣ</vt:lpstr>
      <vt:lpstr>ΠΕ22</vt:lpstr>
      <vt:lpstr>ΠΕ23 ΚΥΡΙΟΣ</vt:lpstr>
      <vt:lpstr>ΠΕ23 ΕΠΙΚΟΥΡΙΚΟΣ</vt:lpstr>
      <vt:lpstr>ΠΕ24</vt:lpstr>
      <vt:lpstr>ΠΕ25 ΚΥΡΙΟΣ</vt:lpstr>
      <vt:lpstr>ΠΕ25 ΕΠΙΚΟΥΡΙΚΟΣ</vt:lpstr>
      <vt:lpstr>ΠΕ28 ΚΥΡΙΟΣ</vt:lpstr>
      <vt:lpstr>ΠΕ28 ΕΠΙΚΟΥΡΙΚΟΣ</vt:lpstr>
      <vt:lpstr>ΠΕ29 ΚΥΡΙΟΣ</vt:lpstr>
      <vt:lpstr>ΠΕ29 ΕΠΙΚΟΥΡΙΚΟΣ</vt:lpstr>
      <vt:lpstr>ΠΕ30 ΚΥΡΙΟΣ</vt:lpstr>
      <vt:lpstr>ΠΕ30 ΕΠΙΚΟΥΡΙΚΟΣ</vt:lpstr>
      <vt:lpstr>ΑΠΟΡΡΙΠΤΕΟΙ</vt:lpstr>
      <vt:lpstr>NAI_OXI</vt:lpstr>
      <vt:lpstr>'ΠΕ23 ΚΥΡΙΟΣ'!Print_Area</vt:lpstr>
      <vt:lpstr>ΑΔΤ_ΔΙΑΒΑΤΗΡΙΟ</vt:lpstr>
      <vt:lpstr>ΑΕΙ_ΤΕΙ</vt:lpstr>
      <vt:lpstr>ΑΠΑΙΤΕΙΤΑΙ_ΔΕΝ_ΑΠΑΙΤΕΙΤΑΙ</vt:lpstr>
      <vt:lpstr>ΑΠΑΙΤΟΥΜΕΝΟΣ_ΤΙΤΛΟΣ</vt:lpstr>
      <vt:lpstr>ΔΕΝ_ΑΠΑΙΤΕΙΤΑΙ</vt:lpstr>
      <vt:lpstr>ΕΙΔΙΚΟΤΗΤΑ_ΕΒΠ</vt:lpstr>
      <vt:lpstr>ΕΙΔΙΚΟΤΗΤΑ_ΕΕΠ</vt:lpstr>
      <vt:lpstr>ΚΑΤΗΓΟΡΙΑ_ΠΙΝΑΚΑ</vt:lpstr>
      <vt:lpstr>ΚΑΤΗΓΟΡΙΑ_ΠΤΥΧΙΟΥ</vt:lpstr>
      <vt:lpstr>ΚΛΑΔΟΣ_ΕΕΠ</vt:lpstr>
      <vt:lpstr>ΠΑΙΔΑΓΩΓΙΚΗ_ΕΠΑΡΚΕΙΑ</vt:lpstr>
      <vt:lpstr>ΠΟΛΥΤΕΚΝΟΣ_ΤΡΙΤΕΚΝΟΣ</vt:lpstr>
      <vt:lpstr>ΠΟΛΥΤΕΝΟΣ_ΤΡΙΤΕΚΝΟΣ</vt:lpstr>
    </vt:vector>
  </TitlesOfParts>
  <Company>YPEPTH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apanagopoulos</dc:creator>
  <cp:lastModifiedBy>.</cp:lastModifiedBy>
  <cp:lastPrinted>2017-06-15T05:35:42Z</cp:lastPrinted>
  <dcterms:created xsi:type="dcterms:W3CDTF">2016-07-15T07:50:33Z</dcterms:created>
  <dcterms:modified xsi:type="dcterms:W3CDTF">2017-06-15T07:54:13Z</dcterms:modified>
</cp:coreProperties>
</file>