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wmf" ContentType="image/x-w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" yWindow="84" windowWidth="19140" windowHeight="7344" firstSheet="8" activeTab="9"/>
    <workbookView xWindow="0" yWindow="144" windowWidth="22980" windowHeight="8820"/>
  </bookViews>
  <sheets>
    <sheet name="ΠΕ 21-26 ΛΟΓΟΘΕΡΑΠΕΥΤΩΝ ΕΝΙΑΙΟΣ" sheetId="1" r:id="rId1"/>
    <sheet name="ΠΕ 23 ΨΥΧΟΛΟΓΩΝ - ΚΥΡΙΟΣ" sheetId="4" r:id="rId2"/>
    <sheet name="ΠΕ 23 ΨΥΧΟΛΟΓΩΝ ΕΠΙΚΟΥΡΙΚΟΣ " sheetId="15" r:id="rId3"/>
    <sheet name="ΠΕ25 ΣΧΟΛΙΚΩΝ ΝΟΣΗΛΕΥΤΩΝ ΚΥΡΙΟΣ" sheetId="19" r:id="rId4"/>
    <sheet name="ΠΕ25 ΣΧΟΛΙΚΩΝ ΝΟΣΗΛΕΥΤΩΝ ΕΠΙΚΟΥ" sheetId="12" r:id="rId5"/>
    <sheet name="ΠΕ28 ΦΥΣΙΚΟΘΕΡΑΠΕΥΤΩΝ ΚΥΡΙΟΣ" sheetId="20" r:id="rId6"/>
    <sheet name="ΠΕ 28 ΦΥΣΙΚΟΘΕΡΑΠΕΥΤΩΝ ΕΠΙΚΟΥΡ" sheetId="5" r:id="rId7"/>
    <sheet name="ΠΕ29 ΕΡΓΟΘΕΡΕΠΕΥΤΩΝ ΚΥΡΙΟΣ" sheetId="21" r:id="rId8"/>
    <sheet name="ΠΕ29 ΕΡΓΟΘΕΡΑΠΕΥΤΩΝ ΕΠΙΚΟΥΡΙΚΟΣ" sheetId="6" r:id="rId9"/>
    <sheet name="ΠΕ30 ΚΟΙΝΩΝΙΚΩΝ ΛΕΙΤΟΥΡΓΩΝ ΚΥΡΙ" sheetId="22" r:id="rId10"/>
    <sheet name="ΠΕ30 ΚΟΙΝΩΝΙΚΩΝ ΛΕΙΤΟΥΡΓΏΝ ΕΠΙΚ" sheetId="7" r:id="rId11"/>
    <sheet name="ΔΕ1 ΕΙΔΙΚΟ ΒΟΗΘΗΤΙΚΟ ΠΡΟΣΩΠΙΚΟ" sheetId="8" r:id="rId12"/>
    <sheet name="ΠΙΝΑΚΑΣ ΑΠΟΡΡΙΠΤΕΩΝ" sheetId="9" r:id="rId13"/>
  </sheets>
  <externalReferences>
    <externalReference r:id="rId14"/>
    <externalReference r:id="rId15"/>
  </externalReferences>
  <definedNames>
    <definedName name="NAI_OXI">[1]Τιμές!$L$2:$L$3</definedName>
    <definedName name="_xlnm.Print_Area" localSheetId="11">'ΔΕ1 ΕΙΔΙΚΟ ΒΟΗΘΗΤΙΚΟ ΠΡΟΣΩΠΙΚΟ'!$A$1:$Y$80</definedName>
    <definedName name="_xlnm.Print_Area" localSheetId="1">'ΠΕ 23 ΨΥΧΟΛΟΓΩΝ - ΚΥΡΙΟΣ'!$A$1:$AK$25</definedName>
    <definedName name="_xlnm.Print_Area" localSheetId="2">'ΠΕ 23 ΨΥΧΟΛΟΓΩΝ ΕΠΙΚΟΥΡΙΚΟΣ '!$A$1:$AK$44</definedName>
    <definedName name="_xlnm.Print_Area" localSheetId="8">'ΠΕ29 ΕΡΓΟΘΕΡΑΠΕΥΤΩΝ ΕΠΙΚΟΥΡΙΚΟΣ'!$A$1:$AK$24</definedName>
    <definedName name="_xlnm.Print_Area" localSheetId="10">'ΠΕ30 ΚΟΙΝΩΝΙΚΩΝ ΛΕΙΤΟΥΡΓΏΝ ΕΠΙΚ'!$A$1:$AK$37</definedName>
    <definedName name="_xlnm.Print_Area" localSheetId="12">'ΠΙΝΑΚΑΣ ΑΠΟΡΡΙΠΤΕΩΝ'!$A$1:$J$29</definedName>
    <definedName name="ΑΔΤ_ΔΙΑΒΑΤΗΡΙΟ">[2]Τιμές!$B$2:$B$3</definedName>
    <definedName name="ΑΕΙ_ΤΕΙ">[2]Τιμές!$E$2:$E$3</definedName>
    <definedName name="ΑΠΑΙΤΕΙΤΑΙ_ΔΕΝ_ΑΠΑΙΤΕΙΤΑΙ">[2]Τιμές!$D$2:$D$3</definedName>
    <definedName name="ΚΑΤΗΓΟΡΙΑ_ΠΙΝΑΚΑ">[2]Τιμές!$G$2:$G$3</definedName>
    <definedName name="ΚΑΤΗΓΟΡΙΑ_ΠΤΥΧΙΟΥ">[1]Τιμές!$K$2:$K$3</definedName>
    <definedName name="ΚΛΑΔΟΣ_ΕΕΠ">[2]Τιμές!$C$2:$C$12</definedName>
    <definedName name="ΠΟΛΥΤΕΚΝΟΣ_ΤΡΙΤΕΚΝΟΣ">[1]Τιμές!$S$2:$S$4</definedName>
  </definedNames>
  <calcPr calcId="125725"/>
</workbook>
</file>

<file path=xl/calcChain.xml><?xml version="1.0" encoding="utf-8"?>
<calcChain xmlns="http://schemas.openxmlformats.org/spreadsheetml/2006/main">
  <c r="AI45" i="22"/>
  <c r="AH45"/>
  <c r="AG45"/>
  <c r="AF45"/>
  <c r="AE45"/>
  <c r="AC45"/>
  <c r="AB45"/>
  <c r="AA45"/>
  <c r="AI44"/>
  <c r="AH44"/>
  <c r="AG44"/>
  <c r="AF44"/>
  <c r="AE44"/>
  <c r="AC44"/>
  <c r="AB44"/>
  <c r="AA44"/>
  <c r="AI43"/>
  <c r="AH43"/>
  <c r="AG43"/>
  <c r="AF43"/>
  <c r="AE43"/>
  <c r="AC43"/>
  <c r="AB43"/>
  <c r="AA43"/>
  <c r="AI42"/>
  <c r="AH42"/>
  <c r="AG42"/>
  <c r="AF42"/>
  <c r="AE42"/>
  <c r="AC42"/>
  <c r="AB42"/>
  <c r="AA42"/>
  <c r="AI41"/>
  <c r="AH41"/>
  <c r="AG41"/>
  <c r="AF41"/>
  <c r="AE41"/>
  <c r="AC41"/>
  <c r="AB41"/>
  <c r="AA41"/>
  <c r="AI40"/>
  <c r="AH40"/>
  <c r="AG40"/>
  <c r="AF40"/>
  <c r="AE40"/>
  <c r="AC40"/>
  <c r="AB40"/>
  <c r="AA40"/>
  <c r="AI39"/>
  <c r="AH39"/>
  <c r="AG39"/>
  <c r="AF39"/>
  <c r="AE39"/>
  <c r="AC39"/>
  <c r="AB39"/>
  <c r="AA39"/>
  <c r="AI38"/>
  <c r="AH38"/>
  <c r="AG38"/>
  <c r="AF38"/>
  <c r="AE38"/>
  <c r="AC38"/>
  <c r="AB38"/>
  <c r="AA38"/>
  <c r="AI37"/>
  <c r="AH37"/>
  <c r="AG37"/>
  <c r="AF37"/>
  <c r="AE37"/>
  <c r="AC37"/>
  <c r="AB37"/>
  <c r="AA37"/>
  <c r="AI36"/>
  <c r="AH36"/>
  <c r="AG36"/>
  <c r="AF36"/>
  <c r="AE36"/>
  <c r="AC36"/>
  <c r="AB36"/>
  <c r="AA36"/>
  <c r="AI35"/>
  <c r="AH35"/>
  <c r="AG35"/>
  <c r="AF35"/>
  <c r="AE35"/>
  <c r="AC35"/>
  <c r="AB35"/>
  <c r="AA35"/>
  <c r="AI34"/>
  <c r="AH34"/>
  <c r="AG34"/>
  <c r="AF34"/>
  <c r="AE34"/>
  <c r="AC34"/>
  <c r="AB34"/>
  <c r="AA34"/>
  <c r="AI33"/>
  <c r="AH33"/>
  <c r="AG33"/>
  <c r="AF33"/>
  <c r="AE33"/>
  <c r="AC33"/>
  <c r="AB33"/>
  <c r="AA33"/>
  <c r="AI32"/>
  <c r="AH32"/>
  <c r="AG32"/>
  <c r="AF32"/>
  <c r="AE32"/>
  <c r="AC32"/>
  <c r="AB32"/>
  <c r="AA32"/>
  <c r="AI31"/>
  <c r="AH31"/>
  <c r="AG31"/>
  <c r="AF31"/>
  <c r="AE31"/>
  <c r="AC31"/>
  <c r="AB31"/>
  <c r="AA31"/>
  <c r="AI30"/>
  <c r="AH30"/>
  <c r="AG30"/>
  <c r="AF30"/>
  <c r="AE30"/>
  <c r="AC30"/>
  <c r="AB30"/>
  <c r="AA30"/>
  <c r="AI29"/>
  <c r="AH29"/>
  <c r="AG29"/>
  <c r="AF29"/>
  <c r="AE29"/>
  <c r="AC29"/>
  <c r="AB29"/>
  <c r="AA29"/>
  <c r="AI28"/>
  <c r="AH28"/>
  <c r="AG28"/>
  <c r="AF28"/>
  <c r="AE28"/>
  <c r="AC28"/>
  <c r="AB28"/>
  <c r="AA28"/>
  <c r="AI27"/>
  <c r="AH27"/>
  <c r="AG27"/>
  <c r="AF27"/>
  <c r="AE27"/>
  <c r="AC27"/>
  <c r="AB27"/>
  <c r="AA27"/>
  <c r="AI26"/>
  <c r="AH26"/>
  <c r="AG26"/>
  <c r="AF26"/>
  <c r="AE26"/>
  <c r="AC26"/>
  <c r="AB26"/>
  <c r="AA26"/>
  <c r="AI25"/>
  <c r="AH25"/>
  <c r="AG25"/>
  <c r="AF25"/>
  <c r="AE25"/>
  <c r="AC25"/>
  <c r="AB25"/>
  <c r="AA25"/>
  <c r="AI24"/>
  <c r="AH24"/>
  <c r="AG24"/>
  <c r="AF24"/>
  <c r="AE24"/>
  <c r="AC24"/>
  <c r="AB24"/>
  <c r="AA24"/>
  <c r="AI23"/>
  <c r="AH23"/>
  <c r="AG23"/>
  <c r="AF23"/>
  <c r="AE23"/>
  <c r="AC23"/>
  <c r="AB23"/>
  <c r="AA23"/>
  <c r="AI22"/>
  <c r="AH22"/>
  <c r="AG22"/>
  <c r="AF22"/>
  <c r="AE22"/>
  <c r="AC22"/>
  <c r="AB22"/>
  <c r="AA22"/>
  <c r="AI21"/>
  <c r="AH21"/>
  <c r="AG21"/>
  <c r="AF21"/>
  <c r="AE21"/>
  <c r="AC21"/>
  <c r="AD21" s="1"/>
  <c r="AB21"/>
  <c r="AA21"/>
  <c r="AI20"/>
  <c r="AH20"/>
  <c r="AG20"/>
  <c r="AF20"/>
  <c r="AE20"/>
  <c r="AC20"/>
  <c r="AB20"/>
  <c r="AA20"/>
  <c r="AI19"/>
  <c r="AH19"/>
  <c r="AG19"/>
  <c r="AF19"/>
  <c r="AE19"/>
  <c r="AC19"/>
  <c r="AB19"/>
  <c r="AA19"/>
  <c r="AI18"/>
  <c r="AH18"/>
  <c r="AG18"/>
  <c r="AF18"/>
  <c r="AE18"/>
  <c r="AC18"/>
  <c r="AB18"/>
  <c r="AD18" s="1"/>
  <c r="AA18"/>
  <c r="AI17"/>
  <c r="AH17"/>
  <c r="AG17"/>
  <c r="AF17"/>
  <c r="AE17"/>
  <c r="AC17"/>
  <c r="AB17"/>
  <c r="AD17" s="1"/>
  <c r="AA17"/>
  <c r="AI16"/>
  <c r="AH16"/>
  <c r="AG16"/>
  <c r="AF16"/>
  <c r="AE16"/>
  <c r="AC16"/>
  <c r="AB16"/>
  <c r="AA16"/>
  <c r="AI15"/>
  <c r="AH15"/>
  <c r="AG15"/>
  <c r="AF15"/>
  <c r="AE15"/>
  <c r="AC15"/>
  <c r="AB15"/>
  <c r="AA15"/>
  <c r="AI14"/>
  <c r="AH14"/>
  <c r="AG14"/>
  <c r="AF14"/>
  <c r="AE14"/>
  <c r="AC14"/>
  <c r="AB14"/>
  <c r="AA14"/>
  <c r="AI13"/>
  <c r="AH13"/>
  <c r="AG13"/>
  <c r="AF13"/>
  <c r="AE13"/>
  <c r="AC13"/>
  <c r="AB13"/>
  <c r="AA13"/>
  <c r="AI12"/>
  <c r="AH12"/>
  <c r="AG12"/>
  <c r="AF12"/>
  <c r="AE12"/>
  <c r="AC12"/>
  <c r="AB12"/>
  <c r="AA12"/>
  <c r="AI13" i="21"/>
  <c r="AJ13" s="1"/>
  <c r="AH13"/>
  <c r="AG13"/>
  <c r="AF13"/>
  <c r="AE13"/>
  <c r="AC13"/>
  <c r="AB13"/>
  <c r="AA13"/>
  <c r="AI12"/>
  <c r="AH12"/>
  <c r="AG12"/>
  <c r="AF12"/>
  <c r="AE12"/>
  <c r="AC12"/>
  <c r="AB12"/>
  <c r="AA12"/>
  <c r="AI15" i="20"/>
  <c r="AH15"/>
  <c r="AG15"/>
  <c r="AF15"/>
  <c r="AE15"/>
  <c r="AC15"/>
  <c r="AB15"/>
  <c r="AA15"/>
  <c r="AI14"/>
  <c r="AH14"/>
  <c r="AG14"/>
  <c r="AF14"/>
  <c r="AE14"/>
  <c r="AC14"/>
  <c r="AB14"/>
  <c r="AD14" s="1"/>
  <c r="AA14"/>
  <c r="AI13"/>
  <c r="AH13"/>
  <c r="AG13"/>
  <c r="AF13"/>
  <c r="AE13"/>
  <c r="AC13"/>
  <c r="AB13"/>
  <c r="AD13" s="1"/>
  <c r="AA13"/>
  <c r="AI12"/>
  <c r="AH12"/>
  <c r="AG12"/>
  <c r="AF12"/>
  <c r="AE12"/>
  <c r="AC12"/>
  <c r="AB12"/>
  <c r="AA12"/>
  <c r="AI14" i="19"/>
  <c r="AH14"/>
  <c r="AG14"/>
  <c r="AJ14" s="1"/>
  <c r="AF14"/>
  <c r="AE14"/>
  <c r="AC14"/>
  <c r="AB14"/>
  <c r="AA14"/>
  <c r="AI22" i="15"/>
  <c r="AH22"/>
  <c r="AG22"/>
  <c r="AF22"/>
  <c r="AE22"/>
  <c r="AC22"/>
  <c r="AB22"/>
  <c r="AA22"/>
  <c r="AD22" i="22" l="1"/>
  <c r="AD26"/>
  <c r="AD29"/>
  <c r="AK29" s="1"/>
  <c r="AJ29"/>
  <c r="AD30"/>
  <c r="AD31"/>
  <c r="AJ31"/>
  <c r="AD33"/>
  <c r="AD37"/>
  <c r="AD38"/>
  <c r="AD40"/>
  <c r="AD41"/>
  <c r="AD42"/>
  <c r="AD44"/>
  <c r="AD45"/>
  <c r="AD19"/>
  <c r="AD20"/>
  <c r="AD12" i="21"/>
  <c r="AJ13" i="20"/>
  <c r="AK13" s="1"/>
  <c r="AJ12"/>
  <c r="AD15"/>
  <c r="AJ15" i="22"/>
  <c r="AJ39"/>
  <c r="AJ40"/>
  <c r="AD14"/>
  <c r="AJ23"/>
  <c r="AD25"/>
  <c r="AD34"/>
  <c r="AJ34"/>
  <c r="AD35"/>
  <c r="AK35" s="1"/>
  <c r="AJ35"/>
  <c r="AD36"/>
  <c r="AJ43"/>
  <c r="AD13"/>
  <c r="AK13" s="1"/>
  <c r="AJ13"/>
  <c r="AD24"/>
  <c r="AJ24"/>
  <c r="AJ18"/>
  <c r="AK18" s="1"/>
  <c r="AJ19"/>
  <c r="AK19" s="1"/>
  <c r="AJ27"/>
  <c r="AJ38"/>
  <c r="AK38" s="1"/>
  <c r="AK44"/>
  <c r="AJ44"/>
  <c r="AJ45"/>
  <c r="AK45" s="1"/>
  <c r="AK40"/>
  <c r="AD12"/>
  <c r="AJ17"/>
  <c r="AK17" s="1"/>
  <c r="AD23"/>
  <c r="AD28"/>
  <c r="AD39"/>
  <c r="AK39" s="1"/>
  <c r="AD16"/>
  <c r="AJ16"/>
  <c r="AJ21"/>
  <c r="AK23"/>
  <c r="AJ26"/>
  <c r="AK26" s="1"/>
  <c r="AD27"/>
  <c r="AD32"/>
  <c r="AJ32"/>
  <c r="AJ37"/>
  <c r="AK37" s="1"/>
  <c r="AJ42"/>
  <c r="AK42" s="1"/>
  <c r="AD43"/>
  <c r="AK43" s="1"/>
  <c r="AJ12"/>
  <c r="AJ22"/>
  <c r="AJ28"/>
  <c r="AJ33"/>
  <c r="AK33" s="1"/>
  <c r="AJ14"/>
  <c r="AD15"/>
  <c r="AJ20"/>
  <c r="AK20" s="1"/>
  <c r="AK22"/>
  <c r="AJ25"/>
  <c r="AJ30"/>
  <c r="AK30" s="1"/>
  <c r="AJ36"/>
  <c r="AK36" s="1"/>
  <c r="AJ41"/>
  <c r="AK41" s="1"/>
  <c r="AK31"/>
  <c r="AK27"/>
  <c r="AK21"/>
  <c r="AJ12" i="21"/>
  <c r="AD13"/>
  <c r="AK13" s="1"/>
  <c r="AK14" i="20"/>
  <c r="AD12"/>
  <c r="AJ15"/>
  <c r="AK15" s="1"/>
  <c r="AK12"/>
  <c r="AJ14"/>
  <c r="AD14" i="19"/>
  <c r="AK14" s="1"/>
  <c r="AD22" i="15"/>
  <c r="AJ22"/>
  <c r="AK12" i="21" l="1"/>
  <c r="AK25" i="22"/>
  <c r="AK15"/>
  <c r="AK34"/>
  <c r="AK14"/>
  <c r="AK28"/>
  <c r="AK32"/>
  <c r="AK24"/>
  <c r="AK12"/>
  <c r="AK16"/>
  <c r="AK22" i="15"/>
  <c r="AI23" i="1" l="1"/>
  <c r="AH23"/>
  <c r="AG23"/>
  <c r="AF23"/>
  <c r="AE23"/>
  <c r="AC23"/>
  <c r="AB23"/>
  <c r="AA23"/>
  <c r="AJ23" l="1"/>
  <c r="AD23"/>
  <c r="AK23" l="1"/>
  <c r="AI28" i="7"/>
  <c r="AH28"/>
  <c r="AG28"/>
  <c r="AF28"/>
  <c r="AE28"/>
  <c r="AC28"/>
  <c r="AB28"/>
  <c r="AA28"/>
  <c r="AI27"/>
  <c r="AH27"/>
  <c r="AG27"/>
  <c r="AF27"/>
  <c r="AE27"/>
  <c r="AC27"/>
  <c r="AB27"/>
  <c r="AA27"/>
  <c r="AI26"/>
  <c r="AH26"/>
  <c r="AG26"/>
  <c r="AF26"/>
  <c r="AE26"/>
  <c r="AC26"/>
  <c r="AB26"/>
  <c r="AA26"/>
  <c r="AI25"/>
  <c r="AH25"/>
  <c r="AG25"/>
  <c r="AF25"/>
  <c r="AE25"/>
  <c r="AC25"/>
  <c r="AB25"/>
  <c r="AA25"/>
  <c r="AI24"/>
  <c r="AH24"/>
  <c r="AG24"/>
  <c r="AF24"/>
  <c r="AE24"/>
  <c r="AC24"/>
  <c r="AB24"/>
  <c r="AA24"/>
  <c r="AI23"/>
  <c r="AH23"/>
  <c r="AG23"/>
  <c r="AF23"/>
  <c r="AE23"/>
  <c r="AC23"/>
  <c r="AB23"/>
  <c r="AA23"/>
  <c r="AI22"/>
  <c r="AJ22" s="1"/>
  <c r="AH22"/>
  <c r="AG22"/>
  <c r="AF22"/>
  <c r="AE22"/>
  <c r="AC22"/>
  <c r="AB22"/>
  <c r="AA22"/>
  <c r="AI21"/>
  <c r="AH21"/>
  <c r="AG21"/>
  <c r="AF21"/>
  <c r="AE21"/>
  <c r="AC21"/>
  <c r="AB21"/>
  <c r="AA21"/>
  <c r="AI20"/>
  <c r="AH20"/>
  <c r="AG20"/>
  <c r="AF20"/>
  <c r="AE20"/>
  <c r="AC20"/>
  <c r="AB20"/>
  <c r="AA20"/>
  <c r="AI19"/>
  <c r="AH19"/>
  <c r="AG19"/>
  <c r="AF19"/>
  <c r="AE19"/>
  <c r="AC19"/>
  <c r="AB19"/>
  <c r="AA19"/>
  <c r="AI18"/>
  <c r="AH18"/>
  <c r="AG18"/>
  <c r="AF18"/>
  <c r="AE18"/>
  <c r="AC18"/>
  <c r="AB18"/>
  <c r="AA18"/>
  <c r="AI17"/>
  <c r="AH17"/>
  <c r="AG17"/>
  <c r="AF17"/>
  <c r="AE17"/>
  <c r="AC17"/>
  <c r="AB17"/>
  <c r="AA17"/>
  <c r="AI16"/>
  <c r="AH16"/>
  <c r="AG16"/>
  <c r="AF16"/>
  <c r="AE16"/>
  <c r="AC16"/>
  <c r="AB16"/>
  <c r="AA16"/>
  <c r="AI15"/>
  <c r="AH15"/>
  <c r="AG15"/>
  <c r="AF15"/>
  <c r="AE15"/>
  <c r="AC15"/>
  <c r="AB15"/>
  <c r="AA15"/>
  <c r="AI14"/>
  <c r="AJ14" s="1"/>
  <c r="AH14"/>
  <c r="AG14"/>
  <c r="AF14"/>
  <c r="AE14"/>
  <c r="AC14"/>
  <c r="AB14"/>
  <c r="AA14"/>
  <c r="AI13"/>
  <c r="AH13"/>
  <c r="AG13"/>
  <c r="AF13"/>
  <c r="AE13"/>
  <c r="AC13"/>
  <c r="AB13"/>
  <c r="AA13"/>
  <c r="AI12"/>
  <c r="AH12"/>
  <c r="AG12"/>
  <c r="AF12"/>
  <c r="AE12"/>
  <c r="AC12"/>
  <c r="AB12"/>
  <c r="AA12"/>
  <c r="AI14" i="6"/>
  <c r="AH14"/>
  <c r="AG14"/>
  <c r="AF14"/>
  <c r="AE14"/>
  <c r="AC14"/>
  <c r="AB14"/>
  <c r="AA14"/>
  <c r="AI13"/>
  <c r="AH13"/>
  <c r="AG13"/>
  <c r="AF13"/>
  <c r="AE13"/>
  <c r="AC13"/>
  <c r="AB13"/>
  <c r="AA13"/>
  <c r="AI12"/>
  <c r="AH12"/>
  <c r="AG12"/>
  <c r="AF12"/>
  <c r="AE12"/>
  <c r="AC12"/>
  <c r="AB12"/>
  <c r="AA12"/>
  <c r="AI18" i="5"/>
  <c r="AH18"/>
  <c r="AG18"/>
  <c r="AF18"/>
  <c r="AE18"/>
  <c r="AC18"/>
  <c r="AB18"/>
  <c r="AD18" s="1"/>
  <c r="AA18"/>
  <c r="AI17"/>
  <c r="AH17"/>
  <c r="AG17"/>
  <c r="AF17"/>
  <c r="AE17"/>
  <c r="AC17"/>
  <c r="AB17"/>
  <c r="AA17"/>
  <c r="AI16"/>
  <c r="AH16"/>
  <c r="AG16"/>
  <c r="AF16"/>
  <c r="AE16"/>
  <c r="AC16"/>
  <c r="AB16"/>
  <c r="AD16" s="1"/>
  <c r="AA16"/>
  <c r="AI15"/>
  <c r="AH15"/>
  <c r="AG15"/>
  <c r="AJ15" s="1"/>
  <c r="AF15"/>
  <c r="AE15"/>
  <c r="AC15"/>
  <c r="AB15"/>
  <c r="AD15" s="1"/>
  <c r="AA15"/>
  <c r="AI14"/>
  <c r="AH14"/>
  <c r="AG14"/>
  <c r="AF14"/>
  <c r="AE14"/>
  <c r="AC14"/>
  <c r="AB14"/>
  <c r="AD14" s="1"/>
  <c r="AA14"/>
  <c r="AI13"/>
  <c r="AH13"/>
  <c r="AG13"/>
  <c r="AJ13" s="1"/>
  <c r="AF13"/>
  <c r="AE13"/>
  <c r="AC13"/>
  <c r="AB13"/>
  <c r="AD13" s="1"/>
  <c r="AA13"/>
  <c r="AI12"/>
  <c r="AH12"/>
  <c r="AG12"/>
  <c r="AF12"/>
  <c r="AE12"/>
  <c r="AC12"/>
  <c r="AB12"/>
  <c r="AD12" s="1"/>
  <c r="AA12"/>
  <c r="AI27" i="12"/>
  <c r="AH27"/>
  <c r="AG27"/>
  <c r="AF27"/>
  <c r="AE27"/>
  <c r="AC27"/>
  <c r="AB27"/>
  <c r="AA27"/>
  <c r="AI26"/>
  <c r="AH26"/>
  <c r="AG26"/>
  <c r="AF26"/>
  <c r="AE26"/>
  <c r="AC26"/>
  <c r="AB26"/>
  <c r="AA26"/>
  <c r="AI25"/>
  <c r="AH25"/>
  <c r="AG25"/>
  <c r="AF25"/>
  <c r="AE25"/>
  <c r="AC25"/>
  <c r="AB25"/>
  <c r="AA25"/>
  <c r="AI24"/>
  <c r="AH24"/>
  <c r="AG24"/>
  <c r="AF24"/>
  <c r="AE24"/>
  <c r="AC24"/>
  <c r="AB24"/>
  <c r="AD24" s="1"/>
  <c r="AA24"/>
  <c r="AI23"/>
  <c r="AH23"/>
  <c r="AG23"/>
  <c r="AF23"/>
  <c r="AE23"/>
  <c r="AC23"/>
  <c r="AB23"/>
  <c r="AA23"/>
  <c r="AI22"/>
  <c r="AH22"/>
  <c r="AJ22" s="1"/>
  <c r="AG22"/>
  <c r="AF22"/>
  <c r="AE22"/>
  <c r="AC22"/>
  <c r="AB22"/>
  <c r="AA22"/>
  <c r="AI21"/>
  <c r="AH21"/>
  <c r="AG21"/>
  <c r="AF21"/>
  <c r="AE21"/>
  <c r="AC21"/>
  <c r="AB21"/>
  <c r="AA21"/>
  <c r="AI20"/>
  <c r="AH20"/>
  <c r="AG20"/>
  <c r="AF20"/>
  <c r="AE20"/>
  <c r="AC20"/>
  <c r="AB20"/>
  <c r="AA20"/>
  <c r="AI19"/>
  <c r="AH19"/>
  <c r="AG19"/>
  <c r="AF19"/>
  <c r="AE19"/>
  <c r="AC19"/>
  <c r="AB19"/>
  <c r="AA19"/>
  <c r="AI18"/>
  <c r="AH18"/>
  <c r="AG18"/>
  <c r="AF18"/>
  <c r="AE18"/>
  <c r="AC18"/>
  <c r="AB18"/>
  <c r="AA18"/>
  <c r="AI17"/>
  <c r="AH17"/>
  <c r="AG17"/>
  <c r="AF17"/>
  <c r="AE17"/>
  <c r="AC17"/>
  <c r="AB17"/>
  <c r="AA17"/>
  <c r="AI16"/>
  <c r="AH16"/>
  <c r="AG16"/>
  <c r="AF16"/>
  <c r="AE16"/>
  <c r="AC16"/>
  <c r="AB16"/>
  <c r="AA16"/>
  <c r="AI15"/>
  <c r="AH15"/>
  <c r="AG15"/>
  <c r="AF15"/>
  <c r="AE15"/>
  <c r="AC15"/>
  <c r="AB15"/>
  <c r="AA15"/>
  <c r="AI14"/>
  <c r="AH14"/>
  <c r="AG14"/>
  <c r="AF14"/>
  <c r="AE14"/>
  <c r="AC14"/>
  <c r="AB14"/>
  <c r="AA14"/>
  <c r="AI13"/>
  <c r="AH13"/>
  <c r="AG13"/>
  <c r="AF13"/>
  <c r="AE13"/>
  <c r="AC13"/>
  <c r="AD13" s="1"/>
  <c r="AB13"/>
  <c r="AA13"/>
  <c r="AI36" i="15"/>
  <c r="AH36"/>
  <c r="AG36"/>
  <c r="AF36"/>
  <c r="AE36"/>
  <c r="AC36"/>
  <c r="AB36"/>
  <c r="AA36"/>
  <c r="AI35"/>
  <c r="AH35"/>
  <c r="AG35"/>
  <c r="AF35"/>
  <c r="AE35"/>
  <c r="AC35"/>
  <c r="AB35"/>
  <c r="AA35"/>
  <c r="AI34"/>
  <c r="AH34"/>
  <c r="AG34"/>
  <c r="AF34"/>
  <c r="AE34"/>
  <c r="AC34"/>
  <c r="AB34"/>
  <c r="AA34"/>
  <c r="AI33"/>
  <c r="AH33"/>
  <c r="AG33"/>
  <c r="AF33"/>
  <c r="AE33"/>
  <c r="AC33"/>
  <c r="AB33"/>
  <c r="AA33"/>
  <c r="AI32"/>
  <c r="AH32"/>
  <c r="AG32"/>
  <c r="AF32"/>
  <c r="AE32"/>
  <c r="AC32"/>
  <c r="AB32"/>
  <c r="AA32"/>
  <c r="AI31"/>
  <c r="AH31"/>
  <c r="AG31"/>
  <c r="AF31"/>
  <c r="AE31"/>
  <c r="AC31"/>
  <c r="AB31"/>
  <c r="AA31"/>
  <c r="AI30"/>
  <c r="AH30"/>
  <c r="AG30"/>
  <c r="AF30"/>
  <c r="AE30"/>
  <c r="AC30"/>
  <c r="AB30"/>
  <c r="AA30"/>
  <c r="AI29"/>
  <c r="AH29"/>
  <c r="AG29"/>
  <c r="AF29"/>
  <c r="AE29"/>
  <c r="AC29"/>
  <c r="AB29"/>
  <c r="AA29"/>
  <c r="AI19"/>
  <c r="AH19"/>
  <c r="AG19"/>
  <c r="AF19"/>
  <c r="AE19"/>
  <c r="AC19"/>
  <c r="AB19"/>
  <c r="AA19"/>
  <c r="AI28"/>
  <c r="AH28"/>
  <c r="AG28"/>
  <c r="AF28"/>
  <c r="AE28"/>
  <c r="AC28"/>
  <c r="AB28"/>
  <c r="AA28"/>
  <c r="AI27"/>
  <c r="AH27"/>
  <c r="AG27"/>
  <c r="AF27"/>
  <c r="AE27"/>
  <c r="AC27"/>
  <c r="AB27"/>
  <c r="AA27"/>
  <c r="AI26"/>
  <c r="AH26"/>
  <c r="AG26"/>
  <c r="AF26"/>
  <c r="AE26"/>
  <c r="AC26"/>
  <c r="AB26"/>
  <c r="AA26"/>
  <c r="AI25"/>
  <c r="AH25"/>
  <c r="AG25"/>
  <c r="AF25"/>
  <c r="AE25"/>
  <c r="AC25"/>
  <c r="AB25"/>
  <c r="AA25"/>
  <c r="AI24"/>
  <c r="AH24"/>
  <c r="AG24"/>
  <c r="AF24"/>
  <c r="AE24"/>
  <c r="AC24"/>
  <c r="AB24"/>
  <c r="AA24"/>
  <c r="AI23"/>
  <c r="AH23"/>
  <c r="AG23"/>
  <c r="AF23"/>
  <c r="AE23"/>
  <c r="AC23"/>
  <c r="AB23"/>
  <c r="AA23"/>
  <c r="AI21"/>
  <c r="AH21"/>
  <c r="AG21"/>
  <c r="AF21"/>
  <c r="AE21"/>
  <c r="AC21"/>
  <c r="AB21"/>
  <c r="AA21"/>
  <c r="AI20"/>
  <c r="AH20"/>
  <c r="AG20"/>
  <c r="AF20"/>
  <c r="AE20"/>
  <c r="AC20"/>
  <c r="AB20"/>
  <c r="AA20"/>
  <c r="AI18"/>
  <c r="AH18"/>
  <c r="AG18"/>
  <c r="AF18"/>
  <c r="AE18"/>
  <c r="AC18"/>
  <c r="AB18"/>
  <c r="AA18"/>
  <c r="AI15"/>
  <c r="AH15"/>
  <c r="AG15"/>
  <c r="AF15"/>
  <c r="AE15"/>
  <c r="AC15"/>
  <c r="AB15"/>
  <c r="AA15"/>
  <c r="AI17"/>
  <c r="AH17"/>
  <c r="AG17"/>
  <c r="AF17"/>
  <c r="AE17"/>
  <c r="AC17"/>
  <c r="AB17"/>
  <c r="AA17"/>
  <c r="AI16"/>
  <c r="AH16"/>
  <c r="AG16"/>
  <c r="AF16"/>
  <c r="AE16"/>
  <c r="AC16"/>
  <c r="AB16"/>
  <c r="AA16"/>
  <c r="AI14"/>
  <c r="AH14"/>
  <c r="AG14"/>
  <c r="AF14"/>
  <c r="AE14"/>
  <c r="AC14"/>
  <c r="AB14"/>
  <c r="AA14"/>
  <c r="AI13"/>
  <c r="AH13"/>
  <c r="AG13"/>
  <c r="AF13"/>
  <c r="AE13"/>
  <c r="AC13"/>
  <c r="AB13"/>
  <c r="AA13"/>
  <c r="AI12"/>
  <c r="AH12"/>
  <c r="AG12"/>
  <c r="AF12"/>
  <c r="AE12"/>
  <c r="AC12"/>
  <c r="AB12"/>
  <c r="AA12"/>
  <c r="AI16" i="4"/>
  <c r="AH16"/>
  <c r="AG16"/>
  <c r="AJ16" s="1"/>
  <c r="AF16"/>
  <c r="AE16"/>
  <c r="AC16"/>
  <c r="AB16"/>
  <c r="AD16" s="1"/>
  <c r="AK16" s="1"/>
  <c r="AA16"/>
  <c r="AI15"/>
  <c r="AH15"/>
  <c r="AJ15" s="1"/>
  <c r="AG15"/>
  <c r="AF15"/>
  <c r="AE15"/>
  <c r="AC15"/>
  <c r="AB15"/>
  <c r="AA15"/>
  <c r="AI14"/>
  <c r="AH14"/>
  <c r="AG14"/>
  <c r="AF14"/>
  <c r="AE14"/>
  <c r="AC14"/>
  <c r="AD14" s="1"/>
  <c r="AB14"/>
  <c r="AA14"/>
  <c r="AI13"/>
  <c r="AH13"/>
  <c r="AJ13" s="1"/>
  <c r="AG13"/>
  <c r="AF13"/>
  <c r="AE13"/>
  <c r="AD13"/>
  <c r="AK13" s="1"/>
  <c r="AC13"/>
  <c r="AB13"/>
  <c r="AA13"/>
  <c r="AI12"/>
  <c r="AH12"/>
  <c r="AG12"/>
  <c r="AF12"/>
  <c r="AE12"/>
  <c r="AC12"/>
  <c r="AB12"/>
  <c r="AD12" s="1"/>
  <c r="AA12"/>
  <c r="AJ14" i="6" l="1"/>
  <c r="AJ12"/>
  <c r="AD13"/>
  <c r="AJ17" i="5"/>
  <c r="AJ14" i="4"/>
  <c r="AD15"/>
  <c r="AK12"/>
  <c r="AJ12"/>
  <c r="AK14"/>
  <c r="AK15"/>
  <c r="AJ14" i="12"/>
  <c r="AD15"/>
  <c r="AJ15"/>
  <c r="AD16"/>
  <c r="AD17"/>
  <c r="AJ13" i="6"/>
  <c r="AD12"/>
  <c r="AK12" s="1"/>
  <c r="AD14"/>
  <c r="AJ12" i="5"/>
  <c r="AJ14"/>
  <c r="AK14" s="1"/>
  <c r="AJ16"/>
  <c r="AD17"/>
  <c r="AJ18"/>
  <c r="AD25" i="12"/>
  <c r="AJ25"/>
  <c r="AK25" s="1"/>
  <c r="AD26"/>
  <c r="AJ26"/>
  <c r="AJ27"/>
  <c r="AJ18"/>
  <c r="AD20"/>
  <c r="AJ20"/>
  <c r="AD21"/>
  <c r="AD12" i="7"/>
  <c r="AD13"/>
  <c r="AD16"/>
  <c r="AD20"/>
  <c r="AD21"/>
  <c r="AD25"/>
  <c r="AD26"/>
  <c r="AD27"/>
  <c r="AD33" i="15"/>
  <c r="AD24" i="7"/>
  <c r="AJ13"/>
  <c r="AK13" s="1"/>
  <c r="AD14"/>
  <c r="AK14" s="1"/>
  <c r="AD15"/>
  <c r="AJ15"/>
  <c r="AD17"/>
  <c r="AJ17"/>
  <c r="AD18"/>
  <c r="AD19"/>
  <c r="AJ19"/>
  <c r="AD22"/>
  <c r="AK22" s="1"/>
  <c r="AD23"/>
  <c r="AJ23"/>
  <c r="AJ27"/>
  <c r="AJ16"/>
  <c r="AJ24"/>
  <c r="AD28"/>
  <c r="AJ18"/>
  <c r="AJ21"/>
  <c r="AK23"/>
  <c r="AJ26"/>
  <c r="AJ12"/>
  <c r="AJ20"/>
  <c r="AK20" s="1"/>
  <c r="AJ25"/>
  <c r="AK25" s="1"/>
  <c r="AJ28"/>
  <c r="AD21" i="15"/>
  <c r="AD23"/>
  <c r="AJ14"/>
  <c r="AJ30"/>
  <c r="AJ35"/>
  <c r="AJ36"/>
  <c r="AD13"/>
  <c r="AD15"/>
  <c r="AD18"/>
  <c r="AD20"/>
  <c r="AD26"/>
  <c r="AD27"/>
  <c r="AD28"/>
  <c r="AD17"/>
  <c r="AD25"/>
  <c r="AJ31"/>
  <c r="AD34"/>
  <c r="AD35"/>
  <c r="AD12"/>
  <c r="AJ16"/>
  <c r="AJ15"/>
  <c r="AJ20"/>
  <c r="AK20" s="1"/>
  <c r="AJ23"/>
  <c r="AJ26"/>
  <c r="AJ28"/>
  <c r="AJ19"/>
  <c r="AD29"/>
  <c r="AJ34"/>
  <c r="AJ24"/>
  <c r="AJ33"/>
  <c r="AJ17"/>
  <c r="AD32"/>
  <c r="AJ13"/>
  <c r="AJ18"/>
  <c r="AD24"/>
  <c r="AJ25"/>
  <c r="AJ29"/>
  <c r="AJ32"/>
  <c r="AD14"/>
  <c r="AK14" s="1"/>
  <c r="AD16"/>
  <c r="AK16" s="1"/>
  <c r="AJ12"/>
  <c r="AJ21"/>
  <c r="AJ27"/>
  <c r="AD19"/>
  <c r="AD30"/>
  <c r="AD31"/>
  <c r="AD36"/>
  <c r="AD14" i="12"/>
  <c r="AK14" s="1"/>
  <c r="AD19"/>
  <c r="AJ19"/>
  <c r="AJ24"/>
  <c r="AK26"/>
  <c r="AJ17"/>
  <c r="AK17" s="1"/>
  <c r="AD18"/>
  <c r="AD23"/>
  <c r="AJ23"/>
  <c r="AJ13"/>
  <c r="AJ16"/>
  <c r="AK16" s="1"/>
  <c r="AJ21"/>
  <c r="AD22"/>
  <c r="AK22" s="1"/>
  <c r="AD27"/>
  <c r="AK14" i="6"/>
  <c r="AK16" i="5"/>
  <c r="AK12"/>
  <c r="AK13"/>
  <c r="AK15"/>
  <c r="AK18"/>
  <c r="AK13" i="12"/>
  <c r="AK24"/>
  <c r="AK18" i="7" l="1"/>
  <c r="AK16"/>
  <c r="AK13" i="6"/>
  <c r="AK17" i="5"/>
  <c r="AK18" i="12"/>
  <c r="AK15"/>
  <c r="AK25" i="15"/>
  <c r="AK12"/>
  <c r="AK13"/>
  <c r="AK19" i="12"/>
  <c r="AK23"/>
  <c r="AK20"/>
  <c r="AK21" i="7"/>
  <c r="AK15"/>
  <c r="AK27"/>
  <c r="AK27" i="12"/>
  <c r="AK21"/>
  <c r="AK19" i="7"/>
  <c r="AK17"/>
  <c r="AK24"/>
  <c r="AK12"/>
  <c r="AK26"/>
  <c r="AK34" i="15"/>
  <c r="AK31"/>
  <c r="AK32"/>
  <c r="AK33"/>
  <c r="AK30"/>
  <c r="AK15"/>
  <c r="AK27"/>
  <c r="AK28" i="7"/>
  <c r="AK36" i="15"/>
  <c r="AK21"/>
  <c r="AK29"/>
  <c r="AK23"/>
  <c r="AK35"/>
  <c r="AK28"/>
  <c r="AK26"/>
  <c r="AK18"/>
  <c r="AK24"/>
  <c r="AK17"/>
  <c r="AK19"/>
  <c r="AI33" i="1"/>
  <c r="AH33"/>
  <c r="AG33"/>
  <c r="AF33"/>
  <c r="AE33"/>
  <c r="AC33"/>
  <c r="AB33"/>
  <c r="AA33"/>
  <c r="AI32"/>
  <c r="AH32"/>
  <c r="AG32"/>
  <c r="AJ32" s="1"/>
  <c r="AF32"/>
  <c r="AE32"/>
  <c r="AC32"/>
  <c r="AB32"/>
  <c r="AA32"/>
  <c r="AI31"/>
  <c r="AH31"/>
  <c r="AG31"/>
  <c r="AF31"/>
  <c r="AE31"/>
  <c r="AC31"/>
  <c r="AB31"/>
  <c r="AA31"/>
  <c r="AI30"/>
  <c r="AH30"/>
  <c r="AG30"/>
  <c r="AF30"/>
  <c r="AE30"/>
  <c r="AC30"/>
  <c r="AB30"/>
  <c r="AA30"/>
  <c r="AI29"/>
  <c r="AH29"/>
  <c r="AG29"/>
  <c r="AF29"/>
  <c r="AE29"/>
  <c r="AC29"/>
  <c r="AB29"/>
  <c r="AA29"/>
  <c r="AI28"/>
  <c r="AH28"/>
  <c r="AG28"/>
  <c r="AF28"/>
  <c r="AE28"/>
  <c r="AC28"/>
  <c r="AB28"/>
  <c r="AA28"/>
  <c r="AI27"/>
  <c r="AH27"/>
  <c r="AG27"/>
  <c r="AF27"/>
  <c r="AE27"/>
  <c r="AC27"/>
  <c r="AB27"/>
  <c r="AA27"/>
  <c r="AI26"/>
  <c r="AH26"/>
  <c r="AG26"/>
  <c r="AF26"/>
  <c r="AE26"/>
  <c r="AC26"/>
  <c r="AD26" s="1"/>
  <c r="AB26"/>
  <c r="AA26"/>
  <c r="AI25"/>
  <c r="AH25"/>
  <c r="AG25"/>
  <c r="AF25"/>
  <c r="AE25"/>
  <c r="AC25"/>
  <c r="AB25"/>
  <c r="AA25"/>
  <c r="AI24"/>
  <c r="AH24"/>
  <c r="AG24"/>
  <c r="AF24"/>
  <c r="AE24"/>
  <c r="AC24"/>
  <c r="AB24"/>
  <c r="AA24"/>
  <c r="AI22"/>
  <c r="AH22"/>
  <c r="AG22"/>
  <c r="AF22"/>
  <c r="AE22"/>
  <c r="AC22"/>
  <c r="AB22"/>
  <c r="AA22"/>
  <c r="AI21"/>
  <c r="AH21"/>
  <c r="AG21"/>
  <c r="AF21"/>
  <c r="AE21"/>
  <c r="AC21"/>
  <c r="AD21" s="1"/>
  <c r="AB21"/>
  <c r="AA21"/>
  <c r="AI20"/>
  <c r="AH20"/>
  <c r="AG20"/>
  <c r="AF20"/>
  <c r="AE20"/>
  <c r="AC20"/>
  <c r="AB20"/>
  <c r="AA20"/>
  <c r="AI17"/>
  <c r="AH17"/>
  <c r="AG17"/>
  <c r="AF17"/>
  <c r="AE17"/>
  <c r="AC17"/>
  <c r="AB17"/>
  <c r="AA17"/>
  <c r="AI19"/>
  <c r="AH19"/>
  <c r="AG19"/>
  <c r="AF19"/>
  <c r="AE19"/>
  <c r="AC19"/>
  <c r="AB19"/>
  <c r="AA19"/>
  <c r="AI18"/>
  <c r="AH18"/>
  <c r="AG18"/>
  <c r="AF18"/>
  <c r="AE18"/>
  <c r="AC18"/>
  <c r="AD18" s="1"/>
  <c r="AB18"/>
  <c r="AA18"/>
  <c r="AI16"/>
  <c r="AH16"/>
  <c r="AG16"/>
  <c r="AF16"/>
  <c r="AE16"/>
  <c r="AD16"/>
  <c r="AC16"/>
  <c r="AB16"/>
  <c r="AA16"/>
  <c r="AI15"/>
  <c r="AH15"/>
  <c r="AG15"/>
  <c r="AF15"/>
  <c r="AE15"/>
  <c r="AC15"/>
  <c r="AB15"/>
  <c r="AA15"/>
  <c r="AI14"/>
  <c r="AH14"/>
  <c r="AG14"/>
  <c r="AJ14" s="1"/>
  <c r="AF14"/>
  <c r="AE14"/>
  <c r="AC14"/>
  <c r="AB14"/>
  <c r="AA14"/>
  <c r="AI13"/>
  <c r="AH13"/>
  <c r="AG13"/>
  <c r="AF13"/>
  <c r="AE13"/>
  <c r="AC13"/>
  <c r="AB13"/>
  <c r="AA13"/>
  <c r="AI12"/>
  <c r="AH12"/>
  <c r="AG12"/>
  <c r="AF12"/>
  <c r="AE12"/>
  <c r="AC12"/>
  <c r="AB12"/>
  <c r="AA12"/>
  <c r="W69" i="8"/>
  <c r="V69"/>
  <c r="U69"/>
  <c r="T69"/>
  <c r="S69"/>
  <c r="R69"/>
  <c r="W68"/>
  <c r="V68"/>
  <c r="U68"/>
  <c r="T68"/>
  <c r="S68"/>
  <c r="R68"/>
  <c r="W67"/>
  <c r="V67"/>
  <c r="U67"/>
  <c r="T67"/>
  <c r="S67"/>
  <c r="R67"/>
  <c r="W66"/>
  <c r="V66"/>
  <c r="U66"/>
  <c r="T66"/>
  <c r="S66"/>
  <c r="R66"/>
  <c r="W65"/>
  <c r="V65"/>
  <c r="U65"/>
  <c r="T65"/>
  <c r="S65"/>
  <c r="R65"/>
  <c r="W64"/>
  <c r="V64"/>
  <c r="U64"/>
  <c r="T64"/>
  <c r="S64"/>
  <c r="R64"/>
  <c r="W63"/>
  <c r="V63"/>
  <c r="U63"/>
  <c r="T63"/>
  <c r="S63"/>
  <c r="R63"/>
  <c r="W62"/>
  <c r="V62"/>
  <c r="U62"/>
  <c r="T62"/>
  <c r="S62"/>
  <c r="R62"/>
  <c r="W61"/>
  <c r="V61"/>
  <c r="U61"/>
  <c r="T61"/>
  <c r="S61"/>
  <c r="R61"/>
  <c r="W60"/>
  <c r="V60"/>
  <c r="U60"/>
  <c r="T60"/>
  <c r="S60"/>
  <c r="R60"/>
  <c r="W59"/>
  <c r="V59"/>
  <c r="U59"/>
  <c r="T59"/>
  <c r="S59"/>
  <c r="R59"/>
  <c r="W58"/>
  <c r="V58"/>
  <c r="U58"/>
  <c r="T58"/>
  <c r="S58"/>
  <c r="R58"/>
  <c r="W57"/>
  <c r="V57"/>
  <c r="U57"/>
  <c r="T57"/>
  <c r="S57"/>
  <c r="R57"/>
  <c r="W56"/>
  <c r="V56"/>
  <c r="U56"/>
  <c r="T56"/>
  <c r="S56"/>
  <c r="R56"/>
  <c r="W55"/>
  <c r="V55"/>
  <c r="U55"/>
  <c r="T55"/>
  <c r="S55"/>
  <c r="R55"/>
  <c r="W54"/>
  <c r="V54"/>
  <c r="U54"/>
  <c r="T54"/>
  <c r="S54"/>
  <c r="R54"/>
  <c r="W53"/>
  <c r="V53"/>
  <c r="U53"/>
  <c r="T53"/>
  <c r="S53"/>
  <c r="R53"/>
  <c r="W52"/>
  <c r="V52"/>
  <c r="U52"/>
  <c r="T52"/>
  <c r="S52"/>
  <c r="R52"/>
  <c r="W51"/>
  <c r="V51"/>
  <c r="U51"/>
  <c r="T51"/>
  <c r="S51"/>
  <c r="R51"/>
  <c r="W50"/>
  <c r="V50"/>
  <c r="U50"/>
  <c r="T50"/>
  <c r="S50"/>
  <c r="R50"/>
  <c r="W49"/>
  <c r="V49"/>
  <c r="U49"/>
  <c r="T49"/>
  <c r="S49"/>
  <c r="R49"/>
  <c r="W48"/>
  <c r="V48"/>
  <c r="U48"/>
  <c r="T48"/>
  <c r="S48"/>
  <c r="R48"/>
  <c r="W47"/>
  <c r="V47"/>
  <c r="U47"/>
  <c r="T47"/>
  <c r="S47"/>
  <c r="R47"/>
  <c r="W46"/>
  <c r="V46"/>
  <c r="U46"/>
  <c r="T46"/>
  <c r="S46"/>
  <c r="R46"/>
  <c r="W45"/>
  <c r="V45"/>
  <c r="U45"/>
  <c r="T45"/>
  <c r="S45"/>
  <c r="R45"/>
  <c r="W44"/>
  <c r="V44"/>
  <c r="U44"/>
  <c r="T44"/>
  <c r="S44"/>
  <c r="R44"/>
  <c r="W43"/>
  <c r="V43"/>
  <c r="U43"/>
  <c r="T43"/>
  <c r="S43"/>
  <c r="R43"/>
  <c r="W42"/>
  <c r="V42"/>
  <c r="U42"/>
  <c r="T42"/>
  <c r="S42"/>
  <c r="R42"/>
  <c r="W41"/>
  <c r="V41"/>
  <c r="U41"/>
  <c r="T41"/>
  <c r="S41"/>
  <c r="R41"/>
  <c r="W40"/>
  <c r="V40"/>
  <c r="U40"/>
  <c r="T40"/>
  <c r="S40"/>
  <c r="R40"/>
  <c r="W39"/>
  <c r="V39"/>
  <c r="U39"/>
  <c r="T39"/>
  <c r="S39"/>
  <c r="R39"/>
  <c r="W38"/>
  <c r="V38"/>
  <c r="U38"/>
  <c r="T38"/>
  <c r="S38"/>
  <c r="R38"/>
  <c r="W37"/>
  <c r="V37"/>
  <c r="U37"/>
  <c r="T37"/>
  <c r="S37"/>
  <c r="R37"/>
  <c r="W36"/>
  <c r="V36"/>
  <c r="U36"/>
  <c r="T36"/>
  <c r="S36"/>
  <c r="R36"/>
  <c r="W35"/>
  <c r="V35"/>
  <c r="U35"/>
  <c r="T35"/>
  <c r="S35"/>
  <c r="R35"/>
  <c r="W34"/>
  <c r="V34"/>
  <c r="U34"/>
  <c r="T34"/>
  <c r="S34"/>
  <c r="R34"/>
  <c r="W33"/>
  <c r="V33"/>
  <c r="U33"/>
  <c r="T33"/>
  <c r="S33"/>
  <c r="R33"/>
  <c r="W32"/>
  <c r="V32"/>
  <c r="U32"/>
  <c r="T32"/>
  <c r="S32"/>
  <c r="R32"/>
  <c r="W31"/>
  <c r="V31"/>
  <c r="U31"/>
  <c r="T31"/>
  <c r="S31"/>
  <c r="R31"/>
  <c r="W30"/>
  <c r="V30"/>
  <c r="U30"/>
  <c r="T30"/>
  <c r="S30"/>
  <c r="R30"/>
  <c r="W29"/>
  <c r="V29"/>
  <c r="U29"/>
  <c r="T29"/>
  <c r="S29"/>
  <c r="R29"/>
  <c r="W28"/>
  <c r="V28"/>
  <c r="U28"/>
  <c r="T28"/>
  <c r="S28"/>
  <c r="R28"/>
  <c r="W27"/>
  <c r="V27"/>
  <c r="U27"/>
  <c r="T27"/>
  <c r="S27"/>
  <c r="R27"/>
  <c r="W26"/>
  <c r="V26"/>
  <c r="U26"/>
  <c r="T26"/>
  <c r="S26"/>
  <c r="R26"/>
  <c r="W25"/>
  <c r="V25"/>
  <c r="U25"/>
  <c r="T25"/>
  <c r="S25"/>
  <c r="R25"/>
  <c r="W24"/>
  <c r="V24"/>
  <c r="U24"/>
  <c r="T24"/>
  <c r="S24"/>
  <c r="R24"/>
  <c r="W23"/>
  <c r="V23"/>
  <c r="U23"/>
  <c r="T23"/>
  <c r="S23"/>
  <c r="R23"/>
  <c r="W22"/>
  <c r="V22"/>
  <c r="U22"/>
  <c r="T22"/>
  <c r="S22"/>
  <c r="R22"/>
  <c r="W21"/>
  <c r="V21"/>
  <c r="X21" s="1"/>
  <c r="U21"/>
  <c r="T21"/>
  <c r="S21"/>
  <c r="R21"/>
  <c r="W20"/>
  <c r="V20"/>
  <c r="U20"/>
  <c r="X20" s="1"/>
  <c r="T20"/>
  <c r="S20"/>
  <c r="R20"/>
  <c r="X19"/>
  <c r="W19"/>
  <c r="V19"/>
  <c r="U19"/>
  <c r="T19"/>
  <c r="S19"/>
  <c r="R19"/>
  <c r="W18"/>
  <c r="V18"/>
  <c r="U18"/>
  <c r="X18" s="1"/>
  <c r="T18"/>
  <c r="S18"/>
  <c r="R18"/>
  <c r="W17"/>
  <c r="V17"/>
  <c r="U17"/>
  <c r="X17" s="1"/>
  <c r="T17"/>
  <c r="S17"/>
  <c r="R17"/>
  <c r="W16"/>
  <c r="V16"/>
  <c r="U16"/>
  <c r="X16" s="1"/>
  <c r="T16"/>
  <c r="S16"/>
  <c r="R16"/>
  <c r="W15"/>
  <c r="V15"/>
  <c r="U15"/>
  <c r="T15"/>
  <c r="S15"/>
  <c r="R15"/>
  <c r="W14"/>
  <c r="V14"/>
  <c r="U14"/>
  <c r="T14"/>
  <c r="S14"/>
  <c r="R14"/>
  <c r="W13"/>
  <c r="V13"/>
  <c r="U13"/>
  <c r="T13"/>
  <c r="S13"/>
  <c r="R13"/>
  <c r="W12"/>
  <c r="V12"/>
  <c r="U12"/>
  <c r="T12"/>
  <c r="S12"/>
  <c r="R12"/>
  <c r="AJ16" i="1" l="1"/>
  <c r="AK16" s="1"/>
  <c r="AJ22"/>
  <c r="AD25"/>
  <c r="AD28"/>
  <c r="AD13"/>
  <c r="Y21" i="8"/>
  <c r="X13"/>
  <c r="Y13" s="1"/>
  <c r="X15"/>
  <c r="Y19"/>
  <c r="X12"/>
  <c r="Y12" s="1"/>
  <c r="X14"/>
  <c r="Y14" s="1"/>
  <c r="Y16"/>
  <c r="Y20"/>
  <c r="X23"/>
  <c r="Y23" s="1"/>
  <c r="X25"/>
  <c r="Y25" s="1"/>
  <c r="X27"/>
  <c r="Y27" s="1"/>
  <c r="X29"/>
  <c r="Y29" s="1"/>
  <c r="X31"/>
  <c r="Y31" s="1"/>
  <c r="X33"/>
  <c r="Y33" s="1"/>
  <c r="X35"/>
  <c r="Y35" s="1"/>
  <c r="X37"/>
  <c r="Y37" s="1"/>
  <c r="X39"/>
  <c r="Y39" s="1"/>
  <c r="X41"/>
  <c r="Y41" s="1"/>
  <c r="X43"/>
  <c r="Y43" s="1"/>
  <c r="X45"/>
  <c r="Y45" s="1"/>
  <c r="X47"/>
  <c r="Y47" s="1"/>
  <c r="X49"/>
  <c r="Y49" s="1"/>
  <c r="X51"/>
  <c r="Y51" s="1"/>
  <c r="X53"/>
  <c r="Y53" s="1"/>
  <c r="X55"/>
  <c r="Y55" s="1"/>
  <c r="X57"/>
  <c r="Y57" s="1"/>
  <c r="X59"/>
  <c r="Y59" s="1"/>
  <c r="X61"/>
  <c r="Y61" s="1"/>
  <c r="X63"/>
  <c r="Y63" s="1"/>
  <c r="X65"/>
  <c r="Y65" s="1"/>
  <c r="X67"/>
  <c r="Y67" s="1"/>
  <c r="X69"/>
  <c r="Y69" s="1"/>
  <c r="X22"/>
  <c r="Y22" s="1"/>
  <c r="X24"/>
  <c r="Y24" s="1"/>
  <c r="X26"/>
  <c r="Y26" s="1"/>
  <c r="X28"/>
  <c r="Y28" s="1"/>
  <c r="X30"/>
  <c r="Y30" s="1"/>
  <c r="X32"/>
  <c r="Y32" s="1"/>
  <c r="X34"/>
  <c r="Y34" s="1"/>
  <c r="X36"/>
  <c r="Y36" s="1"/>
  <c r="X38"/>
  <c r="Y38" s="1"/>
  <c r="X40"/>
  <c r="Y40" s="1"/>
  <c r="X42"/>
  <c r="Y42" s="1"/>
  <c r="X44"/>
  <c r="Y44" s="1"/>
  <c r="X46"/>
  <c r="Y46" s="1"/>
  <c r="X48"/>
  <c r="Y48" s="1"/>
  <c r="X50"/>
  <c r="Y50" s="1"/>
  <c r="X52"/>
  <c r="Y52" s="1"/>
  <c r="X54"/>
  <c r="Y54" s="1"/>
  <c r="X56"/>
  <c r="Y56" s="1"/>
  <c r="X58"/>
  <c r="Y58" s="1"/>
  <c r="X60"/>
  <c r="Y60" s="1"/>
  <c r="X62"/>
  <c r="Y62" s="1"/>
  <c r="X64"/>
  <c r="Y64" s="1"/>
  <c r="X66"/>
  <c r="Y66" s="1"/>
  <c r="X68"/>
  <c r="Y68" s="1"/>
  <c r="Y17"/>
  <c r="Y15"/>
  <c r="Y18"/>
  <c r="AD17" i="1"/>
  <c r="AK17" s="1"/>
  <c r="AD20"/>
  <c r="AJ17"/>
  <c r="AJ25"/>
  <c r="AK25" s="1"/>
  <c r="AJ19"/>
  <c r="AD12"/>
  <c r="AJ27"/>
  <c r="AK28"/>
  <c r="AJ28"/>
  <c r="AJ29"/>
  <c r="AD30"/>
  <c r="AJ30"/>
  <c r="AK30" s="1"/>
  <c r="AJ12"/>
  <c r="AK12" s="1"/>
  <c r="AD15"/>
  <c r="AJ15"/>
  <c r="AJ20"/>
  <c r="AK20" s="1"/>
  <c r="AD24"/>
  <c r="AJ24"/>
  <c r="AD33"/>
  <c r="AK33" s="1"/>
  <c r="AJ33"/>
  <c r="AJ18"/>
  <c r="AK18" s="1"/>
  <c r="AD19"/>
  <c r="AJ26"/>
  <c r="AK26" s="1"/>
  <c r="AD27"/>
  <c r="AK27" s="1"/>
  <c r="AJ13"/>
  <c r="AK13" s="1"/>
  <c r="AD14"/>
  <c r="AK14" s="1"/>
  <c r="AJ21"/>
  <c r="AK21" s="1"/>
  <c r="AD22"/>
  <c r="AK22" s="1"/>
  <c r="AD29"/>
  <c r="AD31"/>
  <c r="AJ31"/>
  <c r="AD32"/>
  <c r="AK32" s="1"/>
  <c r="AK29"/>
  <c r="AK19" l="1"/>
  <c r="AK15"/>
  <c r="AK31"/>
  <c r="AK24"/>
</calcChain>
</file>

<file path=xl/sharedStrings.xml><?xml version="1.0" encoding="utf-8"?>
<sst xmlns="http://schemas.openxmlformats.org/spreadsheetml/2006/main" count="1971" uniqueCount="478">
  <si>
    <t>ΑΔΤ</t>
  </si>
  <si>
    <t>ΜΑΡΙΑ</t>
  </si>
  <si>
    <t>ΑΠΟΣΤΟΛΟΣ</t>
  </si>
  <si>
    <t>ΌΧΙ</t>
  </si>
  <si>
    <t>ΙΛΑΤΖΗ</t>
  </si>
  <si>
    <t>ΠΟΥΛΧΕΡΙΑ</t>
  </si>
  <si>
    <t>ΑΣΗΜΗΣ</t>
  </si>
  <si>
    <t>ΟΥΡΑΝΙΑ</t>
  </si>
  <si>
    <t>ΚΩΝΣΤΑΝΤΙΝΟΣ</t>
  </si>
  <si>
    <t>ΤΕΕ-ΤΕΛ-ΕΠΛ-ΕΠΑΛ</t>
  </si>
  <si>
    <t>ΧΑΨΙΑ</t>
  </si>
  <si>
    <t>ΑΓΓΕΛΙΚΗ</t>
  </si>
  <si>
    <t>ΕΥΣΤΡΑΤΙΟΣ</t>
  </si>
  <si>
    <t>ΓΙΟΒΑΝΑΚΗΣ</t>
  </si>
  <si>
    <t>ΜΙΧΑΗΛ</t>
  </si>
  <si>
    <t>ΣΩΤΗΡΙΟΣ</t>
  </si>
  <si>
    <t>ΣΙΔΕΡΙΔΗΣ</t>
  </si>
  <si>
    <t>ΟΡΕΣΤΗΣ</t>
  </si>
  <si>
    <t>ΙΩΑΝΝΗΣ</t>
  </si>
  <si>
    <t>ΧΑΤΖΗΑΘΑΝΑΣΙΟΥ</t>
  </si>
  <si>
    <t>ΑΝΑΣΤΑΣΙΑ</t>
  </si>
  <si>
    <t>ΑΙΜΙΛΙΟΣ</t>
  </si>
  <si>
    <t>ΑΓΙΑΣΜΑΤΗ</t>
  </si>
  <si>
    <t>ΜΑΡΚΕΛΛΑ</t>
  </si>
  <si>
    <t>ΜΗΝΑΣ</t>
  </si>
  <si>
    <t>ΑΖΑΠΗ</t>
  </si>
  <si>
    <t>ΣΟΦΙΑ</t>
  </si>
  <si>
    <t>ΘΕΟΔΩΡΟΣ</t>
  </si>
  <si>
    <t>ΕΥΣΤΡΑΤΟΥΔΑΚΗ</t>
  </si>
  <si>
    <t>ΛΕΜΟΝΙΑ</t>
  </si>
  <si>
    <t>ΜΑΛΑΜΑΤΕΝΙΑ</t>
  </si>
  <si>
    <t>ΓΕΩΡΓΙΟΣ</t>
  </si>
  <si>
    <t>ΤΡΙΤΕΚΝΟΣ</t>
  </si>
  <si>
    <t>ΚΑΝΔΥΛΗ</t>
  </si>
  <si>
    <t>ΚΟΤΣΟΡΝΙΘΗ</t>
  </si>
  <si>
    <t>ΑΡΓΥΡΩ - ΓΕΩΡΓΙΑ</t>
  </si>
  <si>
    <t>ΧΡΥΣΟΣΤΟΜΟΣ</t>
  </si>
  <si>
    <t>ΠΑΤΣΙΑΝΤΟΥ</t>
  </si>
  <si>
    <t>ΧΡΙΣΤΙΝΑ</t>
  </si>
  <si>
    <t>ΑΝΤΩΝΙΟΣ</t>
  </si>
  <si>
    <t>ΚΑΡΙΒΑΛΗ</t>
  </si>
  <si>
    <t>ΜΑΡΙΚΑ</t>
  </si>
  <si>
    <t>ΝΙΚΟΛΑΟΣ</t>
  </si>
  <si>
    <t>ΣΑΒΒΑΣ</t>
  </si>
  <si>
    <t>ΝΑΙ</t>
  </si>
  <si>
    <t>ΤΣΑΒΔΑΡΗ</t>
  </si>
  <si>
    <t>ΖΑΧΑΡΩ</t>
  </si>
  <si>
    <t>ΖΑΦΕΙΡΗ</t>
  </si>
  <si>
    <t>ΣΤΥΛΙΑΝΟΣ</t>
  </si>
  <si>
    <t>ΚΩΝΣΤΑΝΤΙΛΑΚΗ</t>
  </si>
  <si>
    <t>ΓΙΑΣΕΜΗ</t>
  </si>
  <si>
    <t>ΠΑΠΑΔΟΠΟΥΛΟΥ</t>
  </si>
  <si>
    <t>ΕΥΑΓΓΕΛΙΑ</t>
  </si>
  <si>
    <t>ΤΣΕΣΜΕΛΗ</t>
  </si>
  <si>
    <t>ΣΤΥΛΙΑΝΗ</t>
  </si>
  <si>
    <t>ΕΛΕΥΘΕΡΙΟΣ</t>
  </si>
  <si>
    <t>ΜΠΑΤΖΑΚΑ</t>
  </si>
  <si>
    <t>ΣΙΩΚΑ</t>
  </si>
  <si>
    <t>ΣΤΕΛΛΑ</t>
  </si>
  <si>
    <t>ΧΡΥΣΣΑ</t>
  </si>
  <si>
    <t>ΒΑΣΙΛΙΚΗ</t>
  </si>
  <si>
    <t>ΑΝΑΓΝΩΣΤΟΥ</t>
  </si>
  <si>
    <t>ΒΛΟΤΙΝΑ</t>
  </si>
  <si>
    <t>ΜΙΛΤΙΑΔΗΣ</t>
  </si>
  <si>
    <t>ΒΑΡΣΑΜΗ</t>
  </si>
  <si>
    <t>ΜΑΓΔΑΛΗΝΗ</t>
  </si>
  <si>
    <t>ΕΛΗΝΑ</t>
  </si>
  <si>
    <t>ΧΡΗΣΤΟΣ</t>
  </si>
  <si>
    <t>ΤΑΒΛΑΛΗ</t>
  </si>
  <si>
    <t>ΙΩΑΝΝΑ</t>
  </si>
  <si>
    <t>ΑΓΓΕΛΟΣ</t>
  </si>
  <si>
    <t>ΠΟΥΛΟΥ</t>
  </si>
  <si>
    <t>ΣΠΥΡΙΔΩΝ</t>
  </si>
  <si>
    <t>ΣΟΦΟΚΛΗΣ</t>
  </si>
  <si>
    <t>ΣΟΥΡΡΗ</t>
  </si>
  <si>
    <t>ΑΙΚΑΤΕΡΙΝΗ</t>
  </si>
  <si>
    <t>ΕΥΑΓΓΕΛΟΣ</t>
  </si>
  <si>
    <t>ΒΟΥΛΑΛΑ</t>
  </si>
  <si>
    <t>ΕΛΕΝΗ</t>
  </si>
  <si>
    <t>ΠΑΝΑΓΙΩΤΗΣ</t>
  </si>
  <si>
    <t>ΚΩΝΣΤΑΝΤΑΡΑ</t>
  </si>
  <si>
    <t>ΕΛΕΥΘΕΡΙΑ - ΕΙΡΗΝΗ</t>
  </si>
  <si>
    <t>ΧΑΡΑΛΑΜΠΟΣ</t>
  </si>
  <si>
    <t>ΔΟΜΟΥΖΗ</t>
  </si>
  <si>
    <t>ΠΕΛΑΓΙΑ</t>
  </si>
  <si>
    <t>ΦΩΤΙΟΣ</t>
  </si>
  <si>
    <t>ΒΑΓΓΕΛΗ</t>
  </si>
  <si>
    <t>ΔΗΜΗΤΡΙΟΣ</t>
  </si>
  <si>
    <t>ΘΕΟΔΩΡΑ</t>
  </si>
  <si>
    <t>ΣΤΑΥΡΟΣ</t>
  </si>
  <si>
    <t>ΚΑΤΣΑΡΟΥ</t>
  </si>
  <si>
    <t>ΕΙΡΗΝΗ</t>
  </si>
  <si>
    <t>ΜΑΡΚΟΣ</t>
  </si>
  <si>
    <t>ΙΟΡΔΑΝΗΣ</t>
  </si>
  <si>
    <t>ΤΣΙΤΜΗΔΕΛΛΗ</t>
  </si>
  <si>
    <t>ΝΤΟΥΡΑΛΗ</t>
  </si>
  <si>
    <t>ΠΛΟΥΜΗ</t>
  </si>
  <si>
    <t>ΓΕΩΡΓΙΑ</t>
  </si>
  <si>
    <t>ΤΣΙΛΙΚΑ</t>
  </si>
  <si>
    <t>ΔΗΜΗΤΡΑ</t>
  </si>
  <si>
    <t>ΑΘΑΝΑΣΙΟΣ</t>
  </si>
  <si>
    <t>ΣΥΝΟΛΙΚΑ ΜΟΡΙΑ</t>
  </si>
  <si>
    <t>ΚΑΤΗΓΟΡΙΑ ΠΤΥΧΙΟΥ</t>
  </si>
  <si>
    <t>ΗΜ/ΝΙΑ ΚΤΗΣΗΣ ΠΤΥΧΙΟΥ</t>
  </si>
  <si>
    <t>ΒΑΘΜΟΣ ΠΤΥΧΙΟΥ</t>
  </si>
  <si>
    <t>ΑΦΜ</t>
  </si>
  <si>
    <t>ΑΔΤ / ΔΙΑΒΑΤΗΡΙΟ</t>
  </si>
  <si>
    <t>ΕΠΙΘΕΤΟ</t>
  </si>
  <si>
    <t>ΟΝΟΜΑ</t>
  </si>
  <si>
    <t>ΠΑΤΡΩΝΥΜΟ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</si>
  <si>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</si>
  <si>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</si>
  <si>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</si>
  <si>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</si>
  <si>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</si>
  <si>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</si>
  <si>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ΠΟΛΥΤΕΚΝΟΣ/ΤΡΙΤΕΚΝΟΣ/-</t>
  </si>
  <si>
    <t>ΓΝΩΣΗ ΕΝΓ</t>
  </si>
  <si>
    <t>ΜΟΡΙΑ ΠΤΥΧΙΟΥ</t>
  </si>
  <si>
    <t>ΜΟΡΙΑ ΠΡΟΫΠΗΡΕΣΙΑΣ ΣΕ ΔΗΜΟΣΙΟ Ή ΙΔΙΩΤΙΚΟ ΤΟΜΕΑ</t>
  </si>
  <si>
    <t>ΜΟΡΙΑ ΠΡΟΫΠΗΡΕΣΙΑΣ ΣΕ ΣΜΕΑΕ/ΚΕΔΔΥ</t>
  </si>
  <si>
    <t>ΚΛΑΔΟΣ</t>
  </si>
  <si>
    <t>ΚΑΤΗΓΟΡΙΑ ΠΙΝΑΚΑ</t>
  </si>
  <si>
    <t>ΚΑΤΟΧΟΣ ΔΙΔΑΚΤΟΡΙΚΟΥ ΕΙΔ. ΑΓΩΓΗΣ</t>
  </si>
  <si>
    <t>ΚΑΤΟΧΟΣ ΜΕΤΑΠΤΥΧΙΑΚΟΥ ΕΙΔ. ΑΓΩΓΗΣ</t>
  </si>
  <si>
    <t>ΓΝΩΣΗ BRAILLE</t>
  </si>
  <si>
    <t>ΜΟΡΙΑ ΔΙΔΑΚΤΟΡΙΚΟΥ/ΜΕΤΑΠΤΥΧΙΑΚΟΥ</t>
  </si>
  <si>
    <t>ΠΡΟΫΠΟΘΕΣΗ ΠΑΙΔΑΓΩΓΙΚΗΣ ΕΠΑΡΚΕΙΑΣ</t>
  </si>
  <si>
    <t>ΚΑΤΟΧΟΣ ΔΙΔΑΚΤΟΡΙΚΟΥ ΣΤΟΝ ΚΛΑΔΟ ΑΠΑΣΧΟΛΗΣΗΣ Ή ΣΤΗΝ ΣΧ. ΨΥΧΟΛΟΓΙΑ ΓΙΑ ΤΟΥΣ ΠΕ23</t>
  </si>
  <si>
    <t>ΥΠΟΛΟΓΙΖΟΜΕΝΑ ΜΟΡΙΑ ΔΙΔΑΚΤΟΡΙΚΟΥ/ΜΕΤΑΠΤΥΧΙΑΚΟΥ ΣΤΟΝ ΚΛΑΔΟ ΑΠΑΣΧΟΛΗΣΗΣ</t>
  </si>
  <si>
    <t>ΥΠΟΛΟΓΙΖΟΜΕΝΑ ΜΟΡΙΑ ΔΙΔΑΚΤΟΡΙΚΟΥ/ΜΕΤΑΠΤΥΧΙΑΚΟΥ ΕΙΔ. ΑΓΩΓΗΣ</t>
  </si>
  <si>
    <t>ΠΕ28</t>
  </si>
  <si>
    <t>ΚΥΡΙΟΣ</t>
  </si>
  <si>
    <t>ΑΠΑΙΤΕΙΤΑΙ</t>
  </si>
  <si>
    <t>ΜΕΛΠΟΜΕΝΗ</t>
  </si>
  <si>
    <t>ΣΑΜΙΩΤΗΣ</t>
  </si>
  <si>
    <t>ΑΓΓΕΛΗΣ</t>
  </si>
  <si>
    <t>ΖΗΝΩΝ</t>
  </si>
  <si>
    <t>ΕΥΘΑΛΙΑ</t>
  </si>
  <si>
    <t>ΟΛΓΑ</t>
  </si>
  <si>
    <t>ΚΑΡΑΠΙΠΕΡΗ</t>
  </si>
  <si>
    <t>ΚΑΛΛΙΡΟΗ</t>
  </si>
  <si>
    <t>ΠΕ21-ΠΕ26</t>
  </si>
  <si>
    <t>ΠΕ29</t>
  </si>
  <si>
    <t>ΑΝΘΗ</t>
  </si>
  <si>
    <t xml:space="preserve">ΖΑΧΑΡΟΠΟΥΛΟΥ </t>
  </si>
  <si>
    <t>ΒΑΣΙΛΕΙΟΣ</t>
  </si>
  <si>
    <t>ΑΡΕΤΗ</t>
  </si>
  <si>
    <t>ΕΥΣΤΑΘΙΟΣ</t>
  </si>
  <si>
    <t>ΓΡΙΣΠΟΣ</t>
  </si>
  <si>
    <t>ΦΑΝΟΥΡΙΟΣ</t>
  </si>
  <si>
    <t>ΟΘΩΝ</t>
  </si>
  <si>
    <t>ΙΓΝΑΤΙΟΣ</t>
  </si>
  <si>
    <t>ΛΕΟΝΤΑΡΙΔΟΥ</t>
  </si>
  <si>
    <t>ΤΖΑΜΠΑΖΗ</t>
  </si>
  <si>
    <t xml:space="preserve">ΑΒΡΑΜΗ - ΠΑΝΑΓΙΩΤΟΠΟΥΛΟΥ </t>
  </si>
  <si>
    <t>ΘΕΜΙΣΤΟΚΛΗΣ</t>
  </si>
  <si>
    <t>ΤΥΡΙΑΚΙΔΗ</t>
  </si>
  <si>
    <t>ΚΑΛΙΤΣΑ</t>
  </si>
  <si>
    <t>ΚΩΝΣΤΑΝΤΙΝΑ</t>
  </si>
  <si>
    <t>ΠΑΠΑΔΗΜΗΤΡΙΟΥ</t>
  </si>
  <si>
    <t>ΑΦΡΟΔΙΤΗ</t>
  </si>
  <si>
    <t>ΝΑΣΟΥΛΗ</t>
  </si>
  <si>
    <t>ΑΝΤΙΓΟΝΗ</t>
  </si>
  <si>
    <t>ΧΑΛΒΑ</t>
  </si>
  <si>
    <t>ΣΤΑΜΑΤΟΥΛΑ</t>
  </si>
  <si>
    <t>ΑΛΙΚΗ</t>
  </si>
  <si>
    <t>ΠΑΝΤΕΛΗΣ</t>
  </si>
  <si>
    <t>ΠΕΤΡΟΥ</t>
  </si>
  <si>
    <t>ΠΕΤΡΟΣ</t>
  </si>
  <si>
    <t>ΠΕΡΓΚΑΝΤΗ</t>
  </si>
  <si>
    <t>ΘΩΜΑΔΗ</t>
  </si>
  <si>
    <t>ΚΑΝΑΚΑΡΗ</t>
  </si>
  <si>
    <t>ΠΑΣΒΟΥΡΗΣ</t>
  </si>
  <si>
    <t>ΓΑΒΡΙΗΛ</t>
  </si>
  <si>
    <t>ΕΒΠ</t>
  </si>
  <si>
    <t>ΔΕΝ ΑΠΑΙΤΕΙΤΑΙ</t>
  </si>
  <si>
    <t>ΠΕ25</t>
  </si>
  <si>
    <t>Α/Α</t>
  </si>
  <si>
    <t>ΜΠΟΥΜΠΑ</t>
  </si>
  <si>
    <t>ΤΣΙΟΤΣΙΟΥ</t>
  </si>
  <si>
    <t>ΛΑΖΑΡΟΣ</t>
  </si>
  <si>
    <t>ΦΥΚΑΡΗ</t>
  </si>
  <si>
    <t>ΦΩΤΕΙΝΗ</t>
  </si>
  <si>
    <t>ΛΙΟΥΜΠΑ</t>
  </si>
  <si>
    <t>ΜΟΥΣΤΑΚΑ</t>
  </si>
  <si>
    <t>ΣΚΟΠΕΛΙΤΟΥ</t>
  </si>
  <si>
    <t>ΑΛΕΞΑΝΔΡΑ</t>
  </si>
  <si>
    <t>ΠΕ 25</t>
  </si>
  <si>
    <t>ΠΕ30</t>
  </si>
  <si>
    <t>ΡΑΛΛΗΣ</t>
  </si>
  <si>
    <t>ΓΕΩΡΓΙΟΣ - ΙΓΝΑΤΙΟΣ</t>
  </si>
  <si>
    <t>ΣΙΑΚΑΒΕΛΛΑ</t>
  </si>
  <si>
    <t>ΗΛΙΑΣ</t>
  </si>
  <si>
    <t>ΤΣΟΠΑΝΗ</t>
  </si>
  <si>
    <t>ΚΛΕΟΠΑΤΡΑ</t>
  </si>
  <si>
    <t>ΦΟΥΣΚΑ</t>
  </si>
  <si>
    <t>ΑΚΡΙΒΗ</t>
  </si>
  <si>
    <t>ΖΑΧΑΡΙΑΣ</t>
  </si>
  <si>
    <t>ΣΙΒΡΗ</t>
  </si>
  <si>
    <t>ΧΡΥΣΗ</t>
  </si>
  <si>
    <t>ΚΙΚΙΝΗ</t>
  </si>
  <si>
    <t>ΘΕΚΛΑ</t>
  </si>
  <si>
    <t>ΣΤΑΜΑΤΕΛΟΥ</t>
  </si>
  <si>
    <t>ΧΑΡΙΟΠΟΛΙΤΟΥ</t>
  </si>
  <si>
    <t>ΠΑΝΑΓΙΩΤΑ</t>
  </si>
  <si>
    <t>ΡΕΝΤΙΟΝ</t>
  </si>
  <si>
    <t>ΚΑΡΑΓΙΑΝΝΗ</t>
  </si>
  <si>
    <t>ΖΩΗ</t>
  </si>
  <si>
    <t>ΑΜΕΡΙΚΑΝΟΣ</t>
  </si>
  <si>
    <t>ΚΥΡΙΑΚΙΔΟΥ</t>
  </si>
  <si>
    <t>ΑΓΑΘΗ</t>
  </si>
  <si>
    <t>ΓΕΩΡΓΙΑΔΟΥ</t>
  </si>
  <si>
    <t>ΣΑΒΒΑΤΟΥΛΑ</t>
  </si>
  <si>
    <t>ΑΓΓΕΛΗ</t>
  </si>
  <si>
    <t>ΝΙΚΗ</t>
  </si>
  <si>
    <t>ΤΣΑΡΑΚΤΣΗ</t>
  </si>
  <si>
    <t>ΣΟΥΛΤΑΝΑ</t>
  </si>
  <si>
    <t>ΣΚΑΡΛΑΤΙΔΟΥ</t>
  </si>
  <si>
    <t>ΑΡΤΕΜΙΣ</t>
  </si>
  <si>
    <t>ΕΜΜΑΝΟΥΗΛ</t>
  </si>
  <si>
    <t>ΚΑΛΟΥΔΗ</t>
  </si>
  <si>
    <t>ΚΑΡΑΝΤΟΥ</t>
  </si>
  <si>
    <t>ΚΑΤΣΑΒΟΥΝΗ</t>
  </si>
  <si>
    <t>ΠΙΠΕΡΙΔΟΥ</t>
  </si>
  <si>
    <t>ΚΥΡΙΑΚΗ</t>
  </si>
  <si>
    <t>ΛΕΩΝΙΔΑΣ</t>
  </si>
  <si>
    <t>ΙΟΥΛΙΑ</t>
  </si>
  <si>
    <t>ΛΑΓΟΥΤΑΡΗ</t>
  </si>
  <si>
    <t>ΙΠΠΕΙΩΤΗ</t>
  </si>
  <si>
    <t>ΚΥΡΙΑΚΟΣ</t>
  </si>
  <si>
    <t>ΣΩΤΗΡΙΑ</t>
  </si>
  <si>
    <t>ΧΡΥΣΟΥ</t>
  </si>
  <si>
    <t>ΠΑΛΑΜΟΥΤΗ</t>
  </si>
  <si>
    <t>ΜΑΛΑΜΑ</t>
  </si>
  <si>
    <t>ΠΕ23</t>
  </si>
  <si>
    <t>ΚΡΙΜΙΖΗ</t>
  </si>
  <si>
    <t>ΜΑΡΙΑΝΝΑ</t>
  </si>
  <si>
    <t>ΚΟΝΤΑΡΑ</t>
  </si>
  <si>
    <t>ΠΡΟΚΟΠΙΑ</t>
  </si>
  <si>
    <t>ΒΕΛΟΥΤΣΟΥ</t>
  </si>
  <si>
    <t>ΧΑΡΙΚΛΕΙΑ - ΑΝΝΑ</t>
  </si>
  <si>
    <t>ΚΟΥΤΖΑΚΙΟΖΗ</t>
  </si>
  <si>
    <t>ΤΣΙΑΜΟΥΛΟΥ</t>
  </si>
  <si>
    <t>ΒΑΣΙΛΕΙΑ</t>
  </si>
  <si>
    <t>ΛΙΓΝΟΥ</t>
  </si>
  <si>
    <t>ΓΑΛΑΤΟΥΛΑ</t>
  </si>
  <si>
    <t>ΣΕΒΑΣΤΗ</t>
  </si>
  <si>
    <t>ΔΗΜΗΤΡΙΟΣ - ΑΝΔΡΕΑΣ</t>
  </si>
  <si>
    <t>ΠΟΛΥΣΙΟΥ</t>
  </si>
  <si>
    <t>ΑΡΓΥΡΩ</t>
  </si>
  <si>
    <t>ΖΟΥΓΡΗ</t>
  </si>
  <si>
    <t>ΚΥΡΙΑΖΙΔΟΥ</t>
  </si>
  <si>
    <t>ΑΘΑΝΑΣΟΥΛΙΑ</t>
  </si>
  <si>
    <t>ΓΕΩΡΓΙΑΔΗ</t>
  </si>
  <si>
    <t>ΜΥΡΤΩ</t>
  </si>
  <si>
    <t>ΠΕΡΙΚΛΗΣ</t>
  </si>
  <si>
    <t>ΓΙΑΟΥΖΗ</t>
  </si>
  <si>
    <t>ΦΑΝΗ</t>
  </si>
  <si>
    <t>ΚΑΛΛΙΟΠΗ</t>
  </si>
  <si>
    <t>ΕΚΤΟΣ ΠΙΝΑΚΩΝ</t>
  </si>
  <si>
    <t>ΑΙΤΙΟΛΟΓΙΑ</t>
  </si>
  <si>
    <t>ΕΠΙΚΟΥΡΙΚΟΣ</t>
  </si>
  <si>
    <t>ΠΡΟΣΩΡΙΝΟΣ ΚΥΡΙΟΣ ΠΙΝΑΚΑΣ ΑΝΑΠΛΗΡΩΤΩΝ ΚΑΙ ΩΡΟΜΙΣΘΙΩΝ ΕΙΔΙΚΟΥ ΕΚΠΑΙΔΕΥΤΙΚΟΥ ΠΡΟΣΩΠΙΚΟΥ (Ε.Ε.Π.)</t>
  </si>
  <si>
    <t xml:space="preserve">ΠΡΟΣΩΡΙΝΟΣ ΚΥΡΙΟΣ ΠΙΝΑΚΑΣ ΑΝΑΠΛΗΡΩΤΩΝ </t>
  </si>
  <si>
    <r>
      <t>ΚΑΤΟΧΟΣ ΜΕΤΑΠΤΥΧΙΑΚΟΥ ΣΤΟΝ ΚΛΑΔΟ ΑΠΑΣΧΟΛΗΣΗΣ  Ή ΣΤΗΝ ΣΧ. ΨΥΧΟΛΟΓΙΑ ΓΙΑ ΤΟΥΣ ΠΕ23 (</t>
    </r>
    <r>
      <rPr>
        <b/>
        <sz val="11"/>
        <color theme="1"/>
        <rFont val="Calibri"/>
        <family val="2"/>
        <charset val="161"/>
        <scheme val="minor"/>
      </rPr>
      <t>ΠΟΥ ΔΕΝ ΑΠΟΤΕΛΕΙ ΤΥΠΙΚΟ ΠΡΟΣΟΝ ΔΙΟΡΙΣΜΟΥ</t>
    </r>
    <r>
      <rPr>
        <sz val="11"/>
        <color theme="1"/>
        <rFont val="Calibri"/>
        <family val="2"/>
        <charset val="161"/>
        <scheme val="minor"/>
      </rPr>
      <t>)</t>
    </r>
  </si>
  <si>
    <r>
      <t>ΠΙΝΑΚΑΣ ΑΠΟΡΡΙΠΤΕΩΝ</t>
    </r>
    <r>
      <rPr>
        <b/>
        <sz val="11"/>
        <color theme="3"/>
        <rFont val="Calibri"/>
        <family val="2"/>
        <charset val="161"/>
        <scheme val="minor"/>
      </rPr>
      <t xml:space="preserve"> </t>
    </r>
    <r>
      <rPr>
        <b/>
        <sz val="11"/>
        <color theme="1"/>
        <rFont val="Calibri"/>
        <family val="2"/>
        <charset val="161"/>
        <scheme val="minor"/>
      </rPr>
      <t>ΤΗΣ ΠΕΡΙΦΕΡΕΙΑΚΗΣ Δ/ΝΣΗΣ ΒΟΡΕΙΟΥ ΑΙΓΑΙΟΥ, ΓΙΑ ΤΟ ΔΙΔΑΚΤΙΚΟ ΕΤΟΣ 2016-2017</t>
    </r>
  </si>
  <si>
    <t>ΧΡΥΣΟΥΛΑ</t>
  </si>
  <si>
    <t>ΙΩΑΝΝΑΤΟΥ</t>
  </si>
  <si>
    <t>ΘΕΟΔΩΡΟΥ</t>
  </si>
  <si>
    <t>ΑΛΑΤΣΑ</t>
  </si>
  <si>
    <t>ΜΑΝΩΛΑΡΟΥ</t>
  </si>
  <si>
    <t>ΠΗΝΕΛΟΠΗ</t>
  </si>
  <si>
    <t>ΚΩΝΣΤΑΝΤΙΝΗ</t>
  </si>
  <si>
    <t>ΦΥΤΡΟΥ</t>
  </si>
  <si>
    <t>ΚΑΤΣΑΜΠΑ</t>
  </si>
  <si>
    <t>ΠΑΓΩΝΙΩ</t>
  </si>
  <si>
    <t>ΑΝΔΡΕΑΣ</t>
  </si>
  <si>
    <t>ΑΡΙΘΜΟΣ ΤΕΚΝΩΝ ΜΕ ΑΝΑΠΗΡΙΑ &gt;=67%</t>
  </si>
  <si>
    <t>ΜΟΡΙΑ ΑΚΑΔΗΜΑΪΚΩΝ ΚΡΙΤΗΡΙΩΝ</t>
  </si>
  <si>
    <t>ΥΠΟΛΟΓΙΖΟΜΕΝΑ ΜΟΡΙΑ ΑΝΑΠΗΡΙΑΣ ΥΠΟΨΗΦΙΟΥ</t>
  </si>
  <si>
    <t>ΥΠΟΛΟΓΙΖΟΜΕΝΑ ΜΟΡΙΑ ΑΝΑΠΗΡΙΑΣ ΤΕΚΝΟΥ Ή ΤΕΚΝΩΝ</t>
  </si>
  <si>
    <t>ΥΠΟΛΟΓΙΖΟΜΕΝΑ ΜΟΡΙΑ ΠΟΛΥΤΕΚΝΟΥ/ΤΡΙΤΕΚΝΟΥ</t>
  </si>
  <si>
    <t>ΜΟΡΙΑ ΚΟΙΝΩΝΙΚΩΝ ΚΡΙΤΗΡΙΩΝ</t>
  </si>
  <si>
    <t>ΙΕΚ-Τάξη μαθητείας ΕΠΑΛ</t>
  </si>
  <si>
    <t xml:space="preserve">ΣΥΜΕΩΝ </t>
  </si>
  <si>
    <t>ΚΥΡΟΓΛΟΥ</t>
  </si>
  <si>
    <t>ΕΛΕΥΘΕΡΙΟΥ</t>
  </si>
  <si>
    <t>ΕΛΠΙΔΑ`</t>
  </si>
  <si>
    <t>ΚΑΛΛΙΟΠΗ - ΧΡΙΣΤΙΝΑ</t>
  </si>
  <si>
    <t>ΠΕΤΡΑΚΗ</t>
  </si>
  <si>
    <t>ΒΑΛΗΛΗ</t>
  </si>
  <si>
    <t xml:space="preserve">ΧΑΤΖΗΓΕΩΡΓΙΟΥ </t>
  </si>
  <si>
    <t xml:space="preserve">ΚΑΠΑΓΙΑΝΝΙΔΟΥ </t>
  </si>
  <si>
    <t xml:space="preserve">ΧΡΗΣΤΟΣ </t>
  </si>
  <si>
    <t xml:space="preserve">ΚΟΥΡΑΧΑΝΗ </t>
  </si>
  <si>
    <t>ΠΑΠΑΛΑΝΗ</t>
  </si>
  <si>
    <t>ΒΑΣΙΛΙΚΗ-ΜΑΡΙΑ</t>
  </si>
  <si>
    <t>ΓΙΑΒΡΙΜΗ</t>
  </si>
  <si>
    <t>ΧΡΥΣΑΝΘΗ</t>
  </si>
  <si>
    <t>ΑΝΝΑ</t>
  </si>
  <si>
    <t>ΚΟΥΣΤΕΛΛΗ</t>
  </si>
  <si>
    <t>ΧΑΤΖΗΑΡΓΥΡΙΟΥ</t>
  </si>
  <si>
    <t>ΝΤΗΜΟΥ</t>
  </si>
  <si>
    <t>ΙΩΣΗΦ</t>
  </si>
  <si>
    <t>ΑΝΑΣΤΑΣΟΠΟΥΛΟΥ</t>
  </si>
  <si>
    <t>ΣΤΑΥΡΟΥΛΑ-ΚΥΡΙΑΚΗ</t>
  </si>
  <si>
    <t>ΑΘΗΝΑ</t>
  </si>
  <si>
    <t>ΣΤΕΡΓΙΟΣ</t>
  </si>
  <si>
    <t>ΣΙΔΕΡΑ</t>
  </si>
  <si>
    <t xml:space="preserve">ΧΑΡΙΤΟΥ </t>
  </si>
  <si>
    <t>ΤΣΟΥΡΗ</t>
  </si>
  <si>
    <t xml:space="preserve">ΜΑΚΡΑΚΗ </t>
  </si>
  <si>
    <t>ΜΑΡΙΑ-ΣΤΕΛΛΑ</t>
  </si>
  <si>
    <t>ΓΟΥΝΑΡΗ</t>
  </si>
  <si>
    <t xml:space="preserve">ΗΡΑΚΛΗΣ </t>
  </si>
  <si>
    <t>ΑΡΙΣΤΕΑ</t>
  </si>
  <si>
    <t>ΠΟΣΟΣΤΟ ΑΝΑΠΗΡΙΑΣ ΥΠΟΨΗΦΙΟΥ
(ΜΟΡΙΟΔΟΤΕΙΤΑΙ Π.Α. &gt;=67%)</t>
  </si>
  <si>
    <t>ΣΤΟΙΧΕΙΑ ΤΑΥΤΟΤΗΤΑΣ</t>
  </si>
  <si>
    <t>ΤΥΠΙΚΑ ΠΡΟΣΟΝΤΑ ΔΙΟΡΙΣΜΟΥ (ΜΗ ΜΟΡΙΟΔΟΤΟΥΜΕΝΑ)</t>
  </si>
  <si>
    <t>ΑΚΑΔΗΜΑΙΚΑ</t>
  </si>
  <si>
    <t>ΠΡΟΥΠΗΡΕΣΙΑ</t>
  </si>
  <si>
    <t>ΚΟΙΝΩΝΙΚΑ ΚΡΙΤΙΡΙΑ</t>
  </si>
  <si>
    <t>ΥΠΟΛΟΓΙΣΜΟΣ ΜΟΡΙΩΝ</t>
  </si>
  <si>
    <t>ΠΟΛΥΤΕΚΝΟΣ</t>
  </si>
  <si>
    <t>ΑΕΙ / ΤΕΙ</t>
  </si>
  <si>
    <r>
      <t>ΠΑΙΔΑΓΩΓΙΚΗ ΕΠΑΡΚΕΙΑ 
("</t>
    </r>
    <r>
      <rPr>
        <b/>
        <sz val="11"/>
        <color theme="1"/>
        <rFont val="Calibri"/>
        <family val="2"/>
        <charset val="161"/>
        <scheme val="minor"/>
      </rPr>
      <t>ΝΑΙ" ΓΙΑ ΟΣΟΥΣ ΔΕΝ ΑΠΑΙΤΕΙΤΑΙ</t>
    </r>
    <r>
      <rPr>
        <sz val="11"/>
        <color theme="1"/>
        <rFont val="Calibri"/>
        <family val="2"/>
        <charset val="161"/>
        <scheme val="minor"/>
      </rPr>
      <t>)</t>
    </r>
  </si>
  <si>
    <t>ΑΚΑΔΗΜΑΙΚΑ ΚΡΙΤΙΡΙΑ</t>
  </si>
  <si>
    <t xml:space="preserve">ΠΡΟΫΠΗΡΕΣΙΑ </t>
  </si>
  <si>
    <t>ΠΟΣΟΣΤΟ ΑΝΑΠΗΡΙΑΣ ΥΠΟΨΗΦΙΟΥ (ΜΟΡΙΟΔΟΤΕΙΤΑΙ Π.Α. &gt;=67%)</t>
  </si>
  <si>
    <t>BRAILLE/ΕΝΓ</t>
  </si>
  <si>
    <t xml:space="preserve">ΥΠΟΛΟΓΙΣΜΟΣ ΜΟΡΙΩΝ </t>
  </si>
  <si>
    <t xml:space="preserve">ΚΕΛΕΠΕΡΤΖΗ </t>
  </si>
  <si>
    <t xml:space="preserve">ΑΡΙΣΤΕΙΔΗΣ </t>
  </si>
  <si>
    <t>ΑΕΙ</t>
  </si>
  <si>
    <t>ΤΕΙ</t>
  </si>
  <si>
    <t>ΠΑΡΑΣΚΕΥΗ</t>
  </si>
  <si>
    <t xml:space="preserve">ΑΙΚΑΤΕΡΙΝΗ </t>
  </si>
  <si>
    <t>ΚΕΛΛH</t>
  </si>
  <si>
    <t xml:space="preserve">ΒΑΡΒΑΡΑ </t>
  </si>
  <si>
    <t>ΔΕΙΡΜΕΝΤΖΟΓΛΟΥ</t>
  </si>
  <si>
    <t>ΓΕΡΑΣΙΜΗΝΑ - ΕΥΑΓΓΕΛΙΑ</t>
  </si>
  <si>
    <t>ΣΥΜΕΩΝ</t>
  </si>
  <si>
    <t xml:space="preserve">ΒΑΡΛΑ </t>
  </si>
  <si>
    <t xml:space="preserve">ΣΑΝΤΥ - ΚΥΡΙΑΚΗ </t>
  </si>
  <si>
    <t xml:space="preserve">ΜΟΣΧΟΥ </t>
  </si>
  <si>
    <t>ΑΣΒΕΣΤΑ</t>
  </si>
  <si>
    <t>ΡΑΦΑΗΛ - ΔΗΜΗΤΡΗΣ</t>
  </si>
  <si>
    <t xml:space="preserve">ΤΡΙΧΕΙΛΗ </t>
  </si>
  <si>
    <t>ΣΙΩΜΟΣ</t>
  </si>
  <si>
    <t>ΣΤΕΦΑΝΟΣ</t>
  </si>
  <si>
    <t>ΘΩΜΑΣ</t>
  </si>
  <si>
    <t>ΤΣΑΧΟΥΡΙΔΟΥ</t>
  </si>
  <si>
    <t>ΕΛΙΣΣΑΒΕΤ</t>
  </si>
  <si>
    <t>ΑΛΕΞΑΝΔΡΟΣ</t>
  </si>
  <si>
    <t>Μυτιλήνη, 08 Ιουνίου 2017</t>
  </si>
  <si>
    <r>
      <t>ΚΛΑΔΟΥ</t>
    </r>
    <r>
      <rPr>
        <b/>
        <sz val="11"/>
        <color theme="3"/>
        <rFont val="Calibri"/>
        <family val="2"/>
        <charset val="161"/>
        <scheme val="minor"/>
      </rPr>
      <t xml:space="preserve"> </t>
    </r>
    <r>
      <rPr>
        <b/>
        <sz val="11"/>
        <color rgb="FFFF0000"/>
        <rFont val="Calibri"/>
        <family val="2"/>
        <charset val="161"/>
        <scheme val="minor"/>
      </rPr>
      <t>ΠΕ23 (ΨΥΧΟΛΟΓΩΝ)</t>
    </r>
    <r>
      <rPr>
        <b/>
        <sz val="11"/>
        <color theme="3"/>
        <rFont val="Calibri"/>
        <family val="2"/>
        <charset val="161"/>
        <scheme val="minor"/>
      </rPr>
      <t xml:space="preserve"> </t>
    </r>
    <r>
      <rPr>
        <b/>
        <sz val="11"/>
        <color theme="1"/>
        <rFont val="Calibri"/>
        <family val="2"/>
        <charset val="161"/>
        <scheme val="minor"/>
      </rPr>
      <t>ΤΗΣ ΠΕΡΙΦΕΡΕΙΑΚΗΣ Δ/ΝΣΗΣ ΒΟΡΕΙΟΥ ΑΙΓΑΙΟΥ, ΓΙΑ ΤΟ ΔΙΔΑΚΤΙΚΟ ΕΤΟΣ 2017-2018</t>
    </r>
  </si>
  <si>
    <r>
      <t>ΚΛΑΔΟΥ</t>
    </r>
    <r>
      <rPr>
        <b/>
        <sz val="11"/>
        <color theme="3"/>
        <rFont val="Calibri"/>
        <family val="2"/>
        <charset val="161"/>
        <scheme val="minor"/>
      </rPr>
      <t xml:space="preserve"> </t>
    </r>
    <r>
      <rPr>
        <b/>
        <sz val="11"/>
        <color rgb="FFFF0000"/>
        <rFont val="Calibri"/>
        <family val="2"/>
        <charset val="161"/>
        <scheme val="minor"/>
      </rPr>
      <t>ΠΕ21-26 (ΛΟΓΟΘΕΡΑΠΕΥΤΩΝ)</t>
    </r>
    <r>
      <rPr>
        <b/>
        <sz val="11"/>
        <color theme="3"/>
        <rFont val="Calibri"/>
        <family val="2"/>
        <charset val="161"/>
        <scheme val="minor"/>
      </rPr>
      <t xml:space="preserve"> </t>
    </r>
    <r>
      <rPr>
        <b/>
        <sz val="11"/>
        <color theme="1"/>
        <rFont val="Calibri"/>
        <family val="2"/>
        <charset val="161"/>
        <scheme val="minor"/>
      </rPr>
      <t>ΤΗΣ ΠΕΡΙΦΕΡΕΙΑΚΗΣ Δ/ΝΣΗΣ ΒΟΡΕΙΟΥ ΑΙΓΑΙΟΥ, ΓΙΑ ΤΟ ΔΙΔΑΚΤΙΚΟ ΕΤΟΣ 2017-2018</t>
    </r>
  </si>
  <si>
    <r>
      <t>ΚΛΑΔΟΥ</t>
    </r>
    <r>
      <rPr>
        <b/>
        <sz val="11"/>
        <color theme="3"/>
        <rFont val="Calibri"/>
        <family val="2"/>
        <charset val="161"/>
        <scheme val="minor"/>
      </rPr>
      <t xml:space="preserve"> </t>
    </r>
    <r>
      <rPr>
        <b/>
        <sz val="11"/>
        <color rgb="FFFF0000"/>
        <rFont val="Calibri"/>
        <family val="2"/>
        <charset val="161"/>
        <scheme val="minor"/>
      </rPr>
      <t>ΠΕ28 (ΦΥΣΙΚΟΘΕΡΑΠΕΥΤΩΝ)</t>
    </r>
    <r>
      <rPr>
        <b/>
        <sz val="11"/>
        <color theme="3"/>
        <rFont val="Calibri"/>
        <family val="2"/>
        <charset val="161"/>
        <scheme val="minor"/>
      </rPr>
      <t xml:space="preserve"> </t>
    </r>
    <r>
      <rPr>
        <b/>
        <sz val="11"/>
        <color theme="1"/>
        <rFont val="Calibri"/>
        <family val="2"/>
        <charset val="161"/>
        <scheme val="minor"/>
      </rPr>
      <t>ΤΗΣ ΠΕΡΙΦΕΡΕΙΑΚΗΣ Δ/ΝΣΗΣ ΒΟΡΕΙΟΥ ΑΙΓΑΙΟΥ, ΓΙΑ ΤΟ ΔΙΔΑΚΤΙΚΟ ΕΤΟΣ 2017-2018</t>
    </r>
  </si>
  <si>
    <t xml:space="preserve">ΚΑΡΑΒΙΑ </t>
  </si>
  <si>
    <t xml:space="preserve">ΓΕΩΡΓΙΟΣ </t>
  </si>
  <si>
    <t xml:space="preserve">ΒΑΦΙΑ </t>
  </si>
  <si>
    <t xml:space="preserve">ΒΑΣΙΛΙΚΗ </t>
  </si>
  <si>
    <t xml:space="preserve">ΜΙΧΑΛΗ </t>
  </si>
  <si>
    <t xml:space="preserve">ΣΤΟΥΜΠΟΥ </t>
  </si>
  <si>
    <t>ΚΙΟΥΡΚΤΖΙΑΝ</t>
  </si>
  <si>
    <t>ΜΑΡΑΛ</t>
  </si>
  <si>
    <t>ΧΡΑΙΡ</t>
  </si>
  <si>
    <t>ΟΛΓΑ-ΣΟΦΙΑ</t>
  </si>
  <si>
    <t xml:space="preserve">ΕΥΘΥΜΙΑΔΟΥ </t>
  </si>
  <si>
    <t xml:space="preserve">ΕΛΕΥΘΕΡΙΑΔΟΥ </t>
  </si>
  <si>
    <t>ΠΑΠΠΑ</t>
  </si>
  <si>
    <t>ΠΑΝΟΥΤΣΟΠΟΥΛΟΥ</t>
  </si>
  <si>
    <t xml:space="preserve">ΚΑΡΑΓΙΑΝΝΗ </t>
  </si>
  <si>
    <t xml:space="preserve">ΔΕΣΠΟΙΝΑ </t>
  </si>
  <si>
    <t>ΖΑΧΑΡΟΠΟΥΛΟΥ-ΣΑΠΑΛΙΔΟΥ</t>
  </si>
  <si>
    <t>ΒΑΙΝΑ</t>
  </si>
  <si>
    <t>ΓΛΥΚΕΡΙΑ</t>
  </si>
  <si>
    <t xml:space="preserve">ΠΑΠΑΘΕΟΔΟΣΙΟΥ </t>
  </si>
  <si>
    <t>ΚΑΡΑΣΟΓΙΑΝΝΙΔΟΥ</t>
  </si>
  <si>
    <t>ΝΑΘΕΝΑ</t>
  </si>
  <si>
    <t>ΕΥΤΥΧΙΟΣ</t>
  </si>
  <si>
    <t>ΠΑΠΑΔΟΠΟΥΛΟΣ</t>
  </si>
  <si>
    <t>ΓΚΙΝΙΑΣ</t>
  </si>
  <si>
    <t xml:space="preserve">ΕΛΕΝΗ </t>
  </si>
  <si>
    <t xml:space="preserve">ΚΑΡΑΒΑΤΑΚΗ </t>
  </si>
  <si>
    <t>ΚΩΣΤΑΛΑ</t>
  </si>
  <si>
    <t>ΙΣΙΔΩΡΟΣ</t>
  </si>
  <si>
    <t>ΡΕΠΑΝΗ</t>
  </si>
  <si>
    <t xml:space="preserve">ΕΜΜΑΝΟΥΗΛ </t>
  </si>
  <si>
    <t>ΜΕΝΗ</t>
  </si>
  <si>
    <t>ΑΥΓΟΥΣΤΙΝΟΣ</t>
  </si>
  <si>
    <t>ΒΑΛΑΡΗ</t>
  </si>
  <si>
    <t>ΑΓΓΕΛΟΥ</t>
  </si>
  <si>
    <t>ΓΙΑΝΝΑΚΑ</t>
  </si>
  <si>
    <t>ΚΟΥΤΣΙΛΥΤΗ</t>
  </si>
  <si>
    <t>ΑΝΑΣΤΑΣΙΟΣ</t>
  </si>
  <si>
    <t>ΚΑΡΑΜΙΧΑΛΗ</t>
  </si>
  <si>
    <t xml:space="preserve">ΑΝΤΩΝΙΟΣ </t>
  </si>
  <si>
    <t>ΤΣΙΟΠΤΣΙΑΣ</t>
  </si>
  <si>
    <t>ΧΡΥΣΟΥΛΗ</t>
  </si>
  <si>
    <t xml:space="preserve">ΡΟΔΙΤΗΣ </t>
  </si>
  <si>
    <t>ΜΑΛΑΚΟΥ</t>
  </si>
  <si>
    <t>ΣΑΜΑΤΑ</t>
  </si>
  <si>
    <t>ΒΑΣΙΛΙΚΗ-ΓΕΩΡΓΙΑ</t>
  </si>
  <si>
    <t>ΚΩΝΣΤΑΝΤΙΝΙΔΗ</t>
  </si>
  <si>
    <t>ΚΥΤΡΙΛΑΚΗΣ</t>
  </si>
  <si>
    <t>ΖΑΧΑΡΙΑΔΗΣ</t>
  </si>
  <si>
    <t>ΑΦΕΝΔΡΟΥΛΗ</t>
  </si>
  <si>
    <t xml:space="preserve">ΜΑΓΕΙΡΑ </t>
  </si>
  <si>
    <t xml:space="preserve">ΜΑΡΙΝΑ </t>
  </si>
  <si>
    <t xml:space="preserve">ΛΙΑΚΑΤΑ </t>
  </si>
  <si>
    <t>ΜΠΟΥΜΠΑΡΗΣ</t>
  </si>
  <si>
    <t xml:space="preserve">ΜΙΚΕΣ </t>
  </si>
  <si>
    <t xml:space="preserve">ΤΡΕΜΟΥΛΗ </t>
  </si>
  <si>
    <t>ΦΑΝΕ</t>
  </si>
  <si>
    <t>ΔΗΜΗΤΡΗ</t>
  </si>
  <si>
    <t>ΠΙEΤΡΗ</t>
  </si>
  <si>
    <t xml:space="preserve">ΙΩΑΝΝΗΣ </t>
  </si>
  <si>
    <t>ΜΑΥΡΟΜΑΤΗ</t>
  </si>
  <si>
    <t>ΠΑΝΑΓΙΩΤΙΔΟΥ</t>
  </si>
  <si>
    <t>ΠΕΤΡΟΥΛΑ</t>
  </si>
  <si>
    <t>ΓΙΑΙΛΙΔΟΥ</t>
  </si>
  <si>
    <t>ΜΠΟΥΓΙΟΥΚΛΗ</t>
  </si>
  <si>
    <t>ΝΕΚΤΑΡΙΑ-ΚΩΝ/ΝΙΑ</t>
  </si>
  <si>
    <t>ΧΡΥΣΩΒΑΛΑΝΔΟΥ</t>
  </si>
  <si>
    <t>ΧΑΡΑΛΑΜΠΙΔΟΥ</t>
  </si>
  <si>
    <t>ΚΩΝΣΤΑΝΤΙΝΙΑ</t>
  </si>
  <si>
    <t>ΓΙΑΒΡΟΥΔΗ</t>
  </si>
  <si>
    <t>ΣΤΡΩΜΑΤΙΑ</t>
  </si>
  <si>
    <t>ΧΡΥΣΑΝΗ</t>
  </si>
  <si>
    <t>ΜΠΑΝΤΗ</t>
  </si>
  <si>
    <t>ΠΑΡΘΕΝΗ</t>
  </si>
  <si>
    <t>ΔΡΟΣΙΔΟΥ</t>
  </si>
  <si>
    <t>ΓΕΩΡΓΙΑ - ΜΑΡΙΑ</t>
  </si>
  <si>
    <t>ΓΙΑΝΝΑΚΑΚΗΣ</t>
  </si>
  <si>
    <t>ΞΕΝΙΔΗΣ</t>
  </si>
  <si>
    <t xml:space="preserve">ΧΑΡΙΤΩΝ </t>
  </si>
  <si>
    <t xml:space="preserve">ΡΟΥΛΛΗ </t>
  </si>
  <si>
    <t xml:space="preserve">ΚΑΜΠΟΥΡΑ </t>
  </si>
  <si>
    <t xml:space="preserve">ΔΗΜΗΤΡΙΟΣ </t>
  </si>
  <si>
    <t>ΤΖΟΑΝΟΥ</t>
  </si>
  <si>
    <t xml:space="preserve">ΠΑΛΑΒΙΔΟΥ </t>
  </si>
  <si>
    <t>ΣΤΕΡΓΙΟΥ</t>
  </si>
  <si>
    <t>ΑΡΙΣΤΈΑ</t>
  </si>
  <si>
    <t>ΤΟΨΙΩΤΗ</t>
  </si>
  <si>
    <t>ΝΕΟΣ</t>
  </si>
  <si>
    <t>ΦΑΚΑΡΟΥ</t>
  </si>
  <si>
    <t>ΤΖΑΝΤΕ</t>
  </si>
  <si>
    <t>ΠΑΠΑΔΗΜΟΥ</t>
  </si>
  <si>
    <t>ΑΘΑΝΑΣΙΑ</t>
  </si>
  <si>
    <t>ΔΗΜΟΣ</t>
  </si>
  <si>
    <t>ΜΕΛΙΓΩΝΙΤΗ</t>
  </si>
  <si>
    <t>ΡΑΦΑΗΛΙΑ</t>
  </si>
  <si>
    <r>
      <t>ΚΛΑΔΟΥ</t>
    </r>
    <r>
      <rPr>
        <b/>
        <sz val="11"/>
        <color theme="3"/>
        <rFont val="Calibri"/>
        <family val="2"/>
        <charset val="161"/>
        <scheme val="minor"/>
      </rPr>
      <t xml:space="preserve"> </t>
    </r>
    <r>
      <rPr>
        <b/>
        <sz val="11"/>
        <color rgb="FFFF0000"/>
        <rFont val="Calibri"/>
        <family val="2"/>
        <charset val="161"/>
        <scheme val="minor"/>
      </rPr>
      <t>ΠΕ30 (ΚΟΙΝΩΝΙΚΩΝ ΛΕΙΤΟΥΡΓΩΝ)</t>
    </r>
    <r>
      <rPr>
        <b/>
        <sz val="11"/>
        <color theme="3"/>
        <rFont val="Calibri"/>
        <family val="2"/>
        <charset val="161"/>
        <scheme val="minor"/>
      </rPr>
      <t xml:space="preserve"> </t>
    </r>
    <r>
      <rPr>
        <b/>
        <sz val="11"/>
        <color theme="1"/>
        <rFont val="Calibri"/>
        <family val="2"/>
        <charset val="161"/>
        <scheme val="minor"/>
      </rPr>
      <t>ΤΗΣ ΠΕΡΙΦΕΡΕΙΑΚΗΣ Δ/ΝΣΗΣ ΒΟΡΕΙΟΥ ΑΙΓΑΙΟΥ, ΓΙΑ ΤΟ ΔΙΔΑΚΤΙΚΟ ΕΤΟΣ 2017-2018</t>
    </r>
  </si>
  <si>
    <r>
      <t>ΚΛΑΔΟΥ</t>
    </r>
    <r>
      <rPr>
        <b/>
        <sz val="11"/>
        <color theme="3"/>
        <rFont val="Calibri"/>
        <family val="2"/>
        <charset val="161"/>
        <scheme val="minor"/>
      </rPr>
      <t xml:space="preserve"> </t>
    </r>
    <r>
      <rPr>
        <b/>
        <sz val="11"/>
        <color rgb="FFFF0000"/>
        <rFont val="Calibri"/>
        <family val="2"/>
        <charset val="161"/>
        <scheme val="minor"/>
      </rPr>
      <t>ΠΕ29 (ΕΡΓΟΘΕΡΑΠΕΥΤΩΝ)</t>
    </r>
    <r>
      <rPr>
        <b/>
        <sz val="11"/>
        <color theme="3"/>
        <rFont val="Calibri"/>
        <family val="2"/>
        <charset val="161"/>
        <scheme val="minor"/>
      </rPr>
      <t xml:space="preserve"> </t>
    </r>
    <r>
      <rPr>
        <b/>
        <sz val="11"/>
        <color theme="1"/>
        <rFont val="Calibri"/>
        <family val="2"/>
        <charset val="161"/>
        <scheme val="minor"/>
      </rPr>
      <t>ΤΗΣ ΠΕΡΙΦΕΡΕΙΑΚΗΣ Δ/ΝΣΗΣ ΒΟΡΕΙΟΥ ΑΙΓΑΙΟΥ, ΓΙΑ ΤΟ ΔΙΔΑΚΤΙΚΟ ΕΤΟΣ 2017-2018</t>
    </r>
  </si>
  <si>
    <r>
      <t>ΚΛΑΔΟΥ</t>
    </r>
    <r>
      <rPr>
        <b/>
        <sz val="11"/>
        <color theme="3"/>
        <rFont val="Calibri"/>
        <family val="2"/>
        <charset val="161"/>
        <scheme val="minor"/>
      </rPr>
      <t xml:space="preserve"> </t>
    </r>
    <r>
      <rPr>
        <b/>
        <sz val="11"/>
        <color rgb="FFFF0000"/>
        <rFont val="Calibri"/>
        <family val="2"/>
        <charset val="161"/>
        <scheme val="minor"/>
      </rPr>
      <t xml:space="preserve">ΔΕ1 (ΕΙΔΙΚΟΥ ΒΟΗΘΗΤΙΚΟΥ ΠΡΟΣΩΠΙΚΟΥ (Ε.Β.Π.)) </t>
    </r>
    <r>
      <rPr>
        <b/>
        <sz val="11"/>
        <color theme="3"/>
        <rFont val="Calibri"/>
        <family val="2"/>
        <charset val="161"/>
        <scheme val="minor"/>
      </rPr>
      <t xml:space="preserve"> </t>
    </r>
    <r>
      <rPr>
        <b/>
        <sz val="11"/>
        <color theme="1"/>
        <rFont val="Calibri"/>
        <family val="2"/>
        <charset val="161"/>
        <scheme val="minor"/>
      </rPr>
      <t>ΤΗΣ ΠΕΡΙΦΕΡΕΙΑΚΗΣ Δ/ΝΣΗΣ ΒΟΡΕΙΟΥ ΑΙΓΑΙΟΥ, ΓΙΑ ΤΟ ΔΙΔΑΚΤΙΚΟ ΕΤΟΣ 2017-2018</t>
    </r>
  </si>
  <si>
    <t>ΠΕ 23</t>
  </si>
  <si>
    <t>ΚΩΤΣΙΟΥ</t>
  </si>
  <si>
    <t>Μη κατάλληλος τίτλος σπουδών:Πτυχίο ΠΕ02 Φιλολόγων του ΑΠΘ που δεν συνάδει με τους απαιτούμενους τίτλους σπουδών της παρ. ΙΙ Τυπικά προσόντα διορισμού υποπαρ. 3 "ΚΛΑΔΟΣ ΠΕ23 ΨΥΧΟΛΟΓΩΝ" της πρόσκλησης.</t>
  </si>
  <si>
    <t>062255628</t>
  </si>
  <si>
    <t xml:space="preserve">ΠΑΡΙΣΙΔΗ </t>
  </si>
  <si>
    <t>Μη κατάλληλος τίτλος σπουδών: (Πτυχίο: Ενιαίο Πολυκλαδικού Λυκείου που δεν συνάδει με τους απαιτούμενους τίτλους σπουδών της παρ. ΙΙ Τυπικά προσόντα διορισμού υποπαρ.  10 "ΚΛΑΔΟΣ ΔΕ1 ΕΙΔΙΚΟΥ ΒΟΗΘΗΤΙΚΟΥ ΠΡΟΣΩΠΙΚΟΥ" της πρόσκλησης).</t>
  </si>
  <si>
    <t>124800965</t>
  </si>
  <si>
    <t xml:space="preserve">ΔΟΥΝΙΑ </t>
  </si>
  <si>
    <t>Μη κατάλληλος τίτλος σπουδών: Πτυχίο "Σύλλογος Εκπαιδευσεως Νεανίδων "ΑΝΔΕΑΣ ΣΥΓΓΡΟΣ"  που δεν συνάδει με τους απαιτούμενους τίτλους σπουδών της παρ. ΙΙ Τυπικά προσόντα διορισμού υποπαρ.  10 0 "ΚΛΑΔΟΣ ΔΕ1 ΕΙΔΙΚΟΥ ΒΟΗΘΗΤΙΚΟΥ ΠΡΟΣΩΠΙΚΟΥ" της πρόσκλησης.</t>
  </si>
  <si>
    <t>062957269</t>
  </si>
  <si>
    <t xml:space="preserve">ΛΑΜΠΡΙΝΙΔΗ </t>
  </si>
  <si>
    <t>Μη κατάλληλος τίτλος σπουδών: Πτυχίο Μέσης Τεχνικής Επαγγελματικής Εκπ/σης Νοσηλευτικής Σχολής Διετούς Φοίτησης "Βοηθών Νοσηλευτών" που δεν συνάδει με τους απαιτούμενους τίτλους σπουδών της παρ. ΙΙ Τυπικά προσόντα διορισμού υποπαρ. 5 "ΚΛΑΔΟΣ ΠΕ25 ΣΧΟΛΙΚΩΝ ΝΟΣΗΛΕΥΤΩΝ" της πρόσκλησης.</t>
  </si>
  <si>
    <t>ΠΟΛΥΤΕΚΝΟΣ / ΤΡΙΤΕΚΝΟΣ/-</t>
  </si>
  <si>
    <t>ΤΡΙΑΣ</t>
  </si>
  <si>
    <t>ΠΕ 30</t>
  </si>
  <si>
    <t>049711619</t>
  </si>
  <si>
    <t>Λόγω ότι, σύμφωνα με το αριθμ. πρωτ. 14432/31-05-2017 έγγραφο της Περιφερειακής Δ/νσης Εκπ/σης Κεντρικής Μακεδονίας, υπέβαλλε αίτηση στην Περιφερειακή Δ/νση Εκπ/ση Κεντρική Μακεδονία και στην Περιφερειακή Δ/νση Εκπ/σης Βορείου Αιγαίου. Σύμφωνα με το  "Άρθρο 3
Δικαίωμα υποβολής αίτησης -
δικαιολογητικά - προθεσμίες της πρόσκλησης" τυχόν υποβολή αιτήσεων
σε περισσότερες Περιφερειακές Διευθύνσεις Εκπαίδευσης, επισύρει τη διαγραφή τους από όλους τους
πίνακες</t>
  </si>
  <si>
    <t>ΠΡΟΣΩΡΙΝΟΣ ΕΝΙΑΙΟΣ  ΠΙΝΑΚΑΣ ΑΝΑΠΛΗΡΩΤΩΝ ΚΑΙ ΩΡΟΜΙΣΘΙΩΝ ΕΙΔΙΚΟΥ ΕΚΠΑΙΔΕΥΤΙΚΟΥ ΠΡΟΣΩΠΙΚΟΥ (Ε.Ε.Π.)</t>
  </si>
  <si>
    <t>ΠΡΟΣΩΡΙΝΟΣ ΚΥΡΙΟΣ ΠΙΝΑΚΑΣ  ΑΝΑΠΛΗΡΩΤΩΝ ΚΑΙ ΩΡΟΜΙΣΘΙΩΝ ΕΙΔΙΚΟΥ ΕΚΠΑΙΔΕΥΤΙΚΟΥ ΠΡΟΣΩΠΙΚΟΥ (Ε.Ε.Π.)</t>
  </si>
  <si>
    <t>ΠΡΟΣΩΡΙΝΟΣ ΕΠΙΚΟΥΡΙΚΟΣ ΠΙΝΑΚΑΣ ΑΝΑΠΛΗΡΩΤΩΝ ΚΑΙ ΩΡΟΜΙΣΘΙΩΝ ΕΙΔΙΚΟΥ ΕΚΠΑΙΔΕΥΤΙΚΟΥ ΠΡΟΣΩΠΙΚΟΥ (Ε.Ε.Π.)</t>
  </si>
  <si>
    <r>
      <t>ΚΛΑΔΟΥ</t>
    </r>
    <r>
      <rPr>
        <b/>
        <sz val="11"/>
        <color theme="3"/>
        <rFont val="Calibri"/>
        <family val="2"/>
        <charset val="161"/>
        <scheme val="minor"/>
      </rPr>
      <t xml:space="preserve"> </t>
    </r>
    <r>
      <rPr>
        <b/>
        <sz val="11"/>
        <color rgb="FFFF0000"/>
        <rFont val="Calibri"/>
        <family val="2"/>
        <charset val="161"/>
        <scheme val="minor"/>
      </rPr>
      <t>ΠΕ25 (ΣΧΟΛΙΚΩΝ ΝΟΣΗΛΕΥΤΩΝ)</t>
    </r>
    <r>
      <rPr>
        <b/>
        <sz val="11"/>
        <color theme="3"/>
        <rFont val="Calibri"/>
        <family val="2"/>
        <charset val="161"/>
        <scheme val="minor"/>
      </rPr>
      <t xml:space="preserve"> </t>
    </r>
    <r>
      <rPr>
        <b/>
        <sz val="11"/>
        <color theme="1"/>
        <rFont val="Calibri"/>
        <family val="2"/>
        <charset val="161"/>
        <scheme val="minor"/>
      </rPr>
      <t>ΤΗΣ ΠΕΡΙΦΕΡΕΙΑΚΗΣ Δ/ΝΣΗΣ ΒΟΡΕΙΟΥ ΑΙΓΑΙΟΥ, ΓΙΑ ΤΟ ΔΙΔΑΚΤΙΚΟ ΕΤΟΣ 2017-2018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</si>
</sst>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b/>
      <sz val="9"/>
      <color rgb="FF00000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u/>
      <sz val="11"/>
      <color rgb="FFFF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0"/>
      <name val="Arial"/>
      <family val="2"/>
      <charset val="161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 applyFont="1"/>
    <xf numFmtId="0" fontId="0" fillId="0" borderId="1" xfId="0" applyFill="1" applyBorder="1"/>
    <xf numFmtId="0" fontId="0" fillId="3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14" fontId="1" fillId="0" borderId="0" xfId="0" applyNumberFormat="1" applyFont="1"/>
    <xf numFmtId="0" fontId="0" fillId="0" borderId="1" xfId="0" applyFont="1" applyBorder="1" applyAlignment="1">
      <alignment horizontal="center"/>
    </xf>
    <xf numFmtId="14" fontId="0" fillId="0" borderId="0" xfId="0" applyNumberFormat="1" applyFont="1"/>
    <xf numFmtId="0" fontId="1" fillId="5" borderId="2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right"/>
    </xf>
    <xf numFmtId="49" fontId="0" fillId="3" borderId="1" xfId="0" applyNumberFormat="1" applyFill="1" applyBorder="1" applyAlignment="1">
      <alignment horizontal="right"/>
    </xf>
    <xf numFmtId="0" fontId="0" fillId="3" borderId="1" xfId="0" applyFont="1" applyFill="1" applyBorder="1"/>
    <xf numFmtId="0" fontId="4" fillId="0" borderId="0" xfId="0" applyFont="1" applyFill="1"/>
    <xf numFmtId="0" fontId="1" fillId="0" borderId="0" xfId="0" applyFont="1"/>
    <xf numFmtId="0" fontId="5" fillId="0" borderId="0" xfId="0" applyFont="1" applyFill="1"/>
    <xf numFmtId="0" fontId="0" fillId="0" borderId="4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/>
    <xf numFmtId="0" fontId="0" fillId="0" borderId="4" xfId="0" applyFill="1" applyBorder="1" applyAlignment="1">
      <alignment horizontal="center"/>
    </xf>
    <xf numFmtId="2" fontId="0" fillId="0" borderId="1" xfId="0" applyNumberFormat="1" applyFill="1" applyBorder="1"/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wrapText="1"/>
      <protection locked="0"/>
    </xf>
    <xf numFmtId="9" fontId="0" fillId="0" borderId="1" xfId="0" applyNumberFormat="1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protection locked="0"/>
    </xf>
    <xf numFmtId="2" fontId="0" fillId="0" borderId="1" xfId="0" applyNumberFormat="1" applyFill="1" applyBorder="1" applyAlignment="1">
      <alignment wrapText="1"/>
    </xf>
    <xf numFmtId="9" fontId="0" fillId="0" borderId="1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0" fontId="7" fillId="0" borderId="1" xfId="0" applyFont="1" applyFill="1" applyBorder="1"/>
    <xf numFmtId="0" fontId="0" fillId="0" borderId="1" xfId="0" applyBorder="1" applyProtection="1">
      <protection locked="0"/>
    </xf>
    <xf numFmtId="2" fontId="0" fillId="0" borderId="1" xfId="0" applyNumberFormat="1" applyFill="1" applyBorder="1" applyAlignment="1" applyProtection="1">
      <alignment horizontal="center" wrapText="1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0" fillId="13" borderId="2" xfId="0" applyFill="1" applyBorder="1" applyAlignment="1" applyProtection="1">
      <alignment horizontal="center" vertical="center" wrapText="1"/>
    </xf>
    <xf numFmtId="0" fontId="0" fillId="8" borderId="2" xfId="0" applyFill="1" applyBorder="1" applyAlignment="1" applyProtection="1">
      <alignment horizontal="center" vertical="center" textRotation="90" wrapText="1"/>
    </xf>
    <xf numFmtId="0" fontId="0" fillId="9" borderId="2" xfId="0" applyFill="1" applyBorder="1" applyAlignment="1" applyProtection="1">
      <alignment horizontal="center" vertical="center" wrapText="1"/>
    </xf>
    <xf numFmtId="0" fontId="0" fillId="10" borderId="2" xfId="0" applyFill="1" applyBorder="1" applyAlignment="1" applyProtection="1">
      <alignment horizontal="center" vertical="center" textRotation="90" wrapText="1"/>
    </xf>
    <xf numFmtId="0" fontId="0" fillId="10" borderId="2" xfId="0" applyFill="1" applyBorder="1" applyAlignment="1" applyProtection="1">
      <alignment horizontal="center" vertical="center" wrapText="1"/>
    </xf>
    <xf numFmtId="0" fontId="0" fillId="6" borderId="2" xfId="0" applyFill="1" applyBorder="1" applyAlignment="1" applyProtection="1">
      <alignment horizontal="center" vertical="center" textRotation="90" wrapText="1"/>
    </xf>
    <xf numFmtId="0" fontId="0" fillId="7" borderId="2" xfId="0" applyFill="1" applyBorder="1" applyAlignment="1" applyProtection="1">
      <alignment horizontal="center" vertical="center" textRotation="90" wrapText="1"/>
    </xf>
    <xf numFmtId="0" fontId="0" fillId="4" borderId="2" xfId="0" applyFill="1" applyBorder="1" applyAlignment="1" applyProtection="1">
      <alignment horizontal="center" vertical="center" textRotation="90" wrapText="1"/>
    </xf>
    <xf numFmtId="0" fontId="0" fillId="8" borderId="2" xfId="0" applyFill="1" applyBorder="1" applyAlignment="1" applyProtection="1">
      <alignment horizontal="center" vertical="center" wrapText="1"/>
    </xf>
    <xf numFmtId="0" fontId="0" fillId="11" borderId="2" xfId="0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wrapText="1"/>
    </xf>
    <xf numFmtId="2" fontId="0" fillId="0" borderId="0" xfId="0" applyNumberFormat="1" applyFill="1" applyBorder="1"/>
    <xf numFmtId="0" fontId="7" fillId="0" borderId="0" xfId="0" applyFont="1" applyFill="1" applyBorder="1"/>
    <xf numFmtId="0" fontId="0" fillId="0" borderId="0" xfId="0" applyFill="1" applyBorder="1" applyAlignment="1" applyProtection="1">
      <protection locked="0"/>
    </xf>
    <xf numFmtId="0" fontId="0" fillId="11" borderId="2" xfId="0" applyFill="1" applyBorder="1" applyAlignment="1" applyProtection="1">
      <alignment horizontal="center" vertical="center" textRotation="90" wrapText="1"/>
    </xf>
    <xf numFmtId="0" fontId="0" fillId="12" borderId="2" xfId="0" applyFill="1" applyBorder="1" applyAlignment="1" applyProtection="1">
      <alignment horizontal="center" vertical="center" textRotation="90" wrapText="1"/>
    </xf>
    <xf numFmtId="0" fontId="0" fillId="0" borderId="4" xfId="0" applyFill="1" applyBorder="1" applyProtection="1"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wrapText="1"/>
      <protection locked="0"/>
    </xf>
    <xf numFmtId="9" fontId="0" fillId="0" borderId="4" xfId="0" applyNumberFormat="1" applyFill="1" applyBorder="1" applyAlignment="1" applyProtection="1">
      <alignment wrapText="1"/>
      <protection locked="0"/>
    </xf>
    <xf numFmtId="1" fontId="0" fillId="0" borderId="4" xfId="0" applyNumberFormat="1" applyFill="1" applyBorder="1" applyAlignment="1" applyProtection="1">
      <alignment wrapText="1"/>
      <protection locked="0"/>
    </xf>
    <xf numFmtId="0" fontId="0" fillId="0" borderId="4" xfId="0" applyFill="1" applyBorder="1" applyAlignment="1" applyProtection="1">
      <protection locked="0"/>
    </xf>
    <xf numFmtId="2" fontId="0" fillId="0" borderId="4" xfId="0" applyNumberFormat="1" applyFill="1" applyBorder="1" applyAlignment="1">
      <alignment wrapText="1"/>
    </xf>
    <xf numFmtId="2" fontId="0" fillId="0" borderId="4" xfId="0" applyNumberFormat="1" applyFill="1" applyBorder="1"/>
    <xf numFmtId="0" fontId="0" fillId="0" borderId="10" xfId="0" applyFill="1" applyBorder="1"/>
    <xf numFmtId="0" fontId="7" fillId="0" borderId="10" xfId="0" applyFont="1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protection locked="0"/>
    </xf>
    <xf numFmtId="2" fontId="0" fillId="0" borderId="10" xfId="0" applyNumberFormat="1" applyFill="1" applyBorder="1" applyAlignment="1" applyProtection="1">
      <alignment horizontal="center"/>
      <protection locked="0"/>
    </xf>
    <xf numFmtId="9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Alignment="1">
      <alignment wrapText="1"/>
    </xf>
    <xf numFmtId="2" fontId="0" fillId="0" borderId="10" xfId="0" applyNumberFormat="1" applyFill="1" applyBorder="1"/>
    <xf numFmtId="2" fontId="0" fillId="0" borderId="10" xfId="0" applyNumberForma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Protection="1"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9" fontId="0" fillId="0" borderId="0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13" borderId="2" xfId="0" applyFill="1" applyBorder="1" applyAlignment="1" applyProtection="1">
      <alignment vertical="center" wrapText="1"/>
    </xf>
    <xf numFmtId="0" fontId="7" fillId="0" borderId="4" xfId="0" applyFont="1" applyFill="1" applyBorder="1"/>
    <xf numFmtId="0" fontId="0" fillId="0" borderId="4" xfId="0" applyBorder="1" applyProtection="1">
      <protection locked="0"/>
    </xf>
    <xf numFmtId="14" fontId="0" fillId="0" borderId="4" xfId="0" applyNumberFormat="1" applyBorder="1" applyProtection="1"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protection locked="0"/>
    </xf>
    <xf numFmtId="9" fontId="0" fillId="0" borderId="4" xfId="0" applyNumberFormat="1" applyBorder="1" applyProtection="1">
      <protection locked="0"/>
    </xf>
    <xf numFmtId="1" fontId="0" fillId="0" borderId="4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protection locked="0"/>
    </xf>
    <xf numFmtId="9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7" fillId="0" borderId="1" xfId="0" applyFont="1" applyFill="1" applyBorder="1" applyAlignment="1">
      <alignment wrapText="1"/>
    </xf>
    <xf numFmtId="0" fontId="9" fillId="0" borderId="1" xfId="0" applyFont="1" applyFill="1" applyBorder="1"/>
    <xf numFmtId="0" fontId="0" fillId="0" borderId="0" xfId="0" applyBorder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9" fontId="0" fillId="0" borderId="4" xfId="0" applyNumberForma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9" fontId="0" fillId="0" borderId="1" xfId="0" applyNumberFormat="1" applyBorder="1" applyAlignment="1" applyProtection="1">
      <alignment wrapText="1"/>
      <protection locked="0"/>
    </xf>
    <xf numFmtId="1" fontId="0" fillId="0" borderId="1" xfId="0" applyNumberFormat="1" applyBorder="1" applyAlignment="1" applyProtection="1">
      <alignment wrapText="1"/>
      <protection locked="0"/>
    </xf>
    <xf numFmtId="0" fontId="0" fillId="0" borderId="10" xfId="0" applyFill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0" xfId="0" applyFont="1" applyBorder="1"/>
    <xf numFmtId="14" fontId="0" fillId="0" borderId="10" xfId="0" applyNumberFormat="1" applyFont="1" applyBorder="1"/>
    <xf numFmtId="0" fontId="0" fillId="0" borderId="0" xfId="0" applyBorder="1"/>
    <xf numFmtId="0" fontId="0" fillId="0" borderId="0" xfId="0" applyFont="1" applyBorder="1"/>
    <xf numFmtId="14" fontId="0" fillId="0" borderId="0" xfId="0" applyNumberFormat="1" applyFont="1" applyBorder="1"/>
    <xf numFmtId="0" fontId="7" fillId="0" borderId="1" xfId="0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4" xfId="0" applyFont="1" applyFill="1" applyBorder="1"/>
    <xf numFmtId="14" fontId="0" fillId="0" borderId="1" xfId="0" applyNumberFormat="1" applyBorder="1" applyAlignment="1" applyProtection="1">
      <alignment horizontal="right"/>
      <protection locked="0"/>
    </xf>
    <xf numFmtId="0" fontId="0" fillId="0" borderId="5" xfId="0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10" fillId="0" borderId="1" xfId="0" applyFont="1" applyFill="1" applyBorder="1"/>
    <xf numFmtId="0" fontId="0" fillId="0" borderId="1" xfId="0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49" fontId="0" fillId="0" borderId="1" xfId="0" applyNumberFormat="1" applyFill="1" applyBorder="1" applyAlignment="1">
      <alignment horizontal="right"/>
    </xf>
    <xf numFmtId="49" fontId="0" fillId="0" borderId="1" xfId="0" applyNumberFormat="1" applyFill="1" applyBorder="1" applyAlignment="1">
      <alignment horizontal="center"/>
    </xf>
    <xf numFmtId="0" fontId="0" fillId="10" borderId="2" xfId="0" applyFill="1" applyBorder="1" applyAlignment="1" applyProtection="1">
      <alignment horizontal="center" vertical="center" wrapText="1"/>
    </xf>
    <xf numFmtId="0" fontId="7" fillId="0" borderId="17" xfId="0" applyFont="1" applyFill="1" applyBorder="1"/>
    <xf numFmtId="0" fontId="0" fillId="0" borderId="17" xfId="0" applyBorder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14" fontId="0" fillId="0" borderId="17" xfId="0" applyNumberFormat="1" applyBorder="1" applyProtection="1">
      <protection locked="0"/>
    </xf>
    <xf numFmtId="2" fontId="0" fillId="0" borderId="17" xfId="0" applyNumberFormat="1" applyBorder="1" applyAlignment="1" applyProtection="1">
      <alignment horizontal="center"/>
      <protection locked="0"/>
    </xf>
    <xf numFmtId="0" fontId="0" fillId="0" borderId="17" xfId="0" applyBorder="1" applyAlignment="1" applyProtection="1">
      <protection locked="0"/>
    </xf>
    <xf numFmtId="9" fontId="0" fillId="0" borderId="17" xfId="0" applyNumberFormat="1" applyBorder="1" applyProtection="1">
      <protection locked="0"/>
    </xf>
    <xf numFmtId="1" fontId="0" fillId="0" borderId="17" xfId="0" applyNumberFormat="1" applyBorder="1" applyProtection="1">
      <protection locked="0"/>
    </xf>
    <xf numFmtId="2" fontId="0" fillId="0" borderId="17" xfId="0" applyNumberFormat="1" applyFill="1" applyBorder="1" applyAlignment="1">
      <alignment wrapText="1"/>
    </xf>
    <xf numFmtId="2" fontId="0" fillId="0" borderId="17" xfId="0" applyNumberFormat="1" applyFill="1" applyBorder="1"/>
    <xf numFmtId="0" fontId="0" fillId="10" borderId="2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0" xfId="0" applyAlignment="1"/>
    <xf numFmtId="0" fontId="0" fillId="10" borderId="2" xfId="0" applyFill="1" applyBorder="1" applyAlignment="1" applyProtection="1">
      <alignment vertical="center" wrapText="1"/>
    </xf>
    <xf numFmtId="0" fontId="7" fillId="0" borderId="1" xfId="0" applyFont="1" applyFill="1" applyBorder="1" applyAlignment="1">
      <alignment horizontal="center"/>
    </xf>
    <xf numFmtId="14" fontId="0" fillId="0" borderId="4" xfId="0" applyNumberFormat="1" applyFill="1" applyBorder="1" applyAlignment="1" applyProtection="1">
      <alignment horizontal="center"/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14" fontId="0" fillId="0" borderId="1" xfId="0" applyNumberFormat="1" applyFill="1" applyBorder="1" applyAlignment="1" applyProtection="1">
      <alignment horizontal="center" wrapText="1"/>
      <protection locked="0"/>
    </xf>
    <xf numFmtId="0" fontId="0" fillId="0" borderId="1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wrapText="1"/>
    </xf>
    <xf numFmtId="0" fontId="0" fillId="10" borderId="2" xfId="0" applyFill="1" applyBorder="1" applyAlignment="1" applyProtection="1">
      <alignment horizontal="center" vertical="center" wrapText="1"/>
    </xf>
    <xf numFmtId="0" fontId="0" fillId="0" borderId="18" xfId="0" applyFill="1" applyBorder="1" applyAlignment="1">
      <alignment horizontal="center"/>
    </xf>
    <xf numFmtId="0" fontId="0" fillId="7" borderId="3" xfId="0" applyFill="1" applyBorder="1" applyAlignment="1" applyProtection="1">
      <alignment horizontal="center" vertical="center" textRotation="90" wrapText="1"/>
    </xf>
    <xf numFmtId="0" fontId="0" fillId="7" borderId="13" xfId="0" applyFill="1" applyBorder="1" applyAlignment="1" applyProtection="1">
      <alignment horizontal="center" vertical="center" textRotation="90" wrapText="1"/>
    </xf>
    <xf numFmtId="0" fontId="0" fillId="13" borderId="3" xfId="0" applyFill="1" applyBorder="1" applyAlignment="1" applyProtection="1">
      <alignment horizontal="center" vertical="center" wrapText="1"/>
    </xf>
    <xf numFmtId="0" fontId="0" fillId="13" borderId="13" xfId="0" applyFill="1" applyBorder="1" applyAlignment="1" applyProtection="1">
      <alignment horizontal="center" vertical="center" wrapText="1"/>
    </xf>
    <xf numFmtId="0" fontId="8" fillId="11" borderId="2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10" borderId="2" xfId="0" applyFill="1" applyBorder="1" applyAlignment="1" applyProtection="1">
      <alignment horizontal="center" vertical="center" wrapText="1"/>
    </xf>
    <xf numFmtId="0" fontId="0" fillId="8" borderId="2" xfId="0" applyFill="1" applyBorder="1" applyAlignment="1" applyProtection="1">
      <alignment horizontal="center" vertical="center" wrapText="1"/>
    </xf>
    <xf numFmtId="0" fontId="0" fillId="4" borderId="15" xfId="0" applyFill="1" applyBorder="1" applyAlignment="1" applyProtection="1">
      <alignment horizontal="center" vertical="center" wrapText="1"/>
    </xf>
    <xf numFmtId="0" fontId="0" fillId="4" borderId="16" xfId="0" applyFill="1" applyBorder="1" applyAlignment="1" applyProtection="1">
      <alignment horizontal="center" vertical="center" wrapText="1"/>
    </xf>
    <xf numFmtId="0" fontId="0" fillId="4" borderId="7" xfId="0" applyFill="1" applyBorder="1" applyAlignment="1" applyProtection="1">
      <alignment horizontal="center" vertical="center" wrapText="1"/>
    </xf>
    <xf numFmtId="0" fontId="0" fillId="4" borderId="14" xfId="0" applyFill="1" applyBorder="1" applyAlignment="1" applyProtection="1">
      <alignment horizontal="center" vertical="center" wrapText="1"/>
    </xf>
    <xf numFmtId="0" fontId="0" fillId="4" borderId="11" xfId="0" applyFill="1" applyBorder="1" applyAlignment="1" applyProtection="1">
      <alignment horizontal="center" vertical="center" wrapText="1"/>
    </xf>
    <xf numFmtId="0" fontId="0" fillId="4" borderId="12" xfId="0" applyFill="1" applyBorder="1" applyAlignment="1" applyProtection="1">
      <alignment horizontal="center" vertical="center" wrapText="1"/>
    </xf>
    <xf numFmtId="0" fontId="0" fillId="6" borderId="2" xfId="0" applyFill="1" applyBorder="1" applyAlignment="1" applyProtection="1">
      <alignment horizontal="center" vertical="center" textRotation="1" wrapText="1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9" borderId="2" xfId="0" applyFill="1" applyBorder="1" applyAlignment="1" applyProtection="1">
      <alignment horizontal="center" vertical="center" wrapText="1"/>
    </xf>
    <xf numFmtId="0" fontId="0" fillId="4" borderId="8" xfId="0" applyFill="1" applyBorder="1" applyAlignment="1" applyProtection="1">
      <alignment horizontal="center" vertical="center" wrapText="1"/>
    </xf>
    <xf numFmtId="0" fontId="0" fillId="4" borderId="9" xfId="0" applyFill="1" applyBorder="1" applyAlignment="1" applyProtection="1">
      <alignment horizontal="center" vertical="center" wrapText="1"/>
    </xf>
    <xf numFmtId="0" fontId="0" fillId="4" borderId="6" xfId="0" applyFill="1" applyBorder="1" applyAlignment="1" applyProtection="1">
      <alignment horizontal="center" vertical="center" wrapText="1"/>
    </xf>
    <xf numFmtId="0" fontId="0" fillId="6" borderId="8" xfId="0" applyFill="1" applyBorder="1" applyAlignment="1" applyProtection="1">
      <alignment horizontal="center" vertical="center" wrapText="1"/>
    </xf>
    <xf numFmtId="0" fontId="0" fillId="6" borderId="9" xfId="0" applyFill="1" applyBorder="1" applyAlignment="1" applyProtection="1">
      <alignment horizontal="center" vertical="center" wrapText="1"/>
    </xf>
    <xf numFmtId="0" fontId="0" fillId="6" borderId="6" xfId="0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1">
    <cellStyle name="Κανονικό" xfId="0" builtinId="0"/>
  </cellStyles>
  <dxfs count="13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0</xdr:rowOff>
    </xdr:from>
    <xdr:to>
      <xdr:col>1</xdr:col>
      <xdr:colOff>1898650</xdr:colOff>
      <xdr:row>9</xdr:row>
      <xdr:rowOff>31750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23850" y="368300"/>
          <a:ext cx="18605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8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ΕΛΛΗΝΙΚΗ ΔΗΜΟΚΡΑΤΙΑ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ΥΠΟΥΡΓΕΙΟ  ΠΑΙΔΕΙΑΣ, ΕΡΕΥΝΑΣ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&amp; ΘΡΗΣΚΕΥΜΑΤΩΝ     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ΠΕΡΙΦΕΡΕΙΑΚΗ ΔΙΕΥΘΥΝΣΗ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ΕΚΠΑΙΔΕΥΣΗΣ ΒΟΡΕΙΟΥ ΑΙΓΑΙΟΥ</a:t>
          </a:r>
        </a:p>
      </xdr:txBody>
    </xdr:sp>
    <xdr:clientData/>
  </xdr:twoCellAnchor>
  <xdr:twoCellAnchor>
    <xdr:from>
      <xdr:col>1</xdr:col>
      <xdr:colOff>679450</xdr:colOff>
      <xdr:row>0</xdr:row>
      <xdr:rowOff>107950</xdr:rowOff>
    </xdr:from>
    <xdr:to>
      <xdr:col>1</xdr:col>
      <xdr:colOff>1187450</xdr:colOff>
      <xdr:row>3</xdr:row>
      <xdr:rowOff>31750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5200" y="107950"/>
          <a:ext cx="5080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29</xdr:col>
      <xdr:colOff>283210</xdr:colOff>
      <xdr:row>34</xdr:row>
      <xdr:rowOff>57150</xdr:rowOff>
    </xdr:from>
    <xdr:to>
      <xdr:col>32</xdr:col>
      <xdr:colOff>320040</xdr:colOff>
      <xdr:row>42</xdr:row>
      <xdr:rowOff>95250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20704810" y="7626350"/>
          <a:ext cx="1484630" cy="146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Ο ΠΕΡΙΦΕΡΕΙΑΚΟΣ Δ/ΝΤΗΣ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ΕΚΠ/ΣΗΣ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ΒΟΡΕΙΟΥ ΑΙΓΑΙΟΥ</a:t>
          </a: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r>
            <a:rPr lang="el-GR" sz="1100" b="1" i="0" baseline="0">
              <a:latin typeface="+mn-lt"/>
              <a:ea typeface="+mn-ea"/>
              <a:cs typeface="+mn-cs"/>
            </a:rPr>
            <a:t>ΑΡΙΣΤΕΙΔΗΣ ΚΑΛΑΡΓΑΛΗΣ</a:t>
          </a:r>
        </a:p>
        <a:p>
          <a:pPr algn="ctr" rtl="0" fontAlgn="base"/>
          <a:endParaRPr lang="el-GR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2</xdr:row>
      <xdr:rowOff>33020</xdr:rowOff>
    </xdr:from>
    <xdr:to>
      <xdr:col>2</xdr:col>
      <xdr:colOff>60960</xdr:colOff>
      <xdr:row>8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44780" y="398780"/>
          <a:ext cx="1752600" cy="1071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8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ΕΛΛΗΝΙΚΗ ΔΗΜΟΚΡΑΤΙΑ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ΥΠΟΥΡΓΕΙΟ  ΠΑΙΔΕΙΑΣ, ΕΡΕΥΝΑΣ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&amp; ΘΡΗΣΚΕΥΜΑΤΩΝ     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ΠΕΡΙΦΕΡΕΙΑΚΗ ΔΙΕΥΘΥΝΣΗ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ΕΚΠΑΙΔΕΥΣΗΣ ΒΟΡΕΙΟΥ ΑΙΓΑΙΟΥ</a:t>
          </a:r>
        </a:p>
      </xdr:txBody>
    </xdr:sp>
    <xdr:clientData/>
  </xdr:twoCellAnchor>
  <xdr:twoCellAnchor>
    <xdr:from>
      <xdr:col>1</xdr:col>
      <xdr:colOff>483870</xdr:colOff>
      <xdr:row>1</xdr:row>
      <xdr:rowOff>0</xdr:rowOff>
    </xdr:from>
    <xdr:to>
      <xdr:col>1</xdr:col>
      <xdr:colOff>900430</xdr:colOff>
      <xdr:row>3</xdr:row>
      <xdr:rowOff>40640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8190" y="116840"/>
          <a:ext cx="4165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28</xdr:col>
      <xdr:colOff>406400</xdr:colOff>
      <xdr:row>45</xdr:row>
      <xdr:rowOff>0</xdr:rowOff>
    </xdr:from>
    <xdr:to>
      <xdr:col>31</xdr:col>
      <xdr:colOff>584200</xdr:colOff>
      <xdr:row>54</xdr:row>
      <xdr:rowOff>12700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8732500" y="24467820"/>
          <a:ext cx="1869440" cy="1734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Ο ΠΕΡΙΦΕΡΕΙΑΚΟΣ Δ/ΝΤΗΣ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ΕΚΠ/ΣΗΣ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ΒΟΡΕΙΟΥ ΑΙΓΑΙΟΥ</a:t>
          </a: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r>
            <a:rPr lang="el-GR" sz="1100" b="1" i="0" baseline="0">
              <a:latin typeface="+mn-lt"/>
              <a:ea typeface="+mn-ea"/>
              <a:cs typeface="+mn-cs"/>
            </a:rPr>
            <a:t>ΑΡΙΣΤΕΙΔΗΣ ΚΑΛΑΡΓΑΛΗΣ</a:t>
          </a:r>
        </a:p>
        <a:p>
          <a:pPr algn="ctr" rtl="0" fontAlgn="base"/>
          <a:endParaRPr lang="el-GR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2</xdr:row>
      <xdr:rowOff>33020</xdr:rowOff>
    </xdr:from>
    <xdr:to>
      <xdr:col>2</xdr:col>
      <xdr:colOff>60960</xdr:colOff>
      <xdr:row>8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44780" y="398780"/>
          <a:ext cx="1584960" cy="1239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8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ΕΛΛΗΝΙΚΗ ΔΗΜΟΚΡΑΤΙΑ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ΥΠΟΥΡΓΕΙΟ  ΠΑΙΔΕΙΑΣ, ΕΡΕΥΝΑΣ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&amp; ΘΡΗΣΚΕΥΜΑΤΩΝ     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ΠΕΡΙΦΕΡΕΙΑΚΗ ΔΙΕΥΘΥΝΣΗ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ΕΚΠΑΙΔΕΥΣΗΣ ΒΟΡΕΙΟΥ ΑΙΓΑΙΟΥ</a:t>
          </a:r>
        </a:p>
      </xdr:txBody>
    </xdr:sp>
    <xdr:clientData/>
  </xdr:twoCellAnchor>
  <xdr:twoCellAnchor>
    <xdr:from>
      <xdr:col>1</xdr:col>
      <xdr:colOff>483870</xdr:colOff>
      <xdr:row>0</xdr:row>
      <xdr:rowOff>116840</xdr:rowOff>
    </xdr:from>
    <xdr:to>
      <xdr:col>1</xdr:col>
      <xdr:colOff>900430</xdr:colOff>
      <xdr:row>3</xdr:row>
      <xdr:rowOff>40640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8190" y="116840"/>
          <a:ext cx="41656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28</xdr:col>
      <xdr:colOff>406400</xdr:colOff>
      <xdr:row>27</xdr:row>
      <xdr:rowOff>114300</xdr:rowOff>
    </xdr:from>
    <xdr:to>
      <xdr:col>31</xdr:col>
      <xdr:colOff>584200</xdr:colOff>
      <xdr:row>37</xdr:row>
      <xdr:rowOff>12700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8694400" y="13893800"/>
          <a:ext cx="1879600" cy="168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Ο ΠΕΡΙΦΕΡΕΙΑΚΟΣ Δ/ΝΤΗΣ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ΕΚΠ/ΣΗΣ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ΒΟΡΕΙΟΥ ΑΙΓΑΙΟΥ</a:t>
          </a: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r>
            <a:rPr lang="el-GR" sz="1100" b="1" i="0" baseline="0">
              <a:latin typeface="+mn-lt"/>
              <a:ea typeface="+mn-ea"/>
              <a:cs typeface="+mn-cs"/>
            </a:rPr>
            <a:t>ΑΡΙΣΤΕΙΔΗΣ ΚΑΛΑΡΓΑΛΗΣ</a:t>
          </a:r>
        </a:p>
        <a:p>
          <a:pPr algn="ctr" rtl="0" fontAlgn="base"/>
          <a:endParaRPr lang="el-GR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234950</xdr:colOff>
      <xdr:row>2</xdr:row>
      <xdr:rowOff>76200</xdr:rowOff>
    </xdr:from>
    <xdr:to>
      <xdr:col>2</xdr:col>
      <xdr:colOff>12700</xdr:colOff>
      <xdr:row>9</xdr:row>
      <xdr:rowOff>60960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34950" y="441960"/>
          <a:ext cx="1423670" cy="1272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8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ΕΛΛΗΝΙΚΗ ΔΗΜΟΚΡΑΤΙΑ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ΥΠΟΥΡΓΕΙΟ  ΠΑΙΔΕΙΑΣ, ΕΡΕΥΝΑΣ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&amp; ΘΡΗΣΚΕΥΜΑΤΩΝ     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ΠΕΡΙΦΕΡΕΙΑΚΗ ΔΙΕΥΘΥΝΣΗ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ΕΚΠΑΙΔΕΥΣΗΣ ΒΟΡΕΙΟΥ ΑΙΓΑΙΟΥ</a:t>
          </a:r>
        </a:p>
      </xdr:txBody>
    </xdr:sp>
    <xdr:clientData/>
  </xdr:twoCellAnchor>
  <xdr:twoCellAnchor>
    <xdr:from>
      <xdr:col>19</xdr:col>
      <xdr:colOff>781050</xdr:colOff>
      <xdr:row>70</xdr:row>
      <xdr:rowOff>54610</xdr:rowOff>
    </xdr:from>
    <xdr:to>
      <xdr:col>23</xdr:col>
      <xdr:colOff>198120</xdr:colOff>
      <xdr:row>79</xdr:row>
      <xdr:rowOff>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6668750" y="14265910"/>
          <a:ext cx="2020570" cy="1545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Ο ΠΕΡΙΦΕΡΕΙΑΚΟΣ Δ/ΝΤΗΣ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ΕΚΠ/ΣΗΣ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ΒΟΡΕΙΟΥ ΑΙΓΑΙΟΥ</a:t>
          </a: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r>
            <a:rPr lang="el-GR" sz="1100" b="1" i="0" baseline="0">
              <a:latin typeface="+mn-lt"/>
              <a:ea typeface="+mn-ea"/>
              <a:cs typeface="+mn-cs"/>
            </a:rPr>
            <a:t>ΑΡΙΣΤΕΙΔΗΣ ΚΑΛΑΡΓΑΛΗΣ</a:t>
          </a:r>
        </a:p>
        <a:p>
          <a:pPr algn="ctr" rtl="0" fontAlgn="base"/>
          <a:endParaRPr lang="el-GR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1</xdr:col>
      <xdr:colOff>381000</xdr:colOff>
      <xdr:row>0</xdr:row>
      <xdr:rowOff>147320</xdr:rowOff>
    </xdr:from>
    <xdr:to>
      <xdr:col>1</xdr:col>
      <xdr:colOff>923290</xdr:colOff>
      <xdr:row>3</xdr:row>
      <xdr:rowOff>71120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5320" y="147320"/>
          <a:ext cx="54229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7</xdr:row>
      <xdr:rowOff>171450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09600" y="368300"/>
          <a:ext cx="2006600" cy="109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8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ΕΛΛΗΝΙΚΗ ΔΗΜΟΚΡΑΤΙΑ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ΥΠΟΥΡΓΕΙΟ  ΠΑΙΔΕΙΑΣ, ΕΡΕΥΝΑΣ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&amp; ΘΡΗΣΚΕΥΜΑΤΩΝ     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ΠΕΡΙΦΕΡΕΙΑΚΗ ΔΙΕΥΘΥΝΣΗ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ΕΚΠΑΙΔΕΥΣΗΣ ΒΟΡΕΙΟΥ ΑΙΓΑΙΟΥ</a:t>
          </a:r>
        </a:p>
      </xdr:txBody>
    </xdr:sp>
    <xdr:clientData/>
  </xdr:twoCellAnchor>
  <xdr:twoCellAnchor>
    <xdr:from>
      <xdr:col>1</xdr:col>
      <xdr:colOff>488950</xdr:colOff>
      <xdr:row>0</xdr:row>
      <xdr:rowOff>82550</xdr:rowOff>
    </xdr:from>
    <xdr:to>
      <xdr:col>2</xdr:col>
      <xdr:colOff>387350</xdr:colOff>
      <xdr:row>3</xdr:row>
      <xdr:rowOff>6350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350" y="82550"/>
          <a:ext cx="5080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83820</xdr:colOff>
      <xdr:row>19</xdr:row>
      <xdr:rowOff>152400</xdr:rowOff>
    </xdr:from>
    <xdr:to>
      <xdr:col>8</xdr:col>
      <xdr:colOff>37465</xdr:colOff>
      <xdr:row>28</xdr:row>
      <xdr:rowOff>88900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3512820" y="11988800"/>
          <a:ext cx="2734945" cy="153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Ο ΠΕΡΙΦΕΡΕΙΑΚΟΣ Δ/ΝΤΗΣ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ΕΚΠ/ΣΗΣ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ΒΟΡΕΙΟΥ ΑΙΓΑΙΟΥ</a:t>
          </a: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r>
            <a:rPr lang="el-GR" sz="1100" b="1" i="0" baseline="0">
              <a:latin typeface="+mn-lt"/>
              <a:ea typeface="+mn-ea"/>
              <a:cs typeface="+mn-cs"/>
            </a:rPr>
            <a:t>ΑΡΙΣΤΕΙΔΗΣ ΚΑΛΑΡΓΑΛΗΣ</a:t>
          </a:r>
        </a:p>
        <a:p>
          <a:pPr algn="ctr" rtl="0" fontAlgn="base"/>
          <a:endParaRPr lang="el-GR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298450</xdr:colOff>
      <xdr:row>2</xdr:row>
      <xdr:rowOff>12700</xdr:rowOff>
    </xdr:from>
    <xdr:to>
      <xdr:col>1</xdr:col>
      <xdr:colOff>1511300</xdr:colOff>
      <xdr:row>9</xdr:row>
      <xdr:rowOff>38100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98450" y="381000"/>
          <a:ext cx="1746250" cy="946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8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ΕΛΛΗΝΙΚΗ ΔΗΜΟΚΡΑΤΙΑ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ΥΠΟΥΡΓΕΙΟ  ΠΑΙΔΕΙΑΣ, ΕΡΕΥΝΑΣ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&amp; ΘΡΗΣΚΕΥΜΑΤΩΝ     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ΠΕΡΙΦΕΡΕΙΑΚΗ ΔΙΕΥΘΥΝΣΗ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ΕΚΠΑΙΔΕΥΣΗΣ ΒΟΡΕΙΟΥ ΑΙΓΑΙΟΥ</a:t>
          </a:r>
        </a:p>
      </xdr:txBody>
    </xdr:sp>
    <xdr:clientData/>
  </xdr:twoCellAnchor>
  <xdr:twoCellAnchor>
    <xdr:from>
      <xdr:col>1</xdr:col>
      <xdr:colOff>419100</xdr:colOff>
      <xdr:row>0</xdr:row>
      <xdr:rowOff>107950</xdr:rowOff>
    </xdr:from>
    <xdr:to>
      <xdr:col>1</xdr:col>
      <xdr:colOff>806450</xdr:colOff>
      <xdr:row>3</xdr:row>
      <xdr:rowOff>31750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0" y="107950"/>
          <a:ext cx="387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30</xdr:col>
      <xdr:colOff>292100</xdr:colOff>
      <xdr:row>16</xdr:row>
      <xdr:rowOff>133350</xdr:rowOff>
    </xdr:from>
    <xdr:to>
      <xdr:col>33</xdr:col>
      <xdr:colOff>330200</xdr:colOff>
      <xdr:row>24</xdr:row>
      <xdr:rowOff>171450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9710400" y="4857750"/>
          <a:ext cx="1828800" cy="146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Ο ΠΕΡΙΦΕΡΕΙΑΚΟΣ Δ/ΝΤΗΣ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ΕΚΠ/ΣΗΣ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ΒΟΡΕΙΟΥ ΑΙΓΑΙΟΥ</a:t>
          </a: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r>
            <a:rPr lang="el-GR" sz="1100" b="1" i="0" baseline="0">
              <a:latin typeface="+mn-lt"/>
              <a:ea typeface="+mn-ea"/>
              <a:cs typeface="+mn-cs"/>
            </a:rPr>
            <a:t>ΑΡΙΣΤΕΙΔΗΣ ΚΑΛΑΡΓΑΛΗΣ</a:t>
          </a:r>
        </a:p>
        <a:p>
          <a:pPr algn="ctr" rtl="0" fontAlgn="base"/>
          <a:endParaRPr lang="el-GR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107950</xdr:rowOff>
    </xdr:from>
    <xdr:to>
      <xdr:col>2</xdr:col>
      <xdr:colOff>44450</xdr:colOff>
      <xdr:row>9</xdr:row>
      <xdr:rowOff>107950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711450" y="476250"/>
          <a:ext cx="1949450" cy="92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8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ΕΛΛΗΝΙΚΗ ΔΗΜΟΚΡΑΤΙΑ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ΥΠΟΥΡΓΕΙΟ  ΠΑΙΔΕΙΑΣ, ΕΡΕΥΝΑΣ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&amp; ΘΡΗΣΚΕΥΜΑΤΩΝ     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ΠΕΡΙΦΕΡΕΙΑΚΗ ΔΙΕΥΘΥΝΣΗ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ΕΚΠΑΙΔΕΥΣΗΣ ΒΟΡΕΙΟΥ ΑΙΓΑΙΟΥ</a:t>
          </a:r>
        </a:p>
      </xdr:txBody>
    </xdr:sp>
    <xdr:clientData/>
  </xdr:twoCellAnchor>
  <xdr:twoCellAnchor>
    <xdr:from>
      <xdr:col>1</xdr:col>
      <xdr:colOff>618490</xdr:colOff>
      <xdr:row>1</xdr:row>
      <xdr:rowOff>3810</xdr:rowOff>
    </xdr:from>
    <xdr:to>
      <xdr:col>1</xdr:col>
      <xdr:colOff>1126490</xdr:colOff>
      <xdr:row>3</xdr:row>
      <xdr:rowOff>111760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2810" y="186690"/>
          <a:ext cx="508000" cy="4737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29</xdr:col>
      <xdr:colOff>361950</xdr:colOff>
      <xdr:row>36</xdr:row>
      <xdr:rowOff>59690</xdr:rowOff>
    </xdr:from>
    <xdr:to>
      <xdr:col>33</xdr:col>
      <xdr:colOff>114300</xdr:colOff>
      <xdr:row>44</xdr:row>
      <xdr:rowOff>90170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8299430" y="8662670"/>
          <a:ext cx="1771650" cy="149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Ο ΠΕΡΙΦΕΡΕΙΑΚΟΣ Δ/ΝΤΗΣ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ΕΚΠ/ΣΗΣ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ΒΟΡΕΙΟΥ ΑΙΓΑΙΟΥ</a:t>
          </a: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r>
            <a:rPr lang="el-GR" sz="1100" b="1" i="0" baseline="0">
              <a:latin typeface="+mn-lt"/>
              <a:ea typeface="+mn-ea"/>
              <a:cs typeface="+mn-cs"/>
            </a:rPr>
            <a:t>ΑΡΙΣΤΕΙΔΗΣ ΚΑΛΑΡΓΑΛΗΣ</a:t>
          </a:r>
        </a:p>
        <a:p>
          <a:pPr algn="ctr" rtl="0" fontAlgn="base"/>
          <a:endParaRPr lang="el-GR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3</xdr:row>
      <xdr:rowOff>135890</xdr:rowOff>
    </xdr:from>
    <xdr:to>
      <xdr:col>1</xdr:col>
      <xdr:colOff>1318260</xdr:colOff>
      <xdr:row>10</xdr:row>
      <xdr:rowOff>30480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52400" y="684530"/>
          <a:ext cx="1440180" cy="1182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8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ΕΛΛΗΝΙΚΗ ΔΗΜΟΚΡΑΤΙΑ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ΥΠΟΥΡΓΕΙΟ  ΠΑΙΔΕΙΑΣ, ΕΡΕΥΝΑΣ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&amp; ΘΡΗΣΚΕΥΜΑΤΩΝ     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ΠΕΡΙΦΕΡΕΙΑΚΗ ΔΙΕΥΘΥΝΣΗ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ΕΚΠΑΙΔΕΥΣΗΣ ΒΟΡΕΙΟΥ ΑΙΓΑΙΟΥ</a:t>
          </a:r>
        </a:p>
      </xdr:txBody>
    </xdr:sp>
    <xdr:clientData/>
  </xdr:twoCellAnchor>
  <xdr:twoCellAnchor>
    <xdr:from>
      <xdr:col>1</xdr:col>
      <xdr:colOff>350520</xdr:colOff>
      <xdr:row>1</xdr:row>
      <xdr:rowOff>175260</xdr:rowOff>
    </xdr:from>
    <xdr:to>
      <xdr:col>1</xdr:col>
      <xdr:colOff>769620</xdr:colOff>
      <xdr:row>4</xdr:row>
      <xdr:rowOff>121920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4840" y="358140"/>
          <a:ext cx="4191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30</xdr:col>
      <xdr:colOff>264160</xdr:colOff>
      <xdr:row>15</xdr:row>
      <xdr:rowOff>40640</xdr:rowOff>
    </xdr:from>
    <xdr:to>
      <xdr:col>33</xdr:col>
      <xdr:colOff>243840</xdr:colOff>
      <xdr:row>22</xdr:row>
      <xdr:rowOff>140970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7721580" y="8788400"/>
          <a:ext cx="1778000" cy="1380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Ο ΠΕΡΙΦΕΡΕΙΑΚΟΣ Δ/ΝΤΗΣ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ΕΚΠ/ΣΗΣ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ΒΟΡΕΙΟΥ ΑΙΓΑΙΟΥ</a:t>
          </a: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r>
            <a:rPr lang="el-GR" sz="1100" b="1" i="0" baseline="0">
              <a:latin typeface="+mn-lt"/>
              <a:ea typeface="+mn-ea"/>
              <a:cs typeface="+mn-cs"/>
            </a:rPr>
            <a:t>ΑΡΙΣΤΕΙΔΗΣ ΚΑΛΑΡΓΑΛΗΣ</a:t>
          </a:r>
        </a:p>
        <a:p>
          <a:pPr algn="ctr" rtl="0" fontAlgn="base"/>
          <a:endParaRPr lang="el-GR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</xdr:row>
      <xdr:rowOff>135890</xdr:rowOff>
    </xdr:from>
    <xdr:to>
      <xdr:col>1</xdr:col>
      <xdr:colOff>1318260</xdr:colOff>
      <xdr:row>9</xdr:row>
      <xdr:rowOff>30480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52400" y="684530"/>
          <a:ext cx="1440180" cy="1182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8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ΕΛΛΗΝΙΚΗ ΔΗΜΟΚΡΑΤΙΑ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ΥΠΟΥΡΓΕΙΟ  ΠΑΙΔΕΙΑΣ, ΕΡΕΥΝΑΣ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&amp; ΘΡΗΣΚΕΥΜΑΤΩΝ     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ΠΕΡΙΦΕΡΕΙΑΚΗ ΔΙΕΥΘΥΝΣΗ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ΕΚΠΑΙΔΕΥΣΗΣ ΒΟΡΕΙΟΥ ΑΙΓΑΙΟΥ</a:t>
          </a:r>
        </a:p>
      </xdr:txBody>
    </xdr:sp>
    <xdr:clientData/>
  </xdr:twoCellAnchor>
  <xdr:twoCellAnchor>
    <xdr:from>
      <xdr:col>1</xdr:col>
      <xdr:colOff>350520</xdr:colOff>
      <xdr:row>1</xdr:row>
      <xdr:rowOff>0</xdr:rowOff>
    </xdr:from>
    <xdr:to>
      <xdr:col>1</xdr:col>
      <xdr:colOff>769620</xdr:colOff>
      <xdr:row>3</xdr:row>
      <xdr:rowOff>121920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4840" y="358140"/>
          <a:ext cx="4191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30</xdr:col>
      <xdr:colOff>264160</xdr:colOff>
      <xdr:row>28</xdr:row>
      <xdr:rowOff>40640</xdr:rowOff>
    </xdr:from>
    <xdr:to>
      <xdr:col>33</xdr:col>
      <xdr:colOff>243840</xdr:colOff>
      <xdr:row>35</xdr:row>
      <xdr:rowOff>140970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7439640" y="7508240"/>
          <a:ext cx="1778000" cy="1380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Ο ΠΕΡΙΦΕΡΕΙΑΚΟΣ Δ/ΝΤΗΣ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ΕΚΠ/ΣΗΣ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ΒΟΡΕΙΟΥ ΑΙΓΑΙΟΥ</a:t>
          </a: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r>
            <a:rPr lang="el-GR" sz="1100" b="1" i="0" baseline="0">
              <a:latin typeface="+mn-lt"/>
              <a:ea typeface="+mn-ea"/>
              <a:cs typeface="+mn-cs"/>
            </a:rPr>
            <a:t>ΑΡΙΣΤΕΙΔΗΣ ΚΑΛΑΡΓΑΛΗΣ</a:t>
          </a:r>
        </a:p>
        <a:p>
          <a:pPr algn="ctr" rtl="0" fontAlgn="base"/>
          <a:endParaRPr lang="el-GR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</xdr:row>
      <xdr:rowOff>63500</xdr:rowOff>
    </xdr:from>
    <xdr:to>
      <xdr:col>2</xdr:col>
      <xdr:colOff>6350</xdr:colOff>
      <xdr:row>9</xdr:row>
      <xdr:rowOff>114300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28600" y="429260"/>
          <a:ext cx="1743710" cy="1353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8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ΕΛΛΗΝΙΚΗ ΔΗΜΟΚΡΑΤΙΑ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ΥΠΟΥΡΓΕΙΟ  ΠΑΙΔΕΙΑΣ, ΕΡΕΥΝΑΣ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&amp; ΘΡΗΣΚΕΥΜΑΤΩΝ     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ΠΕΡΙΦΕΡΕΙΑΚΗ ΔΙΕΥΘΥΝΣΗ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ΕΚΠΑΙΔΕΥΣΗΣ ΒΟΡΕΙΟΥ ΑΙΓΑΙΟΥ</a:t>
          </a:r>
        </a:p>
      </xdr:txBody>
    </xdr:sp>
    <xdr:clientData/>
  </xdr:twoCellAnchor>
  <xdr:twoCellAnchor>
    <xdr:from>
      <xdr:col>1</xdr:col>
      <xdr:colOff>565150</xdr:colOff>
      <xdr:row>0</xdr:row>
      <xdr:rowOff>152400</xdr:rowOff>
    </xdr:from>
    <xdr:to>
      <xdr:col>1</xdr:col>
      <xdr:colOff>1073150</xdr:colOff>
      <xdr:row>3</xdr:row>
      <xdr:rowOff>76200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090" y="152400"/>
          <a:ext cx="50800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29</xdr:col>
      <xdr:colOff>208280</xdr:colOff>
      <xdr:row>16</xdr:row>
      <xdr:rowOff>40640</xdr:rowOff>
    </xdr:from>
    <xdr:to>
      <xdr:col>32</xdr:col>
      <xdr:colOff>584200</xdr:colOff>
      <xdr:row>24</xdr:row>
      <xdr:rowOff>127000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8961100" y="7401560"/>
          <a:ext cx="1976120" cy="154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Ο ΠΕΡΙΦΕΡΕΙΑΚΟΣ Δ/ΝΤΗΣ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ΕΚΠ/ΣΗΣ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ΒΟΡΕΙΟΥ ΑΙΓΑΙΟΥ</a:t>
          </a: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r>
            <a:rPr lang="el-GR" sz="1100" b="1" i="0" baseline="0">
              <a:latin typeface="+mn-lt"/>
              <a:ea typeface="+mn-ea"/>
              <a:cs typeface="+mn-cs"/>
            </a:rPr>
            <a:t>ΑΡΙΣΤΕΙΔΗΣ ΚΑΛΑΡΓΑΛΗΣ</a:t>
          </a:r>
        </a:p>
        <a:p>
          <a:pPr algn="ctr" rtl="0" fontAlgn="base"/>
          <a:endParaRPr lang="el-GR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</xdr:row>
      <xdr:rowOff>63500</xdr:rowOff>
    </xdr:from>
    <xdr:to>
      <xdr:col>2</xdr:col>
      <xdr:colOff>6350</xdr:colOff>
      <xdr:row>9</xdr:row>
      <xdr:rowOff>114300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28600" y="431800"/>
          <a:ext cx="17716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8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ΕΛΛΗΝΙΚΗ ΔΗΜΟΚΡΑΤΙΑ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ΥΠΟΥΡΓΕΙΟ  ΠΑΙΔΕΙΑΣ, ΕΡΕΥΝΑΣ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&amp; ΘΡΗΣΚΕΥΜΑΤΩΝ     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ΠΕΡΙΦΕΡΕΙΑΚΗ ΔΙΕΥΘΥΝΣΗ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ΕΚΠΑΙΔΕΥΣΗΣ ΒΟΡΕΙΟΥ ΑΙΓΑΙΟΥ</a:t>
          </a:r>
        </a:p>
      </xdr:txBody>
    </xdr:sp>
    <xdr:clientData/>
  </xdr:twoCellAnchor>
  <xdr:twoCellAnchor>
    <xdr:from>
      <xdr:col>1</xdr:col>
      <xdr:colOff>565150</xdr:colOff>
      <xdr:row>0</xdr:row>
      <xdr:rowOff>152400</xdr:rowOff>
    </xdr:from>
    <xdr:to>
      <xdr:col>1</xdr:col>
      <xdr:colOff>1073150</xdr:colOff>
      <xdr:row>3</xdr:row>
      <xdr:rowOff>76200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4550" y="152400"/>
          <a:ext cx="5080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29</xdr:col>
      <xdr:colOff>208280</xdr:colOff>
      <xdr:row>19</xdr:row>
      <xdr:rowOff>40640</xdr:rowOff>
    </xdr:from>
    <xdr:to>
      <xdr:col>32</xdr:col>
      <xdr:colOff>584200</xdr:colOff>
      <xdr:row>27</xdr:row>
      <xdr:rowOff>127000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8902680" y="7343140"/>
          <a:ext cx="1963420" cy="1508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Ο ΠΕΡΙΦΕΡΕΙΑΚΟΣ Δ/ΝΤΗΣ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ΕΚΠ/ΣΗΣ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ΒΟΡΕΙΟΥ ΑΙΓΑΙΟΥ</a:t>
          </a: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r>
            <a:rPr lang="el-GR" sz="1100" b="1" i="0" baseline="0">
              <a:latin typeface="+mn-lt"/>
              <a:ea typeface="+mn-ea"/>
              <a:cs typeface="+mn-cs"/>
            </a:rPr>
            <a:t>ΑΡΙΣΤΕΙΔΗΣ ΚΑΛΑΡΓΑΛΗΣ</a:t>
          </a:r>
        </a:p>
        <a:p>
          <a:pPr algn="ctr" rtl="0" fontAlgn="base"/>
          <a:endParaRPr lang="el-GR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</xdr:row>
      <xdr:rowOff>31750</xdr:rowOff>
    </xdr:from>
    <xdr:to>
      <xdr:col>1</xdr:col>
      <xdr:colOff>1670050</xdr:colOff>
      <xdr:row>9</xdr:row>
      <xdr:rowOff>38100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63220" y="397510"/>
          <a:ext cx="1581150" cy="1309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8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ΕΛΛΗΝΙΚΗ ΔΗΜΟΚΡΑΤΙΑ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ΥΠΟΥΡΓΕΙΟ  ΠΑΙΔΕΙΑΣ, ΕΡΕΥΝΑΣ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&amp; ΘΡΗΣΚΕΥΜΑΤΩΝ     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ΠΕΡΙΦΕΡΕΙΑΚΗ ΔΙΕΥΘΥΝΣΗ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ΕΚΠΑΙΔΕΥΣΗΣ ΒΟΡΕΙΟΥ ΑΙΓΑΙΟΥ</a:t>
          </a:r>
        </a:p>
      </xdr:txBody>
    </xdr:sp>
    <xdr:clientData/>
  </xdr:twoCellAnchor>
  <xdr:twoCellAnchor>
    <xdr:from>
      <xdr:col>1</xdr:col>
      <xdr:colOff>590550</xdr:colOff>
      <xdr:row>0</xdr:row>
      <xdr:rowOff>133350</xdr:rowOff>
    </xdr:from>
    <xdr:to>
      <xdr:col>1</xdr:col>
      <xdr:colOff>1098550</xdr:colOff>
      <xdr:row>3</xdr:row>
      <xdr:rowOff>57150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4870" y="133350"/>
          <a:ext cx="508000" cy="472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30</xdr:col>
      <xdr:colOff>44450</xdr:colOff>
      <xdr:row>13</xdr:row>
      <xdr:rowOff>152400</xdr:rowOff>
    </xdr:from>
    <xdr:to>
      <xdr:col>33</xdr:col>
      <xdr:colOff>127000</xdr:colOff>
      <xdr:row>22</xdr:row>
      <xdr:rowOff>25400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8370550" y="5494020"/>
          <a:ext cx="1705610" cy="1518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Ο ΠΕΡΙΦΕΡΕΙΑΚΟΣ Δ/ΝΤΗΣ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ΕΚΠ/ΣΗΣ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ΒΟΡΕΙΟΥ ΑΙΓΑΙΟΥ</a:t>
          </a: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r>
            <a:rPr lang="el-GR" sz="1100" b="1" i="0" baseline="0">
              <a:latin typeface="+mn-lt"/>
              <a:ea typeface="+mn-ea"/>
              <a:cs typeface="+mn-cs"/>
            </a:rPr>
            <a:t>ΑΡΙΣΤΕΙΔΗΣ ΚΑΛΑΡΓΑΛΗΣ</a:t>
          </a:r>
        </a:p>
        <a:p>
          <a:pPr algn="ctr" rtl="0" fontAlgn="base"/>
          <a:endParaRPr lang="el-GR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2</xdr:row>
      <xdr:rowOff>31750</xdr:rowOff>
    </xdr:from>
    <xdr:to>
      <xdr:col>1</xdr:col>
      <xdr:colOff>1670050</xdr:colOff>
      <xdr:row>9</xdr:row>
      <xdr:rowOff>38100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68300" y="400050"/>
          <a:ext cx="1581150" cy="927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8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ΕΛΛΗΝΙΚΗ ΔΗΜΟΚΡΑΤΙΑ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ΥΠΟΥΡΓΕΙΟ  ΠΑΙΔΕΙΑΣ, ΕΡΕΥΝΑΣ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&amp; ΘΡΗΣΚΕΥΜΑΤΩΝ      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 ΠΕΡΙΦΕΡΕΙΑΚΗ ΔΙΕΥΘΥΝΣΗ</a:t>
          </a:r>
        </a:p>
        <a:p>
          <a:pPr algn="ctr" rtl="0">
            <a:defRPr sz="1000"/>
          </a:pPr>
          <a:r>
            <a:rPr lang="el-GR" sz="900" b="1" i="0" u="none" strike="noStrike" baseline="0">
              <a:solidFill>
                <a:srgbClr val="000000"/>
              </a:solidFill>
              <a:latin typeface="Calibri" pitchFamily="34" charset="0"/>
            </a:rPr>
            <a:t>ΕΚΠΑΙΔΕΥΣΗΣ ΒΟΡΕΙΟΥ ΑΙΓΑΙΟΥ</a:t>
          </a:r>
        </a:p>
      </xdr:txBody>
    </xdr:sp>
    <xdr:clientData/>
  </xdr:twoCellAnchor>
  <xdr:twoCellAnchor>
    <xdr:from>
      <xdr:col>1</xdr:col>
      <xdr:colOff>590550</xdr:colOff>
      <xdr:row>0</xdr:row>
      <xdr:rowOff>133350</xdr:rowOff>
    </xdr:from>
    <xdr:to>
      <xdr:col>1</xdr:col>
      <xdr:colOff>1098550</xdr:colOff>
      <xdr:row>3</xdr:row>
      <xdr:rowOff>57150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9950" y="133350"/>
          <a:ext cx="5080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30</xdr:col>
      <xdr:colOff>44450</xdr:colOff>
      <xdr:row>14</xdr:row>
      <xdr:rowOff>152400</xdr:rowOff>
    </xdr:from>
    <xdr:to>
      <xdr:col>33</xdr:col>
      <xdr:colOff>127000</xdr:colOff>
      <xdr:row>23</xdr:row>
      <xdr:rowOff>25400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18307050" y="5461000"/>
          <a:ext cx="1695450" cy="147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Book Antiqua"/>
          </a:endParaRPr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Ο ΠΕΡΙΦΕΡΕΙΑΚΟΣ Δ/ΝΤΗΣ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ΕΚΠ/ΣΗΣ</a:t>
          </a:r>
          <a:endParaRPr lang="el-GR" sz="1200"/>
        </a:p>
        <a:p>
          <a:pPr algn="ctr" rtl="0"/>
          <a:r>
            <a:rPr lang="el-GR" sz="1100" b="1" i="0" baseline="0">
              <a:latin typeface="+mn-lt"/>
              <a:ea typeface="+mn-ea"/>
              <a:cs typeface="+mn-cs"/>
            </a:rPr>
            <a:t>ΒΟΡΕΙΟΥ ΑΙΓΑΙΟΥ</a:t>
          </a: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endParaRPr lang="el-GR" sz="1100" b="1" i="0" baseline="0">
            <a:latin typeface="+mn-lt"/>
            <a:ea typeface="+mn-ea"/>
            <a:cs typeface="+mn-cs"/>
          </a:endParaRPr>
        </a:p>
        <a:p>
          <a:pPr algn="ctr" rtl="0" fontAlgn="base"/>
          <a:r>
            <a:rPr lang="el-GR" sz="1100" b="1" i="0" baseline="0">
              <a:latin typeface="+mn-lt"/>
              <a:ea typeface="+mn-ea"/>
              <a:cs typeface="+mn-cs"/>
            </a:rPr>
            <a:t>ΑΡΙΣΤΕΙΔΗΣ ΚΑΛΑΡΓΑΛΗΣ</a:t>
          </a:r>
        </a:p>
        <a:p>
          <a:pPr algn="ctr" rtl="0" fontAlgn="base"/>
          <a:endParaRPr lang="el-GR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endParaRPr lang="el-GR" sz="12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igaiou/AppData/Local/Temp/Rar$DI99.424/&#928;&#943;&#957;&#945;&#954;&#945;&#962;%20&#924;&#927;&#929;&#921;&#937;&#925;%20&#913;&#925;&#913;&#928;&#923;&#919;&#929;&#937;&#932;&#937;&#925;%20&#917;&#917;&#928;-&#917;&#914;&#928;%20(&#925;&#941;&#959;)%202017-05-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igaiou/AppData/Local/Temp/Rar$DI91.848/&#928;&#943;&#957;&#945;&#954;&#945;&#962;%20&#924;&#927;&#929;&#921;&#937;&#925;%20&#913;&#925;&#913;&#928;&#923;&#919;&#929;&#937;&#932;&#937;&#925;%20&#917;&#917;&#928;-&#917;&#914;&#928;%20(&#925;&#941;&#959;)%202017-05-0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ΕΕΠ"/>
      <sheetName val="ΕΒΠ"/>
      <sheetName val="Τιμές"/>
    </sheetNames>
    <sheetDataSet>
      <sheetData sheetId="0"/>
      <sheetData sheetId="1"/>
      <sheetData sheetId="2">
        <row r="2">
          <cell r="K2" t="str">
            <v>ΤΕΕ-ΤΕΛ-ΕΠΛ-ΕΠΑΛ</v>
          </cell>
          <cell r="L2" t="str">
            <v>ΝΑΙ</v>
          </cell>
          <cell r="S2" t="str">
            <v>ΠΟΛΥΤΕΚΝΟΣ</v>
          </cell>
        </row>
        <row r="3">
          <cell r="K3" t="str">
            <v>ΙΕΚ-Τάξη μαθητείας ΕΠΑΛ</v>
          </cell>
          <cell r="L3" t="str">
            <v>ΌΧΙ</v>
          </cell>
          <cell r="S3" t="str">
            <v>ΤΡΙΤΕΚΝΟΣ</v>
          </cell>
        </row>
        <row r="4">
          <cell r="S4" t="str">
            <v>-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ΕΕΠ"/>
      <sheetName val="ΕΒΠ"/>
      <sheetName val="Τιμές"/>
    </sheetNames>
    <sheetDataSet>
      <sheetData sheetId="0" refreshError="1"/>
      <sheetData sheetId="1" refreshError="1"/>
      <sheetData sheetId="2">
        <row r="2">
          <cell r="B2" t="str">
            <v>ΑΔΤ</v>
          </cell>
          <cell r="C2" t="str">
            <v>ΠΕ21-ΠΕ26</v>
          </cell>
          <cell r="D2" t="str">
            <v>ΑΠΑΙΤΕΙΤΑΙ</v>
          </cell>
          <cell r="E2" t="str">
            <v>ΑΕΙ</v>
          </cell>
          <cell r="G2" t="str">
            <v>ΚΥΡΙΟΣ</v>
          </cell>
        </row>
        <row r="3">
          <cell r="B3" t="str">
            <v>ΔΙΑΒΑΤΗΡΙΟ</v>
          </cell>
          <cell r="C3" t="str">
            <v>ΠΕ22</v>
          </cell>
          <cell r="D3" t="str">
            <v>ΔΕΝ ΑΠΑΙΤΕΙΤΑΙ</v>
          </cell>
          <cell r="E3" t="str">
            <v>ΤΕΙ</v>
          </cell>
          <cell r="G3" t="str">
            <v>ΕΠΙΚΟΥΡΙΚΟΣ</v>
          </cell>
        </row>
        <row r="4">
          <cell r="C4" t="str">
            <v>ΠΕ23</v>
          </cell>
        </row>
        <row r="5">
          <cell r="C5" t="str">
            <v>ΠΕ24</v>
          </cell>
        </row>
        <row r="6">
          <cell r="C6" t="str">
            <v>ΠΕ25</v>
          </cell>
        </row>
        <row r="7">
          <cell r="C7" t="str">
            <v>ΠΕ28</v>
          </cell>
        </row>
        <row r="8">
          <cell r="C8" t="str">
            <v>ΠΕ29</v>
          </cell>
        </row>
        <row r="9">
          <cell r="C9" t="str">
            <v>ΠΕ30</v>
          </cell>
        </row>
        <row r="10">
          <cell r="C10" t="str">
            <v>ΠΕ31ΕΠΤ</v>
          </cell>
        </row>
        <row r="11">
          <cell r="C11" t="str">
            <v>ΠΕ31ΚΙΝ</v>
          </cell>
        </row>
        <row r="12">
          <cell r="C12" t="str">
            <v>ΠΕ31ΝΟ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K33"/>
  <sheetViews>
    <sheetView view="pageBreakPreview" zoomScale="60" zoomScaleNormal="100" workbookViewId="0">
      <pane ySplit="11" topLeftCell="A12" activePane="bottomLeft" state="frozen"/>
      <selection pane="bottomLeft" activeCell="F8" sqref="F8"/>
    </sheetView>
    <sheetView tabSelected="1" view="pageBreakPreview" topLeftCell="A4" zoomScale="58" zoomScaleNormal="100" zoomScaleSheetLayoutView="58" workbookViewId="1">
      <selection activeCell="U39" sqref="U39"/>
    </sheetView>
  </sheetViews>
  <sheetFormatPr defaultRowHeight="14.4"/>
  <cols>
    <col min="1" max="1" width="4.44140625" style="1" bestFit="1" customWidth="1"/>
    <col min="2" max="2" width="27" style="1" bestFit="1" customWidth="1"/>
    <col min="3" max="3" width="20.109375" style="1" bestFit="1" customWidth="1"/>
    <col min="4" max="4" width="14.21875" style="1" bestFit="1" customWidth="1"/>
    <col min="5" max="5" width="14.109375" bestFit="1" customWidth="1"/>
    <col min="6" max="6" width="12" style="27" customWidth="1"/>
    <col min="7" max="7" width="14.21875" style="1" bestFit="1" customWidth="1"/>
    <col min="8" max="8" width="11.6640625" style="27" bestFit="1" customWidth="1"/>
    <col min="9" max="9" width="11.88671875" style="27" bestFit="1" customWidth="1"/>
    <col min="10" max="10" width="12" bestFit="1" customWidth="1"/>
    <col min="11" max="11" width="5.33203125" bestFit="1" customWidth="1"/>
    <col min="12" max="12" width="11.6640625" bestFit="1" customWidth="1"/>
    <col min="13" max="13" width="17.109375" style="27" bestFit="1" customWidth="1"/>
    <col min="14" max="15" width="6.33203125" bestFit="1" customWidth="1"/>
    <col min="16" max="16" width="6.6640625" bestFit="1" customWidth="1"/>
    <col min="17" max="18" width="9.33203125" bestFit="1" customWidth="1"/>
    <col min="19" max="21" width="6.5546875" bestFit="1" customWidth="1"/>
    <col min="22" max="22" width="11.6640625" bestFit="1" customWidth="1"/>
    <col min="23" max="23" width="9" bestFit="1" customWidth="1"/>
    <col min="24" max="24" width="6.33203125" bestFit="1" customWidth="1"/>
    <col min="25" max="25" width="5.88671875" customWidth="1"/>
    <col min="26" max="26" width="6.88671875" customWidth="1"/>
    <col min="27" max="27" width="6.33203125" bestFit="1" customWidth="1"/>
    <col min="28" max="28" width="11.88671875" bestFit="1" customWidth="1"/>
    <col min="29" max="29" width="9.21875" bestFit="1" customWidth="1"/>
    <col min="30" max="30" width="6" style="30" bestFit="1" customWidth="1"/>
    <col min="31" max="31" width="9.21875" bestFit="1" customWidth="1"/>
    <col min="32" max="33" width="6.5546875" bestFit="1" customWidth="1"/>
    <col min="34" max="34" width="9.21875" bestFit="1" customWidth="1"/>
    <col min="35" max="36" width="6.5546875" bestFit="1" customWidth="1"/>
    <col min="37" max="37" width="6.21875" bestFit="1" customWidth="1"/>
  </cols>
  <sheetData>
    <row r="2" spans="1:37" s="1" customFormat="1">
      <c r="F2" s="27"/>
      <c r="H2" s="27"/>
      <c r="I2" s="27"/>
      <c r="M2" s="27"/>
      <c r="AD2" s="30"/>
    </row>
    <row r="3" spans="1:37" s="1" customFormat="1">
      <c r="F3" s="27"/>
      <c r="H3" s="27"/>
      <c r="I3" s="27"/>
      <c r="M3" s="27"/>
      <c r="AD3" s="30"/>
    </row>
    <row r="4" spans="1:37" s="1" customFormat="1">
      <c r="C4" s="19" t="s">
        <v>474</v>
      </c>
      <c r="F4" s="27"/>
      <c r="H4" s="27"/>
      <c r="I4" s="27"/>
      <c r="M4" s="27"/>
      <c r="AD4" s="30"/>
    </row>
    <row r="5" spans="1:37" s="1" customFormat="1">
      <c r="C5" s="20" t="s">
        <v>357</v>
      </c>
      <c r="F5" s="27"/>
      <c r="H5" s="27"/>
      <c r="I5" s="27"/>
      <c r="M5" s="27"/>
      <c r="AD5" s="30"/>
    </row>
    <row r="6" spans="1:37" s="1" customFormat="1">
      <c r="C6" s="21" t="s">
        <v>355</v>
      </c>
      <c r="F6" s="27"/>
      <c r="H6" s="27"/>
      <c r="I6" s="27"/>
      <c r="M6" s="27"/>
      <c r="AD6" s="30"/>
    </row>
    <row r="7" spans="1:37" s="1" customFormat="1">
      <c r="F7" s="27"/>
      <c r="H7" s="27"/>
      <c r="I7" s="27"/>
      <c r="M7" s="27"/>
      <c r="AD7" s="30"/>
    </row>
    <row r="8" spans="1:37" s="1" customFormat="1" ht="15" thickBot="1">
      <c r="F8" s="27"/>
      <c r="H8" s="27"/>
      <c r="I8" s="27"/>
      <c r="M8" s="27"/>
      <c r="AD8" s="30"/>
    </row>
    <row r="9" spans="1:37" s="1" customFormat="1" ht="14.4" customHeight="1" thickTop="1" thickBot="1">
      <c r="A9" s="162"/>
      <c r="B9" s="166" t="s">
        <v>318</v>
      </c>
      <c r="C9" s="166"/>
      <c r="D9" s="166"/>
      <c r="E9" s="167" t="s">
        <v>319</v>
      </c>
      <c r="F9" s="167"/>
      <c r="G9" s="167"/>
      <c r="H9" s="167"/>
      <c r="I9" s="167"/>
      <c r="J9" s="167"/>
      <c r="K9" s="168" t="s">
        <v>327</v>
      </c>
      <c r="L9" s="168"/>
      <c r="M9" s="168"/>
      <c r="N9" s="168"/>
      <c r="O9" s="168"/>
      <c r="P9" s="169" t="s">
        <v>328</v>
      </c>
      <c r="Q9" s="170"/>
      <c r="R9" s="170"/>
      <c r="S9" s="170"/>
      <c r="T9" s="170"/>
      <c r="U9" s="171"/>
      <c r="V9" s="175" t="s">
        <v>322</v>
      </c>
      <c r="W9" s="175"/>
      <c r="X9" s="175"/>
      <c r="Y9" s="164" t="s">
        <v>330</v>
      </c>
      <c r="Z9" s="164"/>
      <c r="AA9" s="165" t="s">
        <v>331</v>
      </c>
      <c r="AB9" s="165"/>
      <c r="AC9" s="165"/>
      <c r="AD9" s="165"/>
      <c r="AE9" s="165"/>
      <c r="AF9" s="165"/>
      <c r="AG9" s="165"/>
      <c r="AH9" s="165"/>
      <c r="AI9" s="165"/>
      <c r="AJ9" s="165"/>
      <c r="AK9" s="160"/>
    </row>
    <row r="10" spans="1:37" s="1" customFormat="1" ht="16.2" customHeight="1" thickTop="1" thickBot="1">
      <c r="A10" s="163"/>
      <c r="B10" s="166"/>
      <c r="C10" s="166"/>
      <c r="D10" s="166"/>
      <c r="E10" s="167"/>
      <c r="F10" s="167"/>
      <c r="G10" s="167"/>
      <c r="H10" s="167"/>
      <c r="I10" s="167"/>
      <c r="J10" s="167"/>
      <c r="K10" s="168"/>
      <c r="L10" s="168"/>
      <c r="M10" s="168"/>
      <c r="N10" s="168"/>
      <c r="O10" s="168"/>
      <c r="P10" s="172"/>
      <c r="Q10" s="173"/>
      <c r="R10" s="173"/>
      <c r="S10" s="173"/>
      <c r="T10" s="173"/>
      <c r="U10" s="174"/>
      <c r="V10" s="175"/>
      <c r="W10" s="175"/>
      <c r="X10" s="175"/>
      <c r="Y10" s="164"/>
      <c r="Z10" s="164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1"/>
    </row>
    <row r="11" spans="1:37" ht="128.4" customHeight="1" thickTop="1" thickBot="1">
      <c r="A11" s="87" t="s">
        <v>178</v>
      </c>
      <c r="B11" s="6" t="s">
        <v>107</v>
      </c>
      <c r="C11" s="7" t="s">
        <v>108</v>
      </c>
      <c r="D11" s="7" t="s">
        <v>109</v>
      </c>
      <c r="E11" s="50" t="s">
        <v>121</v>
      </c>
      <c r="F11" s="133" t="s">
        <v>325</v>
      </c>
      <c r="G11" s="50" t="s">
        <v>127</v>
      </c>
      <c r="H11" s="49" t="s">
        <v>326</v>
      </c>
      <c r="I11" s="50" t="s">
        <v>122</v>
      </c>
      <c r="J11" s="50" t="s">
        <v>103</v>
      </c>
      <c r="K11" s="47" t="s">
        <v>104</v>
      </c>
      <c r="L11" s="47" t="s">
        <v>128</v>
      </c>
      <c r="M11" s="47" t="s">
        <v>265</v>
      </c>
      <c r="N11" s="47" t="s">
        <v>123</v>
      </c>
      <c r="O11" s="47" t="s">
        <v>124</v>
      </c>
      <c r="P11" s="53" t="s">
        <v>110</v>
      </c>
      <c r="Q11" s="53" t="s">
        <v>111</v>
      </c>
      <c r="R11" s="53" t="s">
        <v>112</v>
      </c>
      <c r="S11" s="53" t="s">
        <v>113</v>
      </c>
      <c r="T11" s="53" t="s">
        <v>114</v>
      </c>
      <c r="U11" s="53" t="s">
        <v>115</v>
      </c>
      <c r="V11" s="51" t="s">
        <v>329</v>
      </c>
      <c r="W11" s="51" t="s">
        <v>278</v>
      </c>
      <c r="X11" s="51" t="s">
        <v>116</v>
      </c>
      <c r="Y11" s="60" t="s">
        <v>125</v>
      </c>
      <c r="Z11" s="60" t="s">
        <v>117</v>
      </c>
      <c r="AA11" s="47" t="s">
        <v>118</v>
      </c>
      <c r="AB11" s="47" t="s">
        <v>129</v>
      </c>
      <c r="AC11" s="47" t="s">
        <v>130</v>
      </c>
      <c r="AD11" s="47" t="s">
        <v>126</v>
      </c>
      <c r="AE11" s="53" t="s">
        <v>119</v>
      </c>
      <c r="AF11" s="53" t="s">
        <v>120</v>
      </c>
      <c r="AG11" s="51" t="s">
        <v>280</v>
      </c>
      <c r="AH11" s="51" t="s">
        <v>281</v>
      </c>
      <c r="AI11" s="51" t="s">
        <v>282</v>
      </c>
      <c r="AJ11" s="51" t="s">
        <v>283</v>
      </c>
      <c r="AK11" s="52" t="s">
        <v>101</v>
      </c>
    </row>
    <row r="12" spans="1:37" s="26" customFormat="1" ht="15.6" thickTop="1" thickBot="1">
      <c r="A12" s="159">
        <v>1</v>
      </c>
      <c r="B12" s="88" t="s">
        <v>332</v>
      </c>
      <c r="C12" s="88" t="s">
        <v>91</v>
      </c>
      <c r="D12" s="88" t="s">
        <v>333</v>
      </c>
      <c r="E12" s="89" t="s">
        <v>142</v>
      </c>
      <c r="F12" s="103" t="s">
        <v>334</v>
      </c>
      <c r="G12" s="89" t="s">
        <v>176</v>
      </c>
      <c r="H12" s="103" t="s">
        <v>44</v>
      </c>
      <c r="I12" s="103" t="s">
        <v>132</v>
      </c>
      <c r="J12" s="90">
        <v>39282</v>
      </c>
      <c r="K12" s="91">
        <v>9.25</v>
      </c>
      <c r="L12" s="92"/>
      <c r="M12" s="103" t="s">
        <v>44</v>
      </c>
      <c r="N12" s="92"/>
      <c r="O12" s="92"/>
      <c r="P12" s="89"/>
      <c r="Q12" s="89"/>
      <c r="R12" s="89"/>
      <c r="S12" s="89">
        <v>6</v>
      </c>
      <c r="T12" s="89">
        <v>7</v>
      </c>
      <c r="U12" s="89">
        <v>8</v>
      </c>
      <c r="V12" s="93"/>
      <c r="W12" s="94"/>
      <c r="X12" s="92"/>
      <c r="Y12" s="92"/>
      <c r="Z12" s="92"/>
      <c r="AA12" s="68">
        <f t="shared" ref="AA12:AA33" si="0">IF(ISBLANK($B12),"",IF(K12&gt;5,ROUND(0.5*(K12-5),2),0))</f>
        <v>2.13</v>
      </c>
      <c r="AB12" s="68">
        <f t="shared" ref="AB12:AB33" si="1">IF(ISBLANK($B12),"",IF(L12="ΝΑΙ",6,(IF(M12="ΝΑΙ",4,0))))</f>
        <v>4</v>
      </c>
      <c r="AC12" s="68">
        <f t="shared" ref="AC12:AC33" si="2">IF(ISBLANK($B12),"",IF(E12="ΠΕ23",IF(N12="ΝΑΙ",3,(IF(O12="ΝΑΙ",2,0))),IF(N12="ΝΑΙ",3,(IF(O12="ΝΑΙ",2,0)))))</f>
        <v>0</v>
      </c>
      <c r="AD12" s="68">
        <f t="shared" ref="AD12:AD33" si="3">IF(ISBLANK($B12),"",MAX(AB12:AC12))</f>
        <v>4</v>
      </c>
      <c r="AE12" s="68">
        <f t="shared" ref="AE12:AE33" si="4">IF(ISBLANK($B12),"",MIN(3,0.5*INT((P12*12+Q12+ROUND(R12/30,0))/6)))</f>
        <v>0</v>
      </c>
      <c r="AF12" s="68">
        <f t="shared" ref="AF12:AF33" si="5">IF(ISBLANK($B12),"",0.25*(S12*12+T12+ROUND(U12/30,0)))</f>
        <v>19.75</v>
      </c>
      <c r="AG12" s="69">
        <f t="shared" ref="AG12:AG33" si="6">IF(ISBLANK($B12),"",IF(V12&gt;=67%,7,0))</f>
        <v>0</v>
      </c>
      <c r="AH12" s="69">
        <f t="shared" ref="AH12:AH33" si="7">IF(ISBLANK($B12),"",IF(W12&gt;=1,7,0))</f>
        <v>0</v>
      </c>
      <c r="AI12" s="69">
        <f t="shared" ref="AI12:AI33" si="8">IF(ISBLANK($B12),"",IF(X12="ΠΟΛΥΤΕΚΝΟΣ",7,IF(X12="ΤΡΙΤΕΚΝΟΣ",3,0)))</f>
        <v>0</v>
      </c>
      <c r="AJ12" s="69">
        <f t="shared" ref="AJ12:AJ33" si="9">IF(ISBLANK($B12),"",MAX(AG12:AI12))</f>
        <v>0</v>
      </c>
      <c r="AK12" s="69">
        <f t="shared" ref="AK12:AK33" si="10">IF(ISBLANK($B12),"",AA12+SUM(AD12:AF12,AJ12))</f>
        <v>25.88</v>
      </c>
    </row>
    <row r="13" spans="1:37" s="26" customFormat="1" ht="15" thickTop="1">
      <c r="A13" s="31">
        <v>2</v>
      </c>
      <c r="B13" s="42" t="s">
        <v>164</v>
      </c>
      <c r="C13" s="42" t="s">
        <v>165</v>
      </c>
      <c r="D13" s="42" t="s">
        <v>42</v>
      </c>
      <c r="E13" s="43" t="s">
        <v>142</v>
      </c>
      <c r="F13" s="104" t="s">
        <v>335</v>
      </c>
      <c r="G13" s="43" t="s">
        <v>133</v>
      </c>
      <c r="H13" s="104" t="s">
        <v>44</v>
      </c>
      <c r="I13" s="104" t="s">
        <v>132</v>
      </c>
      <c r="J13" s="95">
        <v>38876</v>
      </c>
      <c r="K13" s="96">
        <v>7.95</v>
      </c>
      <c r="L13" s="97"/>
      <c r="M13" s="104"/>
      <c r="N13" s="97"/>
      <c r="O13" s="97" t="s">
        <v>44</v>
      </c>
      <c r="P13" s="43">
        <v>3</v>
      </c>
      <c r="Q13" s="43">
        <v>5</v>
      </c>
      <c r="R13" s="43">
        <v>2</v>
      </c>
      <c r="S13" s="43">
        <v>3</v>
      </c>
      <c r="T13" s="43">
        <v>4</v>
      </c>
      <c r="U13" s="43">
        <v>3</v>
      </c>
      <c r="V13" s="98"/>
      <c r="W13" s="99"/>
      <c r="X13" s="97"/>
      <c r="Y13" s="97" t="s">
        <v>44</v>
      </c>
      <c r="Z13" s="97"/>
      <c r="AA13" s="39">
        <f t="shared" si="0"/>
        <v>1.48</v>
      </c>
      <c r="AB13" s="39">
        <f t="shared" si="1"/>
        <v>0</v>
      </c>
      <c r="AC13" s="39">
        <f t="shared" si="2"/>
        <v>2</v>
      </c>
      <c r="AD13" s="39">
        <f t="shared" si="3"/>
        <v>2</v>
      </c>
      <c r="AE13" s="39">
        <f t="shared" si="4"/>
        <v>3</v>
      </c>
      <c r="AF13" s="39">
        <f t="shared" si="5"/>
        <v>10</v>
      </c>
      <c r="AG13" s="32">
        <f t="shared" si="6"/>
        <v>0</v>
      </c>
      <c r="AH13" s="32">
        <f t="shared" si="7"/>
        <v>0</v>
      </c>
      <c r="AI13" s="32">
        <f t="shared" si="8"/>
        <v>0</v>
      </c>
      <c r="AJ13" s="32">
        <f t="shared" si="9"/>
        <v>0</v>
      </c>
      <c r="AK13" s="32">
        <f t="shared" si="10"/>
        <v>16.48</v>
      </c>
    </row>
    <row r="14" spans="1:37" s="26" customFormat="1">
      <c r="A14" s="23">
        <v>3</v>
      </c>
      <c r="B14" s="42" t="s">
        <v>153</v>
      </c>
      <c r="C14" s="42" t="s">
        <v>336</v>
      </c>
      <c r="D14" s="42" t="s">
        <v>8</v>
      </c>
      <c r="E14" s="43" t="s">
        <v>142</v>
      </c>
      <c r="F14" s="104" t="s">
        <v>334</v>
      </c>
      <c r="G14" s="43" t="s">
        <v>176</v>
      </c>
      <c r="H14" s="104" t="s">
        <v>44</v>
      </c>
      <c r="I14" s="104" t="s">
        <v>132</v>
      </c>
      <c r="J14" s="95">
        <v>37678</v>
      </c>
      <c r="K14" s="96">
        <v>9.33</v>
      </c>
      <c r="L14" s="97"/>
      <c r="M14" s="104"/>
      <c r="N14" s="97"/>
      <c r="O14" s="97"/>
      <c r="P14" s="43"/>
      <c r="Q14" s="43"/>
      <c r="R14" s="43"/>
      <c r="S14" s="43">
        <v>4</v>
      </c>
      <c r="T14" s="43">
        <v>0</v>
      </c>
      <c r="U14" s="43">
        <v>16</v>
      </c>
      <c r="V14" s="98"/>
      <c r="W14" s="99"/>
      <c r="X14" s="97"/>
      <c r="Y14" s="97"/>
      <c r="Z14" s="97"/>
      <c r="AA14" s="39">
        <f t="shared" si="0"/>
        <v>2.17</v>
      </c>
      <c r="AB14" s="39">
        <f t="shared" si="1"/>
        <v>0</v>
      </c>
      <c r="AC14" s="39">
        <f t="shared" si="2"/>
        <v>0</v>
      </c>
      <c r="AD14" s="39">
        <f t="shared" si="3"/>
        <v>0</v>
      </c>
      <c r="AE14" s="39">
        <f t="shared" si="4"/>
        <v>0</v>
      </c>
      <c r="AF14" s="39">
        <f t="shared" si="5"/>
        <v>12.25</v>
      </c>
      <c r="AG14" s="32">
        <f t="shared" si="6"/>
        <v>0</v>
      </c>
      <c r="AH14" s="32">
        <f t="shared" si="7"/>
        <v>0</v>
      </c>
      <c r="AI14" s="32">
        <f t="shared" si="8"/>
        <v>0</v>
      </c>
      <c r="AJ14" s="32">
        <f t="shared" si="9"/>
        <v>0</v>
      </c>
      <c r="AK14" s="32">
        <f t="shared" si="10"/>
        <v>14.42</v>
      </c>
    </row>
    <row r="15" spans="1:37" s="26" customFormat="1">
      <c r="A15" s="23">
        <v>4</v>
      </c>
      <c r="B15" s="42" t="s">
        <v>154</v>
      </c>
      <c r="C15" s="42" t="s">
        <v>337</v>
      </c>
      <c r="D15" s="42" t="s">
        <v>89</v>
      </c>
      <c r="E15" s="43" t="s">
        <v>142</v>
      </c>
      <c r="F15" s="104" t="s">
        <v>335</v>
      </c>
      <c r="G15" s="43" t="s">
        <v>133</v>
      </c>
      <c r="H15" s="104" t="s">
        <v>44</v>
      </c>
      <c r="I15" s="104" t="s">
        <v>132</v>
      </c>
      <c r="J15" s="95">
        <v>40863</v>
      </c>
      <c r="K15" s="96">
        <v>7.74</v>
      </c>
      <c r="L15" s="97"/>
      <c r="M15" s="104"/>
      <c r="N15" s="97"/>
      <c r="O15" s="97" t="s">
        <v>44</v>
      </c>
      <c r="P15" s="43"/>
      <c r="Q15" s="43">
        <v>11</v>
      </c>
      <c r="R15" s="43"/>
      <c r="S15" s="43">
        <v>2</v>
      </c>
      <c r="T15" s="43">
        <v>0</v>
      </c>
      <c r="U15" s="43">
        <v>24</v>
      </c>
      <c r="V15" s="98"/>
      <c r="W15" s="99"/>
      <c r="X15" s="97"/>
      <c r="Y15" s="97"/>
      <c r="Z15" s="97"/>
      <c r="AA15" s="39">
        <f t="shared" si="0"/>
        <v>1.37</v>
      </c>
      <c r="AB15" s="39">
        <f t="shared" si="1"/>
        <v>0</v>
      </c>
      <c r="AC15" s="39">
        <f t="shared" si="2"/>
        <v>2</v>
      </c>
      <c r="AD15" s="39">
        <f t="shared" si="3"/>
        <v>2</v>
      </c>
      <c r="AE15" s="39">
        <f t="shared" si="4"/>
        <v>0.5</v>
      </c>
      <c r="AF15" s="39">
        <f t="shared" si="5"/>
        <v>6.25</v>
      </c>
      <c r="AG15" s="32">
        <f t="shared" si="6"/>
        <v>0</v>
      </c>
      <c r="AH15" s="32">
        <f t="shared" si="7"/>
        <v>0</v>
      </c>
      <c r="AI15" s="32">
        <f t="shared" si="8"/>
        <v>0</v>
      </c>
      <c r="AJ15" s="32">
        <f t="shared" si="9"/>
        <v>0</v>
      </c>
      <c r="AK15" s="32">
        <f t="shared" si="10"/>
        <v>10.120000000000001</v>
      </c>
    </row>
    <row r="16" spans="1:37" s="26" customFormat="1">
      <c r="A16" s="23">
        <v>5</v>
      </c>
      <c r="B16" s="100" t="s">
        <v>155</v>
      </c>
      <c r="C16" s="42" t="s">
        <v>97</v>
      </c>
      <c r="D16" s="42" t="s">
        <v>85</v>
      </c>
      <c r="E16" s="43" t="s">
        <v>142</v>
      </c>
      <c r="F16" s="104" t="s">
        <v>335</v>
      </c>
      <c r="G16" s="43" t="s">
        <v>133</v>
      </c>
      <c r="H16" s="104" t="s">
        <v>44</v>
      </c>
      <c r="I16" s="104" t="s">
        <v>132</v>
      </c>
      <c r="J16" s="95">
        <v>38163</v>
      </c>
      <c r="K16" s="96">
        <v>7.76</v>
      </c>
      <c r="L16" s="97"/>
      <c r="M16" s="104"/>
      <c r="N16" s="97"/>
      <c r="O16" s="97" t="s">
        <v>44</v>
      </c>
      <c r="P16" s="43"/>
      <c r="Q16" s="43">
        <v>5</v>
      </c>
      <c r="R16" s="43">
        <v>17</v>
      </c>
      <c r="S16" s="43">
        <v>1</v>
      </c>
      <c r="T16" s="43">
        <v>2</v>
      </c>
      <c r="U16" s="43">
        <v>12</v>
      </c>
      <c r="V16" s="98"/>
      <c r="W16" s="99"/>
      <c r="X16" s="97"/>
      <c r="Y16" s="97"/>
      <c r="Z16" s="97"/>
      <c r="AA16" s="39">
        <f t="shared" si="0"/>
        <v>1.38</v>
      </c>
      <c r="AB16" s="39">
        <f t="shared" si="1"/>
        <v>0</v>
      </c>
      <c r="AC16" s="39">
        <f t="shared" si="2"/>
        <v>2</v>
      </c>
      <c r="AD16" s="39">
        <f t="shared" si="3"/>
        <v>2</v>
      </c>
      <c r="AE16" s="39">
        <f t="shared" si="4"/>
        <v>0.5</v>
      </c>
      <c r="AF16" s="39">
        <f t="shared" si="5"/>
        <v>3.5</v>
      </c>
      <c r="AG16" s="32">
        <f t="shared" si="6"/>
        <v>0</v>
      </c>
      <c r="AH16" s="32">
        <f t="shared" si="7"/>
        <v>0</v>
      </c>
      <c r="AI16" s="32">
        <f t="shared" si="8"/>
        <v>0</v>
      </c>
      <c r="AJ16" s="32">
        <f t="shared" si="9"/>
        <v>0</v>
      </c>
      <c r="AK16" s="32">
        <f t="shared" si="10"/>
        <v>7.38</v>
      </c>
    </row>
    <row r="17" spans="1:37" s="26" customFormat="1">
      <c r="A17" s="23">
        <v>6</v>
      </c>
      <c r="B17" s="101" t="s">
        <v>340</v>
      </c>
      <c r="C17" s="101" t="s">
        <v>341</v>
      </c>
      <c r="D17" s="101" t="s">
        <v>342</v>
      </c>
      <c r="E17" s="43" t="s">
        <v>142</v>
      </c>
      <c r="F17" s="104" t="s">
        <v>334</v>
      </c>
      <c r="G17" s="43" t="s">
        <v>176</v>
      </c>
      <c r="H17" s="104" t="s">
        <v>44</v>
      </c>
      <c r="I17" s="104" t="s">
        <v>132</v>
      </c>
      <c r="J17" s="95">
        <v>40673</v>
      </c>
      <c r="K17" s="96">
        <v>7.12</v>
      </c>
      <c r="L17" s="97"/>
      <c r="M17" s="104" t="s">
        <v>44</v>
      </c>
      <c r="N17" s="97"/>
      <c r="O17" s="97"/>
      <c r="P17" s="43"/>
      <c r="Q17" s="43"/>
      <c r="R17" s="43"/>
      <c r="S17" s="43"/>
      <c r="T17" s="43">
        <v>8</v>
      </c>
      <c r="U17" s="43">
        <v>22</v>
      </c>
      <c r="V17" s="98"/>
      <c r="W17" s="99"/>
      <c r="X17" s="97"/>
      <c r="Y17" s="97" t="s">
        <v>44</v>
      </c>
      <c r="Z17" s="97"/>
      <c r="AA17" s="39">
        <f t="shared" si="0"/>
        <v>1.06</v>
      </c>
      <c r="AB17" s="39">
        <f t="shared" si="1"/>
        <v>4</v>
      </c>
      <c r="AC17" s="39">
        <f t="shared" si="2"/>
        <v>0</v>
      </c>
      <c r="AD17" s="39">
        <f t="shared" si="3"/>
        <v>4</v>
      </c>
      <c r="AE17" s="39">
        <f t="shared" si="4"/>
        <v>0</v>
      </c>
      <c r="AF17" s="39">
        <f t="shared" si="5"/>
        <v>2.25</v>
      </c>
      <c r="AG17" s="32">
        <f t="shared" si="6"/>
        <v>0</v>
      </c>
      <c r="AH17" s="32">
        <f t="shared" si="7"/>
        <v>0</v>
      </c>
      <c r="AI17" s="32">
        <f t="shared" si="8"/>
        <v>0</v>
      </c>
      <c r="AJ17" s="32">
        <f t="shared" si="9"/>
        <v>0</v>
      </c>
      <c r="AK17" s="32">
        <f t="shared" si="10"/>
        <v>7.3100000000000005</v>
      </c>
    </row>
    <row r="18" spans="1:37" s="26" customFormat="1">
      <c r="A18" s="23">
        <v>7</v>
      </c>
      <c r="B18" s="42" t="s">
        <v>338</v>
      </c>
      <c r="C18" s="42" t="s">
        <v>78</v>
      </c>
      <c r="D18" s="42" t="s">
        <v>156</v>
      </c>
      <c r="E18" s="43" t="s">
        <v>142</v>
      </c>
      <c r="F18" s="104" t="s">
        <v>335</v>
      </c>
      <c r="G18" s="43" t="s">
        <v>133</v>
      </c>
      <c r="H18" s="104" t="s">
        <v>44</v>
      </c>
      <c r="I18" s="104" t="s">
        <v>132</v>
      </c>
      <c r="J18" s="95">
        <v>41250</v>
      </c>
      <c r="K18" s="96">
        <v>7.1</v>
      </c>
      <c r="L18" s="97"/>
      <c r="M18" s="104"/>
      <c r="N18" s="97"/>
      <c r="O18" s="97"/>
      <c r="P18" s="43">
        <v>1</v>
      </c>
      <c r="Q18" s="43">
        <v>0</v>
      </c>
      <c r="R18" s="43">
        <v>2</v>
      </c>
      <c r="S18" s="43">
        <v>1</v>
      </c>
      <c r="T18" s="43">
        <v>2</v>
      </c>
      <c r="U18" s="43">
        <v>13</v>
      </c>
      <c r="V18" s="98"/>
      <c r="W18" s="99"/>
      <c r="X18" s="97"/>
      <c r="Y18" s="97"/>
      <c r="Z18" s="97"/>
      <c r="AA18" s="39">
        <f t="shared" si="0"/>
        <v>1.05</v>
      </c>
      <c r="AB18" s="39">
        <f t="shared" si="1"/>
        <v>0</v>
      </c>
      <c r="AC18" s="39">
        <f t="shared" si="2"/>
        <v>0</v>
      </c>
      <c r="AD18" s="39">
        <f t="shared" si="3"/>
        <v>0</v>
      </c>
      <c r="AE18" s="39">
        <f t="shared" si="4"/>
        <v>1</v>
      </c>
      <c r="AF18" s="39">
        <f t="shared" si="5"/>
        <v>3.5</v>
      </c>
      <c r="AG18" s="32">
        <f t="shared" si="6"/>
        <v>0</v>
      </c>
      <c r="AH18" s="32">
        <f t="shared" si="7"/>
        <v>0</v>
      </c>
      <c r="AI18" s="32">
        <f t="shared" si="8"/>
        <v>0</v>
      </c>
      <c r="AJ18" s="32">
        <f t="shared" si="9"/>
        <v>0</v>
      </c>
      <c r="AK18" s="32">
        <f t="shared" si="10"/>
        <v>5.55</v>
      </c>
    </row>
    <row r="19" spans="1:37" s="26" customFormat="1">
      <c r="A19" s="23">
        <v>8</v>
      </c>
      <c r="B19" s="42" t="s">
        <v>157</v>
      </c>
      <c r="C19" s="42" t="s">
        <v>339</v>
      </c>
      <c r="D19" s="42" t="s">
        <v>87</v>
      </c>
      <c r="E19" s="43" t="s">
        <v>142</v>
      </c>
      <c r="F19" s="104" t="s">
        <v>335</v>
      </c>
      <c r="G19" s="43" t="s">
        <v>133</v>
      </c>
      <c r="H19" s="104" t="s">
        <v>44</v>
      </c>
      <c r="I19" s="104" t="s">
        <v>132</v>
      </c>
      <c r="J19" s="95">
        <v>41978</v>
      </c>
      <c r="K19" s="96">
        <v>6.93</v>
      </c>
      <c r="L19" s="97"/>
      <c r="M19" s="104"/>
      <c r="N19" s="97"/>
      <c r="O19" s="97"/>
      <c r="P19" s="43"/>
      <c r="Q19" s="43"/>
      <c r="R19" s="43"/>
      <c r="S19" s="43">
        <v>1</v>
      </c>
      <c r="T19" s="43">
        <v>1</v>
      </c>
      <c r="U19" s="43">
        <v>18</v>
      </c>
      <c r="V19" s="98"/>
      <c r="W19" s="99"/>
      <c r="X19" s="97"/>
      <c r="Y19" s="97"/>
      <c r="Z19" s="97"/>
      <c r="AA19" s="39">
        <f t="shared" si="0"/>
        <v>0.97</v>
      </c>
      <c r="AB19" s="39">
        <f t="shared" si="1"/>
        <v>0</v>
      </c>
      <c r="AC19" s="39">
        <f t="shared" si="2"/>
        <v>0</v>
      </c>
      <c r="AD19" s="39">
        <f t="shared" si="3"/>
        <v>0</v>
      </c>
      <c r="AE19" s="39">
        <f t="shared" si="4"/>
        <v>0</v>
      </c>
      <c r="AF19" s="39">
        <f t="shared" si="5"/>
        <v>3.5</v>
      </c>
      <c r="AG19" s="32">
        <f t="shared" si="6"/>
        <v>0</v>
      </c>
      <c r="AH19" s="32">
        <f t="shared" si="7"/>
        <v>0</v>
      </c>
      <c r="AI19" s="32">
        <f t="shared" si="8"/>
        <v>0</v>
      </c>
      <c r="AJ19" s="32">
        <f t="shared" si="9"/>
        <v>0</v>
      </c>
      <c r="AK19" s="32">
        <f t="shared" si="10"/>
        <v>4.47</v>
      </c>
    </row>
    <row r="20" spans="1:37" s="26" customFormat="1">
      <c r="A20" s="23">
        <v>9</v>
      </c>
      <c r="B20" s="42" t="s">
        <v>158</v>
      </c>
      <c r="C20" s="42" t="s">
        <v>139</v>
      </c>
      <c r="D20" s="42" t="s">
        <v>42</v>
      </c>
      <c r="E20" s="43" t="s">
        <v>142</v>
      </c>
      <c r="F20" s="104" t="s">
        <v>335</v>
      </c>
      <c r="G20" s="43" t="s">
        <v>133</v>
      </c>
      <c r="H20" s="104" t="s">
        <v>44</v>
      </c>
      <c r="I20" s="104" t="s">
        <v>132</v>
      </c>
      <c r="J20" s="95">
        <v>41837</v>
      </c>
      <c r="K20" s="96">
        <v>7.84</v>
      </c>
      <c r="L20" s="97"/>
      <c r="M20" s="104"/>
      <c r="N20" s="97"/>
      <c r="O20" s="97"/>
      <c r="P20" s="43"/>
      <c r="Q20" s="43"/>
      <c r="R20" s="43"/>
      <c r="S20" s="43"/>
      <c r="T20" s="43">
        <v>4</v>
      </c>
      <c r="U20" s="43">
        <v>17</v>
      </c>
      <c r="V20" s="98"/>
      <c r="W20" s="99"/>
      <c r="X20" s="97"/>
      <c r="Y20" s="97"/>
      <c r="Z20" s="97"/>
      <c r="AA20" s="39">
        <f t="shared" si="0"/>
        <v>1.42</v>
      </c>
      <c r="AB20" s="39">
        <f t="shared" si="1"/>
        <v>0</v>
      </c>
      <c r="AC20" s="39">
        <f t="shared" si="2"/>
        <v>0</v>
      </c>
      <c r="AD20" s="39">
        <f t="shared" si="3"/>
        <v>0</v>
      </c>
      <c r="AE20" s="39">
        <f t="shared" si="4"/>
        <v>0</v>
      </c>
      <c r="AF20" s="39">
        <f t="shared" si="5"/>
        <v>1.25</v>
      </c>
      <c r="AG20" s="32">
        <f t="shared" si="6"/>
        <v>0</v>
      </c>
      <c r="AH20" s="32">
        <f t="shared" si="7"/>
        <v>0</v>
      </c>
      <c r="AI20" s="32">
        <f t="shared" si="8"/>
        <v>0</v>
      </c>
      <c r="AJ20" s="32">
        <f t="shared" si="9"/>
        <v>0</v>
      </c>
      <c r="AK20" s="32">
        <f t="shared" si="10"/>
        <v>2.67</v>
      </c>
    </row>
    <row r="21" spans="1:37" s="26" customFormat="1">
      <c r="A21" s="23">
        <v>10</v>
      </c>
      <c r="B21" s="42" t="s">
        <v>160</v>
      </c>
      <c r="C21" s="42" t="s">
        <v>161</v>
      </c>
      <c r="D21" s="42" t="s">
        <v>8</v>
      </c>
      <c r="E21" s="43" t="s">
        <v>142</v>
      </c>
      <c r="F21" s="104" t="s">
        <v>334</v>
      </c>
      <c r="G21" s="43" t="s">
        <v>176</v>
      </c>
      <c r="H21" s="104" t="s">
        <v>44</v>
      </c>
      <c r="I21" s="104" t="s">
        <v>132</v>
      </c>
      <c r="J21" s="95">
        <v>37098</v>
      </c>
      <c r="K21" s="96">
        <v>7.81</v>
      </c>
      <c r="L21" s="97"/>
      <c r="M21" s="104"/>
      <c r="N21" s="97"/>
      <c r="O21" s="97"/>
      <c r="P21" s="43"/>
      <c r="Q21" s="43"/>
      <c r="R21" s="43"/>
      <c r="S21" s="43"/>
      <c r="T21" s="43"/>
      <c r="U21" s="43"/>
      <c r="V21" s="98"/>
      <c r="W21" s="99"/>
      <c r="X21" s="97"/>
      <c r="Y21" s="97"/>
      <c r="Z21" s="97"/>
      <c r="AA21" s="39">
        <f t="shared" si="0"/>
        <v>1.41</v>
      </c>
      <c r="AB21" s="39">
        <f t="shared" si="1"/>
        <v>0</v>
      </c>
      <c r="AC21" s="39">
        <f t="shared" si="2"/>
        <v>0</v>
      </c>
      <c r="AD21" s="39">
        <f t="shared" si="3"/>
        <v>0</v>
      </c>
      <c r="AE21" s="39">
        <f t="shared" si="4"/>
        <v>0</v>
      </c>
      <c r="AF21" s="39">
        <f t="shared" si="5"/>
        <v>0</v>
      </c>
      <c r="AG21" s="32">
        <f t="shared" si="6"/>
        <v>0</v>
      </c>
      <c r="AH21" s="32">
        <f t="shared" si="7"/>
        <v>0</v>
      </c>
      <c r="AI21" s="32">
        <f t="shared" si="8"/>
        <v>0</v>
      </c>
      <c r="AJ21" s="32">
        <f t="shared" si="9"/>
        <v>0</v>
      </c>
      <c r="AK21" s="32">
        <f t="shared" si="10"/>
        <v>1.41</v>
      </c>
    </row>
    <row r="22" spans="1:37" s="26" customFormat="1">
      <c r="A22" s="23">
        <v>11</v>
      </c>
      <c r="B22" s="42" t="s">
        <v>343</v>
      </c>
      <c r="C22" s="42" t="s">
        <v>344</v>
      </c>
      <c r="D22" s="42" t="s">
        <v>42</v>
      </c>
      <c r="E22" s="43" t="s">
        <v>142</v>
      </c>
      <c r="F22" s="104" t="s">
        <v>335</v>
      </c>
      <c r="G22" s="43" t="s">
        <v>133</v>
      </c>
      <c r="H22" s="104" t="s">
        <v>3</v>
      </c>
      <c r="I22" s="104" t="s">
        <v>262</v>
      </c>
      <c r="J22" s="95">
        <v>38322</v>
      </c>
      <c r="K22" s="96">
        <v>8.61</v>
      </c>
      <c r="L22" s="97"/>
      <c r="M22" s="104"/>
      <c r="N22" s="97"/>
      <c r="O22" s="97"/>
      <c r="P22" s="43"/>
      <c r="Q22" s="43"/>
      <c r="R22" s="43"/>
      <c r="S22" s="43">
        <v>3</v>
      </c>
      <c r="T22" s="43">
        <v>11</v>
      </c>
      <c r="U22" s="43">
        <v>0</v>
      </c>
      <c r="V22" s="98"/>
      <c r="W22" s="99"/>
      <c r="X22" s="97"/>
      <c r="Y22" s="97"/>
      <c r="Z22" s="97"/>
      <c r="AA22" s="39">
        <f t="shared" si="0"/>
        <v>1.81</v>
      </c>
      <c r="AB22" s="39">
        <f t="shared" si="1"/>
        <v>0</v>
      </c>
      <c r="AC22" s="39">
        <f t="shared" si="2"/>
        <v>0</v>
      </c>
      <c r="AD22" s="39">
        <f t="shared" si="3"/>
        <v>0</v>
      </c>
      <c r="AE22" s="39">
        <f t="shared" si="4"/>
        <v>0</v>
      </c>
      <c r="AF22" s="39">
        <f t="shared" si="5"/>
        <v>11.75</v>
      </c>
      <c r="AG22" s="32">
        <f t="shared" si="6"/>
        <v>0</v>
      </c>
      <c r="AH22" s="32">
        <f t="shared" si="7"/>
        <v>0</v>
      </c>
      <c r="AI22" s="32">
        <f t="shared" si="8"/>
        <v>0</v>
      </c>
      <c r="AJ22" s="32">
        <f t="shared" si="9"/>
        <v>0</v>
      </c>
      <c r="AK22" s="32">
        <f t="shared" si="10"/>
        <v>13.56</v>
      </c>
    </row>
    <row r="23" spans="1:37" s="26" customFormat="1">
      <c r="A23" s="23">
        <v>12</v>
      </c>
      <c r="B23" s="42" t="s">
        <v>348</v>
      </c>
      <c r="C23" s="42" t="s">
        <v>166</v>
      </c>
      <c r="D23" s="42" t="s">
        <v>79</v>
      </c>
      <c r="E23" s="43" t="s">
        <v>142</v>
      </c>
      <c r="F23" s="104" t="s">
        <v>335</v>
      </c>
      <c r="G23" s="43" t="s">
        <v>133</v>
      </c>
      <c r="H23" s="104" t="s">
        <v>3</v>
      </c>
      <c r="I23" s="43" t="s">
        <v>262</v>
      </c>
      <c r="J23" s="95">
        <v>39429</v>
      </c>
      <c r="K23" s="96">
        <v>8.2100000000000009</v>
      </c>
      <c r="L23" s="97"/>
      <c r="M23" s="104"/>
      <c r="N23" s="97"/>
      <c r="O23" s="97"/>
      <c r="P23" s="43">
        <v>5</v>
      </c>
      <c r="Q23" s="43"/>
      <c r="R23" s="43"/>
      <c r="S23" s="43">
        <v>1</v>
      </c>
      <c r="T23" s="43">
        <v>5</v>
      </c>
      <c r="U23" s="43">
        <v>23</v>
      </c>
      <c r="V23" s="98"/>
      <c r="W23" s="99"/>
      <c r="X23" s="97"/>
      <c r="Y23" s="97"/>
      <c r="Z23" s="97"/>
      <c r="AA23" s="39">
        <f t="shared" si="0"/>
        <v>1.61</v>
      </c>
      <c r="AB23" s="39">
        <f t="shared" si="1"/>
        <v>0</v>
      </c>
      <c r="AC23" s="39">
        <f t="shared" si="2"/>
        <v>0</v>
      </c>
      <c r="AD23" s="39">
        <f t="shared" si="3"/>
        <v>0</v>
      </c>
      <c r="AE23" s="39">
        <f t="shared" si="4"/>
        <v>3</v>
      </c>
      <c r="AF23" s="39">
        <f t="shared" si="5"/>
        <v>4.5</v>
      </c>
      <c r="AG23" s="32">
        <f t="shared" si="6"/>
        <v>0</v>
      </c>
      <c r="AH23" s="32">
        <f t="shared" si="7"/>
        <v>0</v>
      </c>
      <c r="AI23" s="32">
        <f t="shared" si="8"/>
        <v>0</v>
      </c>
      <c r="AJ23" s="32">
        <f t="shared" si="9"/>
        <v>0</v>
      </c>
      <c r="AK23" s="32">
        <f t="shared" si="10"/>
        <v>9.11</v>
      </c>
    </row>
    <row r="24" spans="1:37" s="26" customFormat="1">
      <c r="A24" s="23">
        <v>13</v>
      </c>
      <c r="B24" s="134" t="s">
        <v>345</v>
      </c>
      <c r="C24" s="134" t="s">
        <v>1</v>
      </c>
      <c r="D24" s="134" t="s">
        <v>146</v>
      </c>
      <c r="E24" s="135" t="s">
        <v>142</v>
      </c>
      <c r="F24" s="136" t="s">
        <v>335</v>
      </c>
      <c r="G24" s="135" t="s">
        <v>133</v>
      </c>
      <c r="H24" s="136" t="s">
        <v>3</v>
      </c>
      <c r="I24" s="136" t="s">
        <v>262</v>
      </c>
      <c r="J24" s="137">
        <v>40468</v>
      </c>
      <c r="K24" s="138">
        <v>6.44</v>
      </c>
      <c r="L24" s="139"/>
      <c r="M24" s="136"/>
      <c r="N24" s="139"/>
      <c r="O24" s="139"/>
      <c r="P24" s="135"/>
      <c r="Q24" s="135">
        <v>9</v>
      </c>
      <c r="R24" s="135">
        <v>6</v>
      </c>
      <c r="S24" s="135">
        <v>2</v>
      </c>
      <c r="T24" s="135">
        <v>0</v>
      </c>
      <c r="U24" s="135">
        <v>10</v>
      </c>
      <c r="V24" s="140"/>
      <c r="W24" s="141"/>
      <c r="X24" s="139"/>
      <c r="Y24" s="139"/>
      <c r="Z24" s="139"/>
      <c r="AA24" s="142">
        <f t="shared" si="0"/>
        <v>0.72</v>
      </c>
      <c r="AB24" s="142">
        <f t="shared" si="1"/>
        <v>0</v>
      </c>
      <c r="AC24" s="142">
        <f t="shared" si="2"/>
        <v>0</v>
      </c>
      <c r="AD24" s="142">
        <f t="shared" si="3"/>
        <v>0</v>
      </c>
      <c r="AE24" s="142">
        <f t="shared" si="4"/>
        <v>0.5</v>
      </c>
      <c r="AF24" s="142">
        <f t="shared" si="5"/>
        <v>6</v>
      </c>
      <c r="AG24" s="143">
        <f t="shared" si="6"/>
        <v>0</v>
      </c>
      <c r="AH24" s="143">
        <f t="shared" si="7"/>
        <v>0</v>
      </c>
      <c r="AI24" s="143">
        <f t="shared" si="8"/>
        <v>0</v>
      </c>
      <c r="AJ24" s="143">
        <f t="shared" si="9"/>
        <v>0</v>
      </c>
      <c r="AK24" s="143">
        <f t="shared" si="10"/>
        <v>7.22</v>
      </c>
    </row>
    <row r="25" spans="1:37" s="26" customFormat="1">
      <c r="A25" s="23">
        <v>14</v>
      </c>
      <c r="B25" s="42" t="s">
        <v>168</v>
      </c>
      <c r="C25" s="42" t="s">
        <v>52</v>
      </c>
      <c r="D25" s="42" t="s">
        <v>169</v>
      </c>
      <c r="E25" s="43" t="s">
        <v>142</v>
      </c>
      <c r="F25" s="104" t="s">
        <v>335</v>
      </c>
      <c r="G25" s="43" t="s">
        <v>133</v>
      </c>
      <c r="H25" s="104" t="s">
        <v>3</v>
      </c>
      <c r="I25" s="104" t="s">
        <v>262</v>
      </c>
      <c r="J25" s="95">
        <v>42097</v>
      </c>
      <c r="K25" s="96">
        <v>7.43</v>
      </c>
      <c r="L25" s="97"/>
      <c r="M25" s="104"/>
      <c r="N25" s="97"/>
      <c r="O25" s="97"/>
      <c r="P25" s="43"/>
      <c r="Q25" s="43"/>
      <c r="R25" s="43"/>
      <c r="S25" s="43"/>
      <c r="T25" s="43">
        <v>11</v>
      </c>
      <c r="U25" s="43">
        <v>21</v>
      </c>
      <c r="V25" s="98"/>
      <c r="W25" s="99"/>
      <c r="X25" s="97"/>
      <c r="Y25" s="97"/>
      <c r="Z25" s="97"/>
      <c r="AA25" s="39">
        <f t="shared" si="0"/>
        <v>1.22</v>
      </c>
      <c r="AB25" s="39">
        <f t="shared" si="1"/>
        <v>0</v>
      </c>
      <c r="AC25" s="39">
        <f t="shared" si="2"/>
        <v>0</v>
      </c>
      <c r="AD25" s="39">
        <f t="shared" si="3"/>
        <v>0</v>
      </c>
      <c r="AE25" s="39">
        <f t="shared" si="4"/>
        <v>0</v>
      </c>
      <c r="AF25" s="39">
        <f t="shared" si="5"/>
        <v>3</v>
      </c>
      <c r="AG25" s="32">
        <f t="shared" si="6"/>
        <v>0</v>
      </c>
      <c r="AH25" s="32">
        <f t="shared" si="7"/>
        <v>0</v>
      </c>
      <c r="AI25" s="32">
        <f t="shared" si="8"/>
        <v>0</v>
      </c>
      <c r="AJ25" s="32">
        <f t="shared" si="9"/>
        <v>0</v>
      </c>
      <c r="AK25" s="32">
        <f t="shared" si="10"/>
        <v>4.22</v>
      </c>
    </row>
    <row r="26" spans="1:37" s="26" customFormat="1">
      <c r="A26" s="23">
        <v>15</v>
      </c>
      <c r="B26" s="100" t="s">
        <v>346</v>
      </c>
      <c r="C26" s="42" t="s">
        <v>159</v>
      </c>
      <c r="D26" s="42" t="s">
        <v>12</v>
      </c>
      <c r="E26" s="43" t="s">
        <v>142</v>
      </c>
      <c r="F26" s="104" t="s">
        <v>335</v>
      </c>
      <c r="G26" s="43" t="s">
        <v>133</v>
      </c>
      <c r="H26" s="104" t="s">
        <v>3</v>
      </c>
      <c r="I26" s="104" t="s">
        <v>262</v>
      </c>
      <c r="J26" s="95">
        <v>41465</v>
      </c>
      <c r="K26" s="96">
        <v>7.57</v>
      </c>
      <c r="L26" s="97"/>
      <c r="M26" s="104"/>
      <c r="N26" s="97"/>
      <c r="O26" s="97"/>
      <c r="P26" s="43">
        <v>1</v>
      </c>
      <c r="Q26" s="43">
        <v>9</v>
      </c>
      <c r="R26" s="43">
        <v>7</v>
      </c>
      <c r="S26" s="43"/>
      <c r="T26" s="43"/>
      <c r="U26" s="43"/>
      <c r="V26" s="98"/>
      <c r="W26" s="99"/>
      <c r="X26" s="97"/>
      <c r="Y26" s="97"/>
      <c r="Z26" s="97"/>
      <c r="AA26" s="39">
        <f t="shared" si="0"/>
        <v>1.29</v>
      </c>
      <c r="AB26" s="39">
        <f t="shared" si="1"/>
        <v>0</v>
      </c>
      <c r="AC26" s="39">
        <f t="shared" si="2"/>
        <v>0</v>
      </c>
      <c r="AD26" s="39">
        <f t="shared" si="3"/>
        <v>0</v>
      </c>
      <c r="AE26" s="39">
        <f t="shared" si="4"/>
        <v>1.5</v>
      </c>
      <c r="AF26" s="39">
        <f t="shared" si="5"/>
        <v>0</v>
      </c>
      <c r="AG26" s="32">
        <f t="shared" si="6"/>
        <v>0</v>
      </c>
      <c r="AH26" s="32">
        <f t="shared" si="7"/>
        <v>0</v>
      </c>
      <c r="AI26" s="32">
        <f t="shared" si="8"/>
        <v>0</v>
      </c>
      <c r="AJ26" s="32">
        <f t="shared" si="9"/>
        <v>0</v>
      </c>
      <c r="AK26" s="32">
        <f t="shared" si="10"/>
        <v>2.79</v>
      </c>
    </row>
    <row r="27" spans="1:37" s="26" customFormat="1">
      <c r="A27" s="23">
        <v>16</v>
      </c>
      <c r="B27" s="42" t="s">
        <v>171</v>
      </c>
      <c r="C27" s="42" t="s">
        <v>1</v>
      </c>
      <c r="D27" s="42" t="s">
        <v>167</v>
      </c>
      <c r="E27" s="43" t="s">
        <v>142</v>
      </c>
      <c r="F27" s="104" t="s">
        <v>335</v>
      </c>
      <c r="G27" s="43" t="s">
        <v>133</v>
      </c>
      <c r="H27" s="104" t="s">
        <v>3</v>
      </c>
      <c r="I27" s="104" t="s">
        <v>262</v>
      </c>
      <c r="J27" s="95">
        <v>42557</v>
      </c>
      <c r="K27" s="96">
        <v>7.89</v>
      </c>
      <c r="L27" s="97"/>
      <c r="M27" s="104"/>
      <c r="N27" s="97"/>
      <c r="O27" s="97"/>
      <c r="P27" s="43"/>
      <c r="Q27" s="43">
        <v>1</v>
      </c>
      <c r="R27" s="43">
        <v>22</v>
      </c>
      <c r="S27" s="43"/>
      <c r="T27" s="43">
        <v>4</v>
      </c>
      <c r="U27" s="43">
        <v>17</v>
      </c>
      <c r="V27" s="98"/>
      <c r="W27" s="99"/>
      <c r="X27" s="97"/>
      <c r="Y27" s="97"/>
      <c r="Z27" s="97"/>
      <c r="AA27" s="39">
        <f t="shared" si="0"/>
        <v>1.45</v>
      </c>
      <c r="AB27" s="39">
        <f t="shared" si="1"/>
        <v>0</v>
      </c>
      <c r="AC27" s="39">
        <f t="shared" si="2"/>
        <v>0</v>
      </c>
      <c r="AD27" s="39">
        <f t="shared" si="3"/>
        <v>0</v>
      </c>
      <c r="AE27" s="39">
        <f t="shared" si="4"/>
        <v>0</v>
      </c>
      <c r="AF27" s="39">
        <f t="shared" si="5"/>
        <v>1.25</v>
      </c>
      <c r="AG27" s="32">
        <f t="shared" si="6"/>
        <v>0</v>
      </c>
      <c r="AH27" s="32">
        <f t="shared" si="7"/>
        <v>0</v>
      </c>
      <c r="AI27" s="32">
        <f t="shared" si="8"/>
        <v>0</v>
      </c>
      <c r="AJ27" s="32">
        <f t="shared" si="9"/>
        <v>0</v>
      </c>
      <c r="AK27" s="32">
        <f t="shared" si="10"/>
        <v>2.7</v>
      </c>
    </row>
    <row r="28" spans="1:37" s="26" customFormat="1">
      <c r="A28" s="23">
        <v>17</v>
      </c>
      <c r="B28" s="42" t="s">
        <v>173</v>
      </c>
      <c r="C28" s="42" t="s">
        <v>347</v>
      </c>
      <c r="D28" s="42" t="s">
        <v>174</v>
      </c>
      <c r="E28" s="43" t="s">
        <v>142</v>
      </c>
      <c r="F28" s="104" t="s">
        <v>335</v>
      </c>
      <c r="G28" s="43" t="s">
        <v>133</v>
      </c>
      <c r="H28" s="104" t="s">
        <v>3</v>
      </c>
      <c r="I28" s="104" t="s">
        <v>262</v>
      </c>
      <c r="J28" s="95">
        <v>41983</v>
      </c>
      <c r="K28" s="96">
        <v>7.21</v>
      </c>
      <c r="L28" s="97"/>
      <c r="M28" s="104"/>
      <c r="N28" s="97"/>
      <c r="O28" s="97"/>
      <c r="P28" s="43"/>
      <c r="Q28" s="43"/>
      <c r="R28" s="43"/>
      <c r="S28" s="43"/>
      <c r="T28" s="43">
        <v>5</v>
      </c>
      <c r="U28" s="43">
        <v>26</v>
      </c>
      <c r="V28" s="98"/>
      <c r="W28" s="99"/>
      <c r="X28" s="97"/>
      <c r="Y28" s="97"/>
      <c r="Z28" s="97"/>
      <c r="AA28" s="39">
        <f t="shared" si="0"/>
        <v>1.1100000000000001</v>
      </c>
      <c r="AB28" s="39">
        <f t="shared" si="1"/>
        <v>0</v>
      </c>
      <c r="AC28" s="39">
        <f t="shared" si="2"/>
        <v>0</v>
      </c>
      <c r="AD28" s="39">
        <f t="shared" si="3"/>
        <v>0</v>
      </c>
      <c r="AE28" s="39">
        <f t="shared" si="4"/>
        <v>0</v>
      </c>
      <c r="AF28" s="39">
        <f t="shared" si="5"/>
        <v>1.5</v>
      </c>
      <c r="AG28" s="32">
        <f t="shared" si="6"/>
        <v>0</v>
      </c>
      <c r="AH28" s="32">
        <f t="shared" si="7"/>
        <v>0</v>
      </c>
      <c r="AI28" s="32">
        <f t="shared" si="8"/>
        <v>0</v>
      </c>
      <c r="AJ28" s="32">
        <f t="shared" si="9"/>
        <v>0</v>
      </c>
      <c r="AK28" s="32">
        <f t="shared" si="10"/>
        <v>2.6100000000000003</v>
      </c>
    </row>
    <row r="29" spans="1:37" s="26" customFormat="1">
      <c r="A29" s="23">
        <v>18</v>
      </c>
      <c r="B29" s="42" t="s">
        <v>170</v>
      </c>
      <c r="C29" s="42" t="s">
        <v>159</v>
      </c>
      <c r="D29" s="42" t="s">
        <v>31</v>
      </c>
      <c r="E29" s="43" t="s">
        <v>142</v>
      </c>
      <c r="F29" s="104" t="s">
        <v>335</v>
      </c>
      <c r="G29" s="43" t="s">
        <v>133</v>
      </c>
      <c r="H29" s="104" t="s">
        <v>3</v>
      </c>
      <c r="I29" s="104" t="s">
        <v>262</v>
      </c>
      <c r="J29" s="95">
        <v>42475</v>
      </c>
      <c r="K29" s="96">
        <v>8.01</v>
      </c>
      <c r="L29" s="97"/>
      <c r="M29" s="104"/>
      <c r="N29" s="97"/>
      <c r="O29" s="97"/>
      <c r="P29" s="43"/>
      <c r="Q29" s="43"/>
      <c r="R29" s="43"/>
      <c r="S29" s="43"/>
      <c r="T29" s="43"/>
      <c r="U29" s="43"/>
      <c r="V29" s="98"/>
      <c r="W29" s="99"/>
      <c r="X29" s="97"/>
      <c r="Y29" s="97"/>
      <c r="Z29" s="97"/>
      <c r="AA29" s="39">
        <f t="shared" si="0"/>
        <v>1.51</v>
      </c>
      <c r="AB29" s="39">
        <f t="shared" si="1"/>
        <v>0</v>
      </c>
      <c r="AC29" s="39">
        <f t="shared" si="2"/>
        <v>0</v>
      </c>
      <c r="AD29" s="39">
        <f t="shared" si="3"/>
        <v>0</v>
      </c>
      <c r="AE29" s="39">
        <f t="shared" si="4"/>
        <v>0</v>
      </c>
      <c r="AF29" s="39">
        <f t="shared" si="5"/>
        <v>0</v>
      </c>
      <c r="AG29" s="32">
        <f t="shared" si="6"/>
        <v>0</v>
      </c>
      <c r="AH29" s="32">
        <f t="shared" si="7"/>
        <v>0</v>
      </c>
      <c r="AI29" s="32">
        <f t="shared" si="8"/>
        <v>0</v>
      </c>
      <c r="AJ29" s="32">
        <f t="shared" si="9"/>
        <v>0</v>
      </c>
      <c r="AK29" s="32">
        <f t="shared" si="10"/>
        <v>1.51</v>
      </c>
    </row>
    <row r="30" spans="1:37" s="26" customFormat="1">
      <c r="A30" s="23">
        <v>19</v>
      </c>
      <c r="B30" s="42" t="s">
        <v>172</v>
      </c>
      <c r="C30" s="42" t="s">
        <v>1</v>
      </c>
      <c r="D30" s="42" t="s">
        <v>76</v>
      </c>
      <c r="E30" s="43" t="s">
        <v>142</v>
      </c>
      <c r="F30" s="104" t="s">
        <v>335</v>
      </c>
      <c r="G30" s="43" t="s">
        <v>133</v>
      </c>
      <c r="H30" s="104" t="s">
        <v>3</v>
      </c>
      <c r="I30" s="104" t="s">
        <v>262</v>
      </c>
      <c r="J30" s="95">
        <v>41837</v>
      </c>
      <c r="K30" s="96">
        <v>7.84</v>
      </c>
      <c r="L30" s="97"/>
      <c r="M30" s="104"/>
      <c r="N30" s="97"/>
      <c r="O30" s="97"/>
      <c r="P30" s="43"/>
      <c r="Q30" s="43"/>
      <c r="R30" s="43"/>
      <c r="S30" s="43"/>
      <c r="T30" s="43"/>
      <c r="U30" s="43"/>
      <c r="V30" s="98"/>
      <c r="W30" s="99"/>
      <c r="X30" s="97"/>
      <c r="Y30" s="97"/>
      <c r="Z30" s="97"/>
      <c r="AA30" s="39">
        <f t="shared" si="0"/>
        <v>1.42</v>
      </c>
      <c r="AB30" s="39">
        <f t="shared" si="1"/>
        <v>0</v>
      </c>
      <c r="AC30" s="39">
        <f t="shared" si="2"/>
        <v>0</v>
      </c>
      <c r="AD30" s="39">
        <f t="shared" si="3"/>
        <v>0</v>
      </c>
      <c r="AE30" s="39">
        <f t="shared" si="4"/>
        <v>0</v>
      </c>
      <c r="AF30" s="39">
        <f t="shared" si="5"/>
        <v>0</v>
      </c>
      <c r="AG30" s="32">
        <f t="shared" si="6"/>
        <v>0</v>
      </c>
      <c r="AH30" s="32">
        <f t="shared" si="7"/>
        <v>0</v>
      </c>
      <c r="AI30" s="32">
        <f t="shared" si="8"/>
        <v>0</v>
      </c>
      <c r="AJ30" s="32">
        <f t="shared" si="9"/>
        <v>0</v>
      </c>
      <c r="AK30" s="32">
        <f t="shared" si="10"/>
        <v>1.42</v>
      </c>
    </row>
    <row r="31" spans="1:37">
      <c r="A31" s="23">
        <v>20</v>
      </c>
      <c r="B31" s="42" t="s">
        <v>162</v>
      </c>
      <c r="C31" s="42" t="s">
        <v>163</v>
      </c>
      <c r="D31" s="42" t="s">
        <v>79</v>
      </c>
      <c r="E31" s="43" t="s">
        <v>142</v>
      </c>
      <c r="F31" s="104" t="s">
        <v>335</v>
      </c>
      <c r="G31" s="43" t="s">
        <v>133</v>
      </c>
      <c r="H31" s="104" t="s">
        <v>3</v>
      </c>
      <c r="I31" s="104" t="s">
        <v>262</v>
      </c>
      <c r="J31" s="95">
        <v>41005</v>
      </c>
      <c r="K31" s="96">
        <v>7.41</v>
      </c>
      <c r="L31" s="97"/>
      <c r="M31" s="104"/>
      <c r="N31" s="97"/>
      <c r="O31" s="97"/>
      <c r="P31" s="43"/>
      <c r="Q31" s="43"/>
      <c r="R31" s="43"/>
      <c r="S31" s="43"/>
      <c r="T31" s="43"/>
      <c r="U31" s="43"/>
      <c r="V31" s="98"/>
      <c r="W31" s="99"/>
      <c r="X31" s="97"/>
      <c r="Y31" s="97"/>
      <c r="Z31" s="97"/>
      <c r="AA31" s="39">
        <f t="shared" si="0"/>
        <v>1.21</v>
      </c>
      <c r="AB31" s="39">
        <f t="shared" si="1"/>
        <v>0</v>
      </c>
      <c r="AC31" s="39">
        <f t="shared" si="2"/>
        <v>0</v>
      </c>
      <c r="AD31" s="39">
        <f t="shared" si="3"/>
        <v>0</v>
      </c>
      <c r="AE31" s="39">
        <f t="shared" si="4"/>
        <v>0</v>
      </c>
      <c r="AF31" s="39">
        <f t="shared" si="5"/>
        <v>0</v>
      </c>
      <c r="AG31" s="32">
        <f t="shared" si="6"/>
        <v>0</v>
      </c>
      <c r="AH31" s="32">
        <f t="shared" si="7"/>
        <v>0</v>
      </c>
      <c r="AI31" s="32">
        <f t="shared" si="8"/>
        <v>0</v>
      </c>
      <c r="AJ31" s="32">
        <f t="shared" si="9"/>
        <v>0</v>
      </c>
      <c r="AK31" s="32">
        <f t="shared" si="10"/>
        <v>1.21</v>
      </c>
    </row>
    <row r="32" spans="1:37">
      <c r="A32" s="23">
        <v>21</v>
      </c>
      <c r="B32" s="42" t="s">
        <v>349</v>
      </c>
      <c r="C32" s="42" t="s">
        <v>350</v>
      </c>
      <c r="D32" s="42" t="s">
        <v>351</v>
      </c>
      <c r="E32" s="43" t="s">
        <v>142</v>
      </c>
      <c r="F32" s="104" t="s">
        <v>335</v>
      </c>
      <c r="G32" s="43" t="s">
        <v>133</v>
      </c>
      <c r="H32" s="104" t="s">
        <v>3</v>
      </c>
      <c r="I32" s="104" t="s">
        <v>262</v>
      </c>
      <c r="J32" s="95">
        <v>42097</v>
      </c>
      <c r="K32" s="96">
        <v>7.18</v>
      </c>
      <c r="L32" s="97"/>
      <c r="M32" s="104"/>
      <c r="N32" s="97"/>
      <c r="O32" s="97"/>
      <c r="P32" s="43"/>
      <c r="Q32" s="43">
        <v>5</v>
      </c>
      <c r="R32" s="43"/>
      <c r="S32" s="43"/>
      <c r="T32" s="43"/>
      <c r="U32" s="43"/>
      <c r="V32" s="98"/>
      <c r="W32" s="99"/>
      <c r="X32" s="97"/>
      <c r="Y32" s="97"/>
      <c r="Z32" s="97"/>
      <c r="AA32" s="39">
        <f t="shared" si="0"/>
        <v>1.0900000000000001</v>
      </c>
      <c r="AB32" s="39">
        <f t="shared" si="1"/>
        <v>0</v>
      </c>
      <c r="AC32" s="39">
        <f t="shared" si="2"/>
        <v>0</v>
      </c>
      <c r="AD32" s="39">
        <f t="shared" si="3"/>
        <v>0</v>
      </c>
      <c r="AE32" s="39">
        <f t="shared" si="4"/>
        <v>0</v>
      </c>
      <c r="AF32" s="39">
        <f t="shared" si="5"/>
        <v>0</v>
      </c>
      <c r="AG32" s="32">
        <f t="shared" si="6"/>
        <v>0</v>
      </c>
      <c r="AH32" s="32">
        <f t="shared" si="7"/>
        <v>0</v>
      </c>
      <c r="AI32" s="32">
        <f t="shared" si="8"/>
        <v>0</v>
      </c>
      <c r="AJ32" s="32">
        <f t="shared" si="9"/>
        <v>0</v>
      </c>
      <c r="AK32" s="32">
        <f t="shared" si="10"/>
        <v>1.0900000000000001</v>
      </c>
    </row>
    <row r="33" spans="1:37">
      <c r="A33" s="23">
        <v>22</v>
      </c>
      <c r="B33" s="42" t="s">
        <v>352</v>
      </c>
      <c r="C33" s="42" t="s">
        <v>353</v>
      </c>
      <c r="D33" s="42" t="s">
        <v>354</v>
      </c>
      <c r="E33" s="43" t="s">
        <v>142</v>
      </c>
      <c r="F33" s="104" t="s">
        <v>335</v>
      </c>
      <c r="G33" s="43" t="s">
        <v>133</v>
      </c>
      <c r="H33" s="104" t="s">
        <v>3</v>
      </c>
      <c r="I33" s="104" t="s">
        <v>262</v>
      </c>
      <c r="J33" s="95">
        <v>42557</v>
      </c>
      <c r="K33" s="96">
        <v>6.87</v>
      </c>
      <c r="L33" s="97"/>
      <c r="M33" s="104"/>
      <c r="N33" s="97"/>
      <c r="O33" s="97"/>
      <c r="P33" s="43"/>
      <c r="Q33" s="43"/>
      <c r="R33" s="43"/>
      <c r="S33" s="43"/>
      <c r="T33" s="43"/>
      <c r="U33" s="43"/>
      <c r="V33" s="98"/>
      <c r="W33" s="99"/>
      <c r="X33" s="97"/>
      <c r="Y33" s="97"/>
      <c r="Z33" s="97"/>
      <c r="AA33" s="39">
        <f t="shared" si="0"/>
        <v>0.94</v>
      </c>
      <c r="AB33" s="39">
        <f t="shared" si="1"/>
        <v>0</v>
      </c>
      <c r="AC33" s="39">
        <f t="shared" si="2"/>
        <v>0</v>
      </c>
      <c r="AD33" s="39">
        <f t="shared" si="3"/>
        <v>0</v>
      </c>
      <c r="AE33" s="39">
        <f t="shared" si="4"/>
        <v>0</v>
      </c>
      <c r="AF33" s="39">
        <f t="shared" si="5"/>
        <v>0</v>
      </c>
      <c r="AG33" s="32">
        <f t="shared" si="6"/>
        <v>0</v>
      </c>
      <c r="AH33" s="32">
        <f t="shared" si="7"/>
        <v>0</v>
      </c>
      <c r="AI33" s="32">
        <f t="shared" si="8"/>
        <v>0</v>
      </c>
      <c r="AJ33" s="32">
        <f t="shared" si="9"/>
        <v>0</v>
      </c>
      <c r="AK33" s="32">
        <f t="shared" si="10"/>
        <v>0.94</v>
      </c>
    </row>
  </sheetData>
  <sortState ref="B12:AL33">
    <sortCondition descending="1" ref="I12:I33"/>
    <sortCondition descending="1" ref="AK12:AK33"/>
    <sortCondition ref="J12:J33"/>
    <sortCondition descending="1" ref="L12:L33"/>
  </sortState>
  <mergeCells count="9">
    <mergeCell ref="AK9:AK10"/>
    <mergeCell ref="A9:A10"/>
    <mergeCell ref="Y9:Z10"/>
    <mergeCell ref="AA9:AJ10"/>
    <mergeCell ref="B9:D10"/>
    <mergeCell ref="E9:J10"/>
    <mergeCell ref="K9:O10"/>
    <mergeCell ref="P9:U10"/>
    <mergeCell ref="V9:X10"/>
  </mergeCells>
  <conditionalFormatting sqref="E11:I33">
    <cfRule type="expression" dxfId="133" priority="23">
      <formula>OR(AND($H11&lt;&gt;"ΠΕ23",$K11="ΝΑΙ",$L11="ΕΠΙΚΟΥΡΙΚΟΣ"),AND($H11&lt;&gt;"ΠΕ23",$K11="ΌΧΙ",$L11="ΚΥΡΙΟΣ"))</formula>
    </cfRule>
  </conditionalFormatting>
  <conditionalFormatting sqref="E11:G33">
    <cfRule type="expression" dxfId="132" priority="22">
      <formula>OR(AND($H11&lt;&gt;"ΠΕ25",$I11="ΑΕΙ",$J11="ΑΠΑΙΤΕΙΤΑΙ"),AND($H11&lt;&gt;"ΠΕ25",$H11&lt;&gt;"ΠΕ23",$I11="ΤΕΙ",$J11="ΔΕΝ ΑΠΑΙΤΕΙΤΑΙ"))</formula>
    </cfRule>
  </conditionalFormatting>
  <conditionalFormatting sqref="E11:E33 H11:H33">
    <cfRule type="expression" dxfId="131" priority="21">
      <formula>AND($H11="ΠΕ23",$K11="ΌΧΙ")</formula>
    </cfRule>
  </conditionalFormatting>
  <conditionalFormatting sqref="E11:E33 G11:G33">
    <cfRule type="expression" dxfId="130" priority="20">
      <formula>OR(AND($H11="ΠΕ23",$J11="ΑΠΑΙΤΕΙΤΑΙ"),AND($H11="ΠΕ25",$J11="ΔΕΝ ΑΠΑΙΤΕΙΤΑΙ"))</formula>
    </cfRule>
  </conditionalFormatting>
  <conditionalFormatting sqref="G11:H33">
    <cfRule type="expression" dxfId="129" priority="19">
      <formula>AND($J11="ΔΕΝ ΑΠΑΙΤΕΙΤΑΙ",$K11="ΌΧΙ")</formula>
    </cfRule>
  </conditionalFormatting>
  <conditionalFormatting sqref="E11:F33">
    <cfRule type="expression" dxfId="128" priority="18">
      <formula>OR(AND($H11="ΠΕ22",$I11="ΤΕΙ"),AND($H11="ΠΕ23",$I11="ΤΕΙ"),AND($H11="ΠΕ24",$I11="ΤΕΙ"),AND(LEFT($H11,4)="ΠΕ31",$I11="ΤΕΙ"),AND($H11="ΠΕ28",$I11="ΑΕΙ"),AND($H11="ΠΕ29",$I11="ΑΕΙ"))</formula>
    </cfRule>
  </conditionalFormatting>
  <conditionalFormatting sqref="E9">
    <cfRule type="expression" dxfId="127" priority="17">
      <formula>OR(AND($H9&lt;&gt;"ΠΕ23",$K9="ΝΑΙ",$L9="ΕΠΙΚΟΥΡΙΚΟΣ"),AND($H9&lt;&gt;"ΠΕ23",$K9="ΌΧΙ",$L9="ΚΥΡΙΟΣ"))</formula>
    </cfRule>
  </conditionalFormatting>
  <conditionalFormatting sqref="E9">
    <cfRule type="expression" dxfId="126" priority="16">
      <formula>OR(AND($H9&lt;&gt;"ΠΕ25",$I9="ΑΕΙ",$J9="ΑΠΑΙΤΕΙΤΑΙ"),AND($H9&lt;&gt;"ΠΕ25",$H9&lt;&gt;"ΠΕ23",$I9="ΤΕΙ",$J9="ΔΕΝ ΑΠΑΙΤΕΙΤΑΙ"))</formula>
    </cfRule>
  </conditionalFormatting>
  <conditionalFormatting sqref="E9">
    <cfRule type="expression" dxfId="125" priority="15">
      <formula>AND($H9="ΠΕ23",$K9="ΌΧΙ")</formula>
    </cfRule>
  </conditionalFormatting>
  <conditionalFormatting sqref="E9">
    <cfRule type="expression" dxfId="124" priority="14">
      <formula>OR(AND($H9="ΠΕ23",$J9="ΑΠΑΙΤΕΙΤΑΙ"),AND($H9="ΠΕ25",$J9="ΔΕΝ ΑΠΑΙΤΕΙΤΑΙ"))</formula>
    </cfRule>
  </conditionalFormatting>
  <conditionalFormatting sqref="E9">
    <cfRule type="expression" dxfId="123" priority="13">
      <formula>OR(AND($H9="ΠΕ22",$I9="ΤΕΙ"),AND($H9="ΠΕ23",$I9="ΤΕΙ"),AND($H9="ΠΕ24",$I9="ΤΕΙ"),AND(LEFT($H9,4)="ΠΕ31",$I9="ΤΕΙ"),AND($H9="ΠΕ28",$I9="ΑΕΙ"),AND($H9="ΠΕ29",$I9="ΑΕΙ"))</formula>
    </cfRule>
  </conditionalFormatting>
  <conditionalFormatting sqref="E23:I23">
    <cfRule type="expression" dxfId="122" priority="6">
      <formula>OR(AND($H23&lt;&gt;"ΠΕ23",$K23="ΝΑΙ",$L23="ΕΠΙΚΟΥΡΙΚΟΣ"),AND($H23&lt;&gt;"ΠΕ23",$K23="ΌΧΙ",$L23="ΚΥΡΙΟΣ"))</formula>
    </cfRule>
  </conditionalFormatting>
  <conditionalFormatting sqref="E23:G23">
    <cfRule type="expression" dxfId="121" priority="5">
      <formula>OR(AND($H23&lt;&gt;"ΠΕ25",$I23="ΑΕΙ",$J23="ΑΠΑΙΤΕΙΤΑΙ"),AND($H23&lt;&gt;"ΠΕ25",$H23&lt;&gt;"ΠΕ23",$I23="ΤΕΙ",$J23="ΔΕΝ ΑΠΑΙΤΕΙΤΑΙ"))</formula>
    </cfRule>
  </conditionalFormatting>
  <conditionalFormatting sqref="E23 H23">
    <cfRule type="expression" dxfId="120" priority="4">
      <formula>AND($H23="ΠΕ23",$K23="ΌΧΙ")</formula>
    </cfRule>
  </conditionalFormatting>
  <conditionalFormatting sqref="E23 G23">
    <cfRule type="expression" dxfId="119" priority="3">
      <formula>OR(AND($H23="ΠΕ23",$J23="ΑΠΑΙΤΕΙΤΑΙ"),AND($H23="ΠΕ25",$J23="ΔΕΝ ΑΠΑΙΤΕΙΤΑΙ"))</formula>
    </cfRule>
  </conditionalFormatting>
  <conditionalFormatting sqref="G23:H23">
    <cfRule type="expression" dxfId="118" priority="2">
      <formula>AND($J23="ΔΕΝ ΑΠΑΙΤΕΙΤΑΙ",$K23="ΌΧΙ")</formula>
    </cfRule>
  </conditionalFormatting>
  <conditionalFormatting sqref="E23:F23">
    <cfRule type="expression" dxfId="117" priority="1">
      <formula>OR(AND($H23="ΠΕ22",$I23="ΤΕΙ"),AND($H23="ΠΕ23",$I23="ΤΕΙ"),AND($H23="ΠΕ24",$I23="ΤΕΙ"),AND(LEFT($H23,4)="ΠΕ31",$I23="ΤΕΙ"),AND($H23="ΠΕ28",$I23="ΑΕΙ"),AND($H23="ΠΕ29",$I23="ΑΕΙ"))</formula>
    </cfRule>
  </conditionalFormatting>
  <dataValidations count="12">
    <dataValidation type="whole" operator="greaterThanOrEqual" allowBlank="1" showInputMessage="1" showErrorMessage="1" sqref="W12:W33">
      <formula1>0</formula1>
    </dataValidation>
    <dataValidation type="list" allowBlank="1" showInputMessage="1" showErrorMessage="1" sqref="F12:F33">
      <formula1>ΑΕΙ_ΤΕΙ</formula1>
    </dataValidation>
    <dataValidation type="list" allowBlank="1" showInputMessage="1" showErrorMessage="1" sqref="G12:G33">
      <formula1>ΑΠΑΙΤΕΙΤΑΙ_ΔΕΝ_ΑΠΑΙΤΕΙΤΑΙ</formula1>
    </dataValidation>
    <dataValidation type="list" allowBlank="1" showInputMessage="1" showErrorMessage="1" sqref="E12:E33">
      <formula1>ΚΛΑΔΟΣ_ΕΕΠ</formula1>
    </dataValidation>
    <dataValidation type="list" allowBlank="1" showInputMessage="1" showErrorMessage="1" sqref="I12:I33">
      <formula1>ΚΑΤΗΓΟΡΙΑ_ΠΙΝΑΚΑ</formula1>
    </dataValidation>
    <dataValidation type="decimal" allowBlank="1" showInputMessage="1" showErrorMessage="1" sqref="K12:K33">
      <formula1>0</formula1>
      <formula2>10</formula2>
    </dataValidation>
    <dataValidation type="list" allowBlank="1" showInputMessage="1" showErrorMessage="1" sqref="X12:X33">
      <formula1>ΠΟΛΥΤΕΚΝΟΣ_ΤΡΙΤΕΚΝΟΣ</formula1>
    </dataValidation>
    <dataValidation type="decimal" allowBlank="1" showInputMessage="1" showErrorMessage="1" sqref="V12:V33">
      <formula1>0</formula1>
      <formula2>1</formula2>
    </dataValidation>
    <dataValidation type="whole" allowBlank="1" showInputMessage="1" showErrorMessage="1" sqref="U12:U33 R12:R33">
      <formula1>0</formula1>
      <formula2>29</formula2>
    </dataValidation>
    <dataValidation type="whole" allowBlank="1" showInputMessage="1" showErrorMessage="1" sqref="T12:T33 Q12:Q33">
      <formula1>0</formula1>
      <formula2>11</formula2>
    </dataValidation>
    <dataValidation type="whole" allowBlank="1" showInputMessage="1" showErrorMessage="1" sqref="S12:S33 P12:P33">
      <formula1>0</formula1>
      <formula2>40</formula2>
    </dataValidation>
    <dataValidation type="list" allowBlank="1" showInputMessage="1" showErrorMessage="1" sqref="H12:H33 L12:O33 Y12:Z33">
      <formula1>NAI_OXI</formula1>
    </dataValidation>
  </dataValidations>
  <pageMargins left="0.70866141732283472" right="0.70866141732283472" top="0.74803149606299213" bottom="0.74803149606299213" header="0.31496062992125984" footer="0.31496062992125984"/>
  <pageSetup paperSize="9" scale="36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5:AK95"/>
  <sheetViews>
    <sheetView tabSelected="1" view="pageBreakPreview" topLeftCell="A10" zoomScale="60" zoomScaleNormal="100" workbookViewId="0">
      <pane ySplit="2" topLeftCell="A12" activePane="bottomLeft" state="frozen"/>
      <selection activeCell="A10" sqref="A10"/>
      <selection pane="bottomLeft" activeCell="AL10" sqref="A10:XFD11"/>
    </sheetView>
    <sheetView view="pageBreakPreview" zoomScale="60" zoomScaleNormal="100" workbookViewId="1">
      <selection activeCell="A12" sqref="A12:A45"/>
    </sheetView>
  </sheetViews>
  <sheetFormatPr defaultRowHeight="14.4"/>
  <cols>
    <col min="1" max="1" width="4" style="1" bestFit="1" customWidth="1"/>
    <col min="2" max="2" width="22.77734375" style="1" customWidth="1"/>
    <col min="3" max="3" width="27.5546875" style="1" customWidth="1"/>
    <col min="4" max="4" width="15" style="1" bestFit="1" customWidth="1"/>
    <col min="5" max="6" width="8.88671875" style="27"/>
    <col min="7" max="7" width="14.21875" style="148" bestFit="1" customWidth="1"/>
    <col min="8" max="8" width="11.109375" style="27" customWidth="1"/>
    <col min="9" max="9" width="11.88671875" style="27" bestFit="1" customWidth="1"/>
    <col min="10" max="10" width="11.21875" style="1" customWidth="1"/>
    <col min="11" max="11" width="7" style="1" bestFit="1" customWidth="1"/>
    <col min="12" max="12" width="8.88671875" style="1"/>
    <col min="13" max="13" width="14.33203125" style="1" bestFit="1" customWidth="1"/>
    <col min="14" max="14" width="6.109375" style="1" bestFit="1" customWidth="1"/>
    <col min="15" max="15" width="14.109375" style="1" bestFit="1" customWidth="1"/>
    <col min="16" max="26" width="6.109375" style="1" bestFit="1" customWidth="1"/>
    <col min="27" max="27" width="5.109375" style="1" bestFit="1" customWidth="1"/>
    <col min="28" max="29" width="9" style="1" bestFit="1" customWidth="1"/>
    <col min="30" max="30" width="6.77734375" style="1" bestFit="1" customWidth="1"/>
    <col min="31" max="32" width="8.88671875" style="1"/>
    <col min="33" max="35" width="6.109375" style="1" bestFit="1" customWidth="1"/>
    <col min="36" max="36" width="5.109375" style="1" bestFit="1" customWidth="1"/>
    <col min="37" max="37" width="6.21875" style="1" bestFit="1" customWidth="1"/>
    <col min="38" max="16384" width="8.88671875" style="1"/>
  </cols>
  <sheetData>
    <row r="5" spans="1:37">
      <c r="C5" s="19" t="s">
        <v>263</v>
      </c>
    </row>
    <row r="6" spans="1:37">
      <c r="C6" s="20" t="s">
        <v>454</v>
      </c>
    </row>
    <row r="7" spans="1:37">
      <c r="C7" s="21" t="s">
        <v>355</v>
      </c>
    </row>
    <row r="8" spans="1:37" ht="15" thickBot="1">
      <c r="C8" s="21"/>
    </row>
    <row r="9" spans="1:37" ht="15.6" thickTop="1" thickBot="1">
      <c r="A9" s="162"/>
      <c r="B9" s="166" t="s">
        <v>318</v>
      </c>
      <c r="C9" s="166"/>
      <c r="D9" s="166"/>
      <c r="E9" s="167" t="s">
        <v>319</v>
      </c>
      <c r="F9" s="167"/>
      <c r="G9" s="167"/>
      <c r="H9" s="167"/>
      <c r="I9" s="167"/>
      <c r="J9" s="167"/>
      <c r="K9" s="168" t="s">
        <v>327</v>
      </c>
      <c r="L9" s="168"/>
      <c r="M9" s="168"/>
      <c r="N9" s="168"/>
      <c r="O9" s="168"/>
      <c r="P9" s="169" t="s">
        <v>328</v>
      </c>
      <c r="Q9" s="170"/>
      <c r="R9" s="170"/>
      <c r="S9" s="170"/>
      <c r="T9" s="170"/>
      <c r="U9" s="171"/>
      <c r="V9" s="175" t="s">
        <v>322</v>
      </c>
      <c r="W9" s="175"/>
      <c r="X9" s="175"/>
      <c r="Y9" s="164" t="s">
        <v>330</v>
      </c>
      <c r="Z9" s="164"/>
      <c r="AA9" s="176" t="s">
        <v>323</v>
      </c>
      <c r="AB9" s="176"/>
      <c r="AC9" s="176"/>
      <c r="AD9" s="176"/>
      <c r="AE9" s="176"/>
      <c r="AF9" s="176"/>
      <c r="AG9" s="176"/>
      <c r="AH9" s="176"/>
      <c r="AI9" s="176"/>
      <c r="AJ9" s="176"/>
      <c r="AK9" s="160"/>
    </row>
    <row r="10" spans="1:37" ht="15.6" thickTop="1" thickBot="1">
      <c r="A10" s="163"/>
      <c r="B10" s="166"/>
      <c r="C10" s="166"/>
      <c r="D10" s="166"/>
      <c r="E10" s="167"/>
      <c r="F10" s="167"/>
      <c r="G10" s="167"/>
      <c r="H10" s="167"/>
      <c r="I10" s="167"/>
      <c r="J10" s="167"/>
      <c r="K10" s="168"/>
      <c r="L10" s="168"/>
      <c r="M10" s="168"/>
      <c r="N10" s="168"/>
      <c r="O10" s="168"/>
      <c r="P10" s="172"/>
      <c r="Q10" s="173"/>
      <c r="R10" s="173"/>
      <c r="S10" s="173"/>
      <c r="T10" s="173"/>
      <c r="U10" s="174"/>
      <c r="V10" s="175"/>
      <c r="W10" s="175"/>
      <c r="X10" s="175"/>
      <c r="Y10" s="164"/>
      <c r="Z10" s="164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61"/>
    </row>
    <row r="11" spans="1:37" ht="166.5" customHeight="1" thickTop="1" thickBot="1">
      <c r="A11" s="87" t="s">
        <v>178</v>
      </c>
      <c r="B11" s="157" t="s">
        <v>107</v>
      </c>
      <c r="C11" s="7" t="s">
        <v>108</v>
      </c>
      <c r="D11" s="7" t="s">
        <v>109</v>
      </c>
      <c r="E11" s="158" t="s">
        <v>121</v>
      </c>
      <c r="F11" s="158" t="s">
        <v>325</v>
      </c>
      <c r="G11" s="149" t="s">
        <v>127</v>
      </c>
      <c r="H11" s="49" t="s">
        <v>326</v>
      </c>
      <c r="I11" s="158" t="s">
        <v>122</v>
      </c>
      <c r="J11" s="158" t="s">
        <v>103</v>
      </c>
      <c r="K11" s="47" t="s">
        <v>104</v>
      </c>
      <c r="L11" s="47" t="s">
        <v>128</v>
      </c>
      <c r="M11" s="47" t="s">
        <v>265</v>
      </c>
      <c r="N11" s="47" t="s">
        <v>123</v>
      </c>
      <c r="O11" s="47" t="s">
        <v>124</v>
      </c>
      <c r="P11" s="53" t="s">
        <v>110</v>
      </c>
      <c r="Q11" s="53" t="s">
        <v>111</v>
      </c>
      <c r="R11" s="53" t="s">
        <v>112</v>
      </c>
      <c r="S11" s="53" t="s">
        <v>113</v>
      </c>
      <c r="T11" s="53" t="s">
        <v>114</v>
      </c>
      <c r="U11" s="53" t="s">
        <v>115</v>
      </c>
      <c r="V11" s="51" t="s">
        <v>329</v>
      </c>
      <c r="W11" s="51" t="s">
        <v>278</v>
      </c>
      <c r="X11" s="51" t="s">
        <v>116</v>
      </c>
      <c r="Y11" s="60" t="s">
        <v>125</v>
      </c>
      <c r="Z11" s="60" t="s">
        <v>117</v>
      </c>
      <c r="AA11" s="47" t="s">
        <v>118</v>
      </c>
      <c r="AB11" s="47" t="s">
        <v>129</v>
      </c>
      <c r="AC11" s="47" t="s">
        <v>130</v>
      </c>
      <c r="AD11" s="47" t="s">
        <v>126</v>
      </c>
      <c r="AE11" s="53" t="s">
        <v>119</v>
      </c>
      <c r="AF11" s="53" t="s">
        <v>120</v>
      </c>
      <c r="AG11" s="51" t="s">
        <v>280</v>
      </c>
      <c r="AH11" s="51" t="s">
        <v>281</v>
      </c>
      <c r="AI11" s="51" t="s">
        <v>282</v>
      </c>
      <c r="AJ11" s="51" t="s">
        <v>283</v>
      </c>
      <c r="AK11" s="52" t="s">
        <v>101</v>
      </c>
    </row>
    <row r="12" spans="1:37" ht="15" thickTop="1">
      <c r="A12" s="9">
        <v>1</v>
      </c>
      <c r="B12" s="122" t="s">
        <v>190</v>
      </c>
      <c r="C12" s="88" t="s">
        <v>191</v>
      </c>
      <c r="D12" s="88" t="s">
        <v>152</v>
      </c>
      <c r="E12" s="103" t="s">
        <v>189</v>
      </c>
      <c r="F12" s="103" t="s">
        <v>334</v>
      </c>
      <c r="G12" s="92" t="s">
        <v>176</v>
      </c>
      <c r="H12" s="103" t="s">
        <v>44</v>
      </c>
      <c r="I12" s="103" t="s">
        <v>132</v>
      </c>
      <c r="J12" s="90">
        <v>42344</v>
      </c>
      <c r="K12" s="91">
        <v>6.5309999999999997</v>
      </c>
      <c r="L12" s="92"/>
      <c r="M12" s="92" t="s">
        <v>44</v>
      </c>
      <c r="N12" s="92"/>
      <c r="O12" s="92"/>
      <c r="P12" s="89">
        <v>2</v>
      </c>
      <c r="Q12" s="89">
        <v>3</v>
      </c>
      <c r="R12" s="89">
        <v>0</v>
      </c>
      <c r="S12" s="89">
        <v>5</v>
      </c>
      <c r="T12" s="89">
        <v>6</v>
      </c>
      <c r="U12" s="89">
        <v>18</v>
      </c>
      <c r="V12" s="93"/>
      <c r="W12" s="94"/>
      <c r="X12" s="92"/>
      <c r="Y12" s="92"/>
      <c r="Z12" s="92"/>
      <c r="AA12" s="68">
        <f t="shared" ref="AA12:AA45" si="0">IF(ISBLANK($B12),"",IF(K12&gt;5,ROUND(0.5*(K12-5),2),0))</f>
        <v>0.77</v>
      </c>
      <c r="AB12" s="68">
        <f t="shared" ref="AB12:AB45" si="1">IF(ISBLANK($B12),"",IF(L12="ΝΑΙ",6,(IF(M12="ΝΑΙ",4,0))))</f>
        <v>4</v>
      </c>
      <c r="AC12" s="68">
        <f t="shared" ref="AC12:AC45" si="2">IF(ISBLANK($B12),"",IF(E12="ΠΕ23",IF(N12="ΝΑΙ",3,(IF(O12="ΝΑΙ",2,0))),IF(N12="ΝΑΙ",3,(IF(O12="ΝΑΙ",2,0)))))</f>
        <v>0</v>
      </c>
      <c r="AD12" s="68">
        <f t="shared" ref="AD12:AD45" si="3">IF(ISBLANK($B12),"",MAX(AB12:AC12))</f>
        <v>4</v>
      </c>
      <c r="AE12" s="68">
        <f t="shared" ref="AE12:AE45" si="4">IF(ISBLANK($B12),"",MIN(3,0.5*INT((P12*12+Q12+ROUND(R12/30,0))/6)))</f>
        <v>2</v>
      </c>
      <c r="AF12" s="68">
        <f t="shared" ref="AF12:AF45" si="5">IF(ISBLANK($B12),"",0.25*(S12*12+T12+ROUND(U12/30,0)))</f>
        <v>16.75</v>
      </c>
      <c r="AG12" s="69">
        <f t="shared" ref="AG12:AG45" si="6">IF(ISBLANK($B12),"",IF(V12&gt;=67%,7,0))</f>
        <v>0</v>
      </c>
      <c r="AH12" s="69">
        <f t="shared" ref="AH12:AH45" si="7">IF(ISBLANK($B12),"",IF(W12&gt;=1,7,0))</f>
        <v>0</v>
      </c>
      <c r="AI12" s="69">
        <f t="shared" ref="AI12:AI45" si="8">IF(ISBLANK($B12),"",IF(X12="ΠΟΛΥΤΕΚΝΟΣ",7,IF(X12="ΤΡΙΤΕΚΝΟΣ",3,0)))</f>
        <v>0</v>
      </c>
      <c r="AJ12" s="69">
        <f t="shared" ref="AJ12:AJ45" si="9">IF(ISBLANK($B12),"",MAX(AG12:AI12))</f>
        <v>0</v>
      </c>
      <c r="AK12" s="69">
        <f t="shared" ref="AK12:AK45" si="10">IF(ISBLANK($B12),"",AA12+SUM(AD12:AF12,AJ12))</f>
        <v>23.52</v>
      </c>
    </row>
    <row r="13" spans="1:37">
      <c r="A13" s="8">
        <v>2</v>
      </c>
      <c r="B13" s="24" t="s">
        <v>414</v>
      </c>
      <c r="C13" s="42" t="s">
        <v>26</v>
      </c>
      <c r="D13" s="42" t="s">
        <v>48</v>
      </c>
      <c r="E13" s="104" t="s">
        <v>189</v>
      </c>
      <c r="F13" s="104" t="s">
        <v>335</v>
      </c>
      <c r="G13" s="97" t="s">
        <v>133</v>
      </c>
      <c r="H13" s="104" t="s">
        <v>44</v>
      </c>
      <c r="I13" s="104" t="s">
        <v>132</v>
      </c>
      <c r="J13" s="95">
        <v>38846</v>
      </c>
      <c r="K13" s="96">
        <v>6.6</v>
      </c>
      <c r="L13" s="97"/>
      <c r="M13" s="97"/>
      <c r="N13" s="97"/>
      <c r="O13" s="97"/>
      <c r="P13" s="43"/>
      <c r="Q13" s="43"/>
      <c r="R13" s="43"/>
      <c r="S13" s="43">
        <v>5</v>
      </c>
      <c r="T13" s="43">
        <v>3</v>
      </c>
      <c r="U13" s="43">
        <v>21</v>
      </c>
      <c r="V13" s="98"/>
      <c r="W13" s="99"/>
      <c r="X13" s="97"/>
      <c r="Y13" s="97"/>
      <c r="Z13" s="97"/>
      <c r="AA13" s="39">
        <f t="shared" si="0"/>
        <v>0.8</v>
      </c>
      <c r="AB13" s="39">
        <f t="shared" si="1"/>
        <v>0</v>
      </c>
      <c r="AC13" s="39">
        <f t="shared" si="2"/>
        <v>0</v>
      </c>
      <c r="AD13" s="39">
        <f t="shared" si="3"/>
        <v>0</v>
      </c>
      <c r="AE13" s="39">
        <f t="shared" si="4"/>
        <v>0</v>
      </c>
      <c r="AF13" s="39">
        <f t="shared" si="5"/>
        <v>16</v>
      </c>
      <c r="AG13" s="32">
        <f t="shared" si="6"/>
        <v>0</v>
      </c>
      <c r="AH13" s="32">
        <f t="shared" si="7"/>
        <v>0</v>
      </c>
      <c r="AI13" s="32">
        <f t="shared" si="8"/>
        <v>0</v>
      </c>
      <c r="AJ13" s="32">
        <f t="shared" si="9"/>
        <v>0</v>
      </c>
      <c r="AK13" s="32">
        <f t="shared" si="10"/>
        <v>16.8</v>
      </c>
    </row>
    <row r="14" spans="1:37">
      <c r="A14" s="8">
        <v>3</v>
      </c>
      <c r="B14" s="24" t="s">
        <v>194</v>
      </c>
      <c r="C14" s="42" t="s">
        <v>195</v>
      </c>
      <c r="D14" s="42" t="s">
        <v>31</v>
      </c>
      <c r="E14" s="104" t="s">
        <v>189</v>
      </c>
      <c r="F14" s="104" t="s">
        <v>335</v>
      </c>
      <c r="G14" s="97" t="s">
        <v>133</v>
      </c>
      <c r="H14" s="104" t="s">
        <v>44</v>
      </c>
      <c r="I14" s="104" t="s">
        <v>132</v>
      </c>
      <c r="J14" s="95">
        <v>39360</v>
      </c>
      <c r="K14" s="96">
        <v>6.18</v>
      </c>
      <c r="L14" s="97"/>
      <c r="M14" s="97" t="s">
        <v>44</v>
      </c>
      <c r="N14" s="97"/>
      <c r="O14" s="97"/>
      <c r="P14" s="43">
        <v>4</v>
      </c>
      <c r="Q14" s="43">
        <v>6</v>
      </c>
      <c r="R14" s="43">
        <v>17</v>
      </c>
      <c r="S14" s="43">
        <v>1</v>
      </c>
      <c r="T14" s="43">
        <v>8</v>
      </c>
      <c r="U14" s="43">
        <v>28</v>
      </c>
      <c r="V14" s="98"/>
      <c r="W14" s="99"/>
      <c r="X14" s="97"/>
      <c r="Y14" s="97"/>
      <c r="Z14" s="97"/>
      <c r="AA14" s="39">
        <f t="shared" si="0"/>
        <v>0.59</v>
      </c>
      <c r="AB14" s="39">
        <f t="shared" si="1"/>
        <v>4</v>
      </c>
      <c r="AC14" s="39">
        <f t="shared" si="2"/>
        <v>0</v>
      </c>
      <c r="AD14" s="39">
        <f t="shared" si="3"/>
        <v>4</v>
      </c>
      <c r="AE14" s="39">
        <f t="shared" si="4"/>
        <v>3</v>
      </c>
      <c r="AF14" s="39">
        <f t="shared" si="5"/>
        <v>5.25</v>
      </c>
      <c r="AG14" s="32">
        <f t="shared" si="6"/>
        <v>0</v>
      </c>
      <c r="AH14" s="32">
        <f t="shared" si="7"/>
        <v>0</v>
      </c>
      <c r="AI14" s="32">
        <f t="shared" si="8"/>
        <v>0</v>
      </c>
      <c r="AJ14" s="32">
        <f t="shared" si="9"/>
        <v>0</v>
      </c>
      <c r="AK14" s="32">
        <f t="shared" si="10"/>
        <v>12.84</v>
      </c>
    </row>
    <row r="15" spans="1:37">
      <c r="A15" s="8">
        <v>7</v>
      </c>
      <c r="B15" s="24" t="s">
        <v>199</v>
      </c>
      <c r="C15" s="42" t="s">
        <v>200</v>
      </c>
      <c r="D15" s="42" t="s">
        <v>146</v>
      </c>
      <c r="E15" s="104" t="s">
        <v>189</v>
      </c>
      <c r="F15" s="104" t="s">
        <v>334</v>
      </c>
      <c r="G15" s="97" t="s">
        <v>176</v>
      </c>
      <c r="H15" s="104" t="s">
        <v>44</v>
      </c>
      <c r="I15" s="104" t="s">
        <v>132</v>
      </c>
      <c r="J15" s="95">
        <v>41592</v>
      </c>
      <c r="K15" s="96">
        <v>8.0850000000000009</v>
      </c>
      <c r="L15" s="97"/>
      <c r="M15" s="97" t="s">
        <v>44</v>
      </c>
      <c r="N15" s="97"/>
      <c r="O15" s="97"/>
      <c r="P15" s="43"/>
      <c r="Q15" s="43">
        <v>5</v>
      </c>
      <c r="R15" s="43">
        <v>11</v>
      </c>
      <c r="S15" s="43">
        <v>1</v>
      </c>
      <c r="T15" s="43">
        <v>6</v>
      </c>
      <c r="U15" s="43">
        <v>18</v>
      </c>
      <c r="V15" s="98"/>
      <c r="W15" s="99"/>
      <c r="X15" s="97"/>
      <c r="Y15" s="97"/>
      <c r="Z15" s="97"/>
      <c r="AA15" s="39">
        <f t="shared" si="0"/>
        <v>1.54</v>
      </c>
      <c r="AB15" s="39">
        <f t="shared" si="1"/>
        <v>4</v>
      </c>
      <c r="AC15" s="39">
        <f t="shared" si="2"/>
        <v>0</v>
      </c>
      <c r="AD15" s="39">
        <f t="shared" si="3"/>
        <v>4</v>
      </c>
      <c r="AE15" s="39">
        <f t="shared" si="4"/>
        <v>0</v>
      </c>
      <c r="AF15" s="39">
        <f t="shared" si="5"/>
        <v>4.75</v>
      </c>
      <c r="AG15" s="32">
        <f t="shared" si="6"/>
        <v>0</v>
      </c>
      <c r="AH15" s="32">
        <f t="shared" si="7"/>
        <v>0</v>
      </c>
      <c r="AI15" s="32">
        <f t="shared" si="8"/>
        <v>0</v>
      </c>
      <c r="AJ15" s="32">
        <f t="shared" si="9"/>
        <v>0</v>
      </c>
      <c r="AK15" s="32">
        <f t="shared" si="10"/>
        <v>10.29</v>
      </c>
    </row>
    <row r="16" spans="1:37">
      <c r="A16" s="8">
        <v>4</v>
      </c>
      <c r="B16" s="125" t="s">
        <v>203</v>
      </c>
      <c r="C16" s="42" t="s">
        <v>11</v>
      </c>
      <c r="D16" s="42" t="s">
        <v>360</v>
      </c>
      <c r="E16" s="104" t="s">
        <v>189</v>
      </c>
      <c r="F16" s="104" t="s">
        <v>334</v>
      </c>
      <c r="G16" s="97" t="s">
        <v>176</v>
      </c>
      <c r="H16" s="104" t="s">
        <v>44</v>
      </c>
      <c r="I16" s="104" t="s">
        <v>132</v>
      </c>
      <c r="J16" s="95">
        <v>41253</v>
      </c>
      <c r="K16" s="96">
        <v>7.7359999999999998</v>
      </c>
      <c r="L16" s="97"/>
      <c r="M16" s="97" t="s">
        <v>44</v>
      </c>
      <c r="N16" s="97"/>
      <c r="O16" s="97"/>
      <c r="P16" s="43"/>
      <c r="Q16" s="43">
        <v>6</v>
      </c>
      <c r="R16" s="43"/>
      <c r="S16" s="43">
        <v>1</v>
      </c>
      <c r="T16" s="43">
        <v>2</v>
      </c>
      <c r="U16" s="43">
        <v>20</v>
      </c>
      <c r="V16" s="98"/>
      <c r="W16" s="99"/>
      <c r="X16" s="97"/>
      <c r="Y16" s="97" t="s">
        <v>44</v>
      </c>
      <c r="Z16" s="97"/>
      <c r="AA16" s="39">
        <f t="shared" si="0"/>
        <v>1.37</v>
      </c>
      <c r="AB16" s="39">
        <f t="shared" si="1"/>
        <v>4</v>
      </c>
      <c r="AC16" s="39">
        <f t="shared" si="2"/>
        <v>0</v>
      </c>
      <c r="AD16" s="39">
        <f t="shared" si="3"/>
        <v>4</v>
      </c>
      <c r="AE16" s="39">
        <f t="shared" si="4"/>
        <v>0.5</v>
      </c>
      <c r="AF16" s="39">
        <f t="shared" si="5"/>
        <v>3.75</v>
      </c>
      <c r="AG16" s="32">
        <f t="shared" si="6"/>
        <v>0</v>
      </c>
      <c r="AH16" s="32">
        <f t="shared" si="7"/>
        <v>0</v>
      </c>
      <c r="AI16" s="32">
        <f t="shared" si="8"/>
        <v>0</v>
      </c>
      <c r="AJ16" s="32">
        <f t="shared" si="9"/>
        <v>0</v>
      </c>
      <c r="AK16" s="32">
        <f t="shared" si="10"/>
        <v>9.620000000000001</v>
      </c>
    </row>
    <row r="17" spans="1:37" s="26" customFormat="1">
      <c r="A17" s="8">
        <v>5</v>
      </c>
      <c r="B17" s="24" t="s">
        <v>192</v>
      </c>
      <c r="C17" s="42" t="s">
        <v>78</v>
      </c>
      <c r="D17" s="42" t="s">
        <v>193</v>
      </c>
      <c r="E17" s="104" t="s">
        <v>189</v>
      </c>
      <c r="F17" s="104" t="s">
        <v>335</v>
      </c>
      <c r="G17" s="97" t="s">
        <v>133</v>
      </c>
      <c r="H17" s="104" t="s">
        <v>44</v>
      </c>
      <c r="I17" s="104" t="s">
        <v>132</v>
      </c>
      <c r="J17" s="95">
        <v>39014</v>
      </c>
      <c r="K17" s="96">
        <v>7.74</v>
      </c>
      <c r="L17" s="97"/>
      <c r="M17" s="97"/>
      <c r="N17" s="97"/>
      <c r="O17" s="97"/>
      <c r="P17" s="43">
        <v>7</v>
      </c>
      <c r="Q17" s="43">
        <v>11</v>
      </c>
      <c r="R17" s="43">
        <v>2</v>
      </c>
      <c r="S17" s="43">
        <v>1</v>
      </c>
      <c r="T17" s="43">
        <v>2</v>
      </c>
      <c r="U17" s="43">
        <v>1</v>
      </c>
      <c r="V17" s="98"/>
      <c r="W17" s="99"/>
      <c r="X17" s="97"/>
      <c r="Y17" s="97"/>
      <c r="Z17" s="97"/>
      <c r="AA17" s="39">
        <f t="shared" si="0"/>
        <v>1.37</v>
      </c>
      <c r="AB17" s="39">
        <f t="shared" si="1"/>
        <v>0</v>
      </c>
      <c r="AC17" s="39">
        <f t="shared" si="2"/>
        <v>0</v>
      </c>
      <c r="AD17" s="39">
        <f t="shared" si="3"/>
        <v>0</v>
      </c>
      <c r="AE17" s="39">
        <f t="shared" si="4"/>
        <v>3</v>
      </c>
      <c r="AF17" s="39">
        <f t="shared" si="5"/>
        <v>3.5</v>
      </c>
      <c r="AG17" s="32">
        <f t="shared" si="6"/>
        <v>0</v>
      </c>
      <c r="AH17" s="32">
        <f t="shared" si="7"/>
        <v>0</v>
      </c>
      <c r="AI17" s="32">
        <f t="shared" si="8"/>
        <v>0</v>
      </c>
      <c r="AJ17" s="32">
        <f t="shared" si="9"/>
        <v>0</v>
      </c>
      <c r="AK17" s="32">
        <f t="shared" si="10"/>
        <v>7.87</v>
      </c>
    </row>
    <row r="18" spans="1:37">
      <c r="A18" s="8">
        <v>6</v>
      </c>
      <c r="B18" s="24" t="s">
        <v>196</v>
      </c>
      <c r="C18" s="42" t="s">
        <v>197</v>
      </c>
      <c r="D18" s="42" t="s">
        <v>198</v>
      </c>
      <c r="E18" s="104" t="s">
        <v>189</v>
      </c>
      <c r="F18" s="104" t="s">
        <v>335</v>
      </c>
      <c r="G18" s="97" t="s">
        <v>133</v>
      </c>
      <c r="H18" s="104" t="s">
        <v>44</v>
      </c>
      <c r="I18" s="104" t="s">
        <v>132</v>
      </c>
      <c r="J18" s="95">
        <v>39031</v>
      </c>
      <c r="K18" s="96">
        <v>6.92</v>
      </c>
      <c r="L18" s="97"/>
      <c r="M18" s="97"/>
      <c r="N18" s="97"/>
      <c r="O18" s="97"/>
      <c r="P18" s="43"/>
      <c r="Q18" s="43"/>
      <c r="R18" s="43"/>
      <c r="S18" s="43">
        <v>1</v>
      </c>
      <c r="T18" s="43">
        <v>9</v>
      </c>
      <c r="U18" s="43">
        <v>16</v>
      </c>
      <c r="V18" s="98"/>
      <c r="W18" s="99"/>
      <c r="X18" s="97"/>
      <c r="Y18" s="97"/>
      <c r="Z18" s="97"/>
      <c r="AA18" s="39">
        <f t="shared" si="0"/>
        <v>0.96</v>
      </c>
      <c r="AB18" s="39">
        <f t="shared" si="1"/>
        <v>0</v>
      </c>
      <c r="AC18" s="39">
        <f t="shared" si="2"/>
        <v>0</v>
      </c>
      <c r="AD18" s="39">
        <f t="shared" si="3"/>
        <v>0</v>
      </c>
      <c r="AE18" s="39">
        <f t="shared" si="4"/>
        <v>0</v>
      </c>
      <c r="AF18" s="39">
        <f t="shared" si="5"/>
        <v>5.5</v>
      </c>
      <c r="AG18" s="32">
        <f t="shared" si="6"/>
        <v>0</v>
      </c>
      <c r="AH18" s="32">
        <f t="shared" si="7"/>
        <v>0</v>
      </c>
      <c r="AI18" s="32">
        <f t="shared" si="8"/>
        <v>0</v>
      </c>
      <c r="AJ18" s="32">
        <f t="shared" si="9"/>
        <v>0</v>
      </c>
      <c r="AK18" s="32">
        <f t="shared" si="10"/>
        <v>6.46</v>
      </c>
    </row>
    <row r="19" spans="1:37">
      <c r="A19" s="8">
        <v>16</v>
      </c>
      <c r="B19" s="101" t="s">
        <v>420</v>
      </c>
      <c r="C19" s="126" t="s">
        <v>421</v>
      </c>
      <c r="D19" s="126" t="s">
        <v>8</v>
      </c>
      <c r="E19" s="104" t="s">
        <v>189</v>
      </c>
      <c r="F19" s="104" t="s">
        <v>334</v>
      </c>
      <c r="G19" s="97" t="s">
        <v>176</v>
      </c>
      <c r="H19" s="104" t="s">
        <v>44</v>
      </c>
      <c r="I19" s="104" t="s">
        <v>132</v>
      </c>
      <c r="J19" s="95">
        <v>41592</v>
      </c>
      <c r="K19" s="96">
        <v>7.7640000000000002</v>
      </c>
      <c r="L19" s="97"/>
      <c r="M19" s="97" t="s">
        <v>44</v>
      </c>
      <c r="N19" s="97"/>
      <c r="O19" s="97"/>
      <c r="P19" s="43">
        <v>1</v>
      </c>
      <c r="Q19" s="43">
        <v>3</v>
      </c>
      <c r="R19" s="43">
        <v>18</v>
      </c>
      <c r="S19" s="43"/>
      <c r="T19" s="43"/>
      <c r="U19" s="43"/>
      <c r="V19" s="98"/>
      <c r="W19" s="99"/>
      <c r="X19" s="97"/>
      <c r="Y19" s="97"/>
      <c r="Z19" s="97"/>
      <c r="AA19" s="39">
        <f t="shared" si="0"/>
        <v>1.38</v>
      </c>
      <c r="AB19" s="39">
        <f t="shared" si="1"/>
        <v>4</v>
      </c>
      <c r="AC19" s="39">
        <f t="shared" si="2"/>
        <v>0</v>
      </c>
      <c r="AD19" s="39">
        <f t="shared" si="3"/>
        <v>4</v>
      </c>
      <c r="AE19" s="39">
        <f t="shared" si="4"/>
        <v>1</v>
      </c>
      <c r="AF19" s="39">
        <f t="shared" si="5"/>
        <v>0</v>
      </c>
      <c r="AG19" s="32">
        <f t="shared" si="6"/>
        <v>0</v>
      </c>
      <c r="AH19" s="32">
        <f t="shared" si="7"/>
        <v>0</v>
      </c>
      <c r="AI19" s="32">
        <f t="shared" si="8"/>
        <v>0</v>
      </c>
      <c r="AJ19" s="32">
        <f t="shared" si="9"/>
        <v>0</v>
      </c>
      <c r="AK19" s="32">
        <f t="shared" si="10"/>
        <v>6.38</v>
      </c>
    </row>
    <row r="20" spans="1:37">
      <c r="A20" s="8">
        <v>8</v>
      </c>
      <c r="B20" s="24" t="s">
        <v>201</v>
      </c>
      <c r="C20" s="42" t="s">
        <v>202</v>
      </c>
      <c r="D20" s="42" t="s">
        <v>42</v>
      </c>
      <c r="E20" s="104" t="s">
        <v>189</v>
      </c>
      <c r="F20" s="104" t="s">
        <v>334</v>
      </c>
      <c r="G20" s="97" t="s">
        <v>176</v>
      </c>
      <c r="H20" s="104" t="s">
        <v>44</v>
      </c>
      <c r="I20" s="104" t="s">
        <v>132</v>
      </c>
      <c r="J20" s="95">
        <v>41253</v>
      </c>
      <c r="K20" s="96">
        <v>8.2170000000000005</v>
      </c>
      <c r="L20" s="97"/>
      <c r="M20" s="97"/>
      <c r="N20" s="97"/>
      <c r="O20" s="97"/>
      <c r="P20" s="43"/>
      <c r="Q20" s="43">
        <v>8</v>
      </c>
      <c r="R20" s="43"/>
      <c r="S20" s="43">
        <v>1</v>
      </c>
      <c r="T20" s="43">
        <v>1</v>
      </c>
      <c r="U20" s="43">
        <v>27</v>
      </c>
      <c r="V20" s="98"/>
      <c r="W20" s="99"/>
      <c r="X20" s="97"/>
      <c r="Y20" s="97" t="s">
        <v>44</v>
      </c>
      <c r="Z20" s="97"/>
      <c r="AA20" s="39">
        <f t="shared" si="0"/>
        <v>1.61</v>
      </c>
      <c r="AB20" s="39">
        <f t="shared" si="1"/>
        <v>0</v>
      </c>
      <c r="AC20" s="39">
        <f t="shared" si="2"/>
        <v>0</v>
      </c>
      <c r="AD20" s="39">
        <f t="shared" si="3"/>
        <v>0</v>
      </c>
      <c r="AE20" s="39">
        <f t="shared" si="4"/>
        <v>0.5</v>
      </c>
      <c r="AF20" s="39">
        <f t="shared" si="5"/>
        <v>3.5</v>
      </c>
      <c r="AG20" s="32">
        <f t="shared" si="6"/>
        <v>0</v>
      </c>
      <c r="AH20" s="32">
        <f t="shared" si="7"/>
        <v>0</v>
      </c>
      <c r="AI20" s="32">
        <f t="shared" si="8"/>
        <v>0</v>
      </c>
      <c r="AJ20" s="32">
        <f t="shared" si="9"/>
        <v>0</v>
      </c>
      <c r="AK20" s="32">
        <f t="shared" si="10"/>
        <v>5.61</v>
      </c>
    </row>
    <row r="21" spans="1:37">
      <c r="A21" s="8">
        <v>9</v>
      </c>
      <c r="B21" s="24" t="s">
        <v>415</v>
      </c>
      <c r="C21" s="42" t="s">
        <v>206</v>
      </c>
      <c r="D21" s="42" t="s">
        <v>416</v>
      </c>
      <c r="E21" s="104" t="s">
        <v>189</v>
      </c>
      <c r="F21" s="104" t="s">
        <v>334</v>
      </c>
      <c r="G21" s="97" t="s">
        <v>176</v>
      </c>
      <c r="H21" s="104" t="s">
        <v>44</v>
      </c>
      <c r="I21" s="104" t="s">
        <v>132</v>
      </c>
      <c r="J21" s="95">
        <v>40431</v>
      </c>
      <c r="K21" s="96">
        <v>7.5469999999999997</v>
      </c>
      <c r="L21" s="97"/>
      <c r="M21" s="97"/>
      <c r="N21" s="97"/>
      <c r="O21" s="97"/>
      <c r="P21" s="43"/>
      <c r="Q21" s="43">
        <v>5</v>
      </c>
      <c r="R21" s="43">
        <v>18</v>
      </c>
      <c r="S21" s="43">
        <v>1</v>
      </c>
      <c r="T21" s="43">
        <v>1</v>
      </c>
      <c r="U21" s="43">
        <v>15</v>
      </c>
      <c r="V21" s="98"/>
      <c r="W21" s="99"/>
      <c r="X21" s="97"/>
      <c r="Y21" s="97"/>
      <c r="Z21" s="97"/>
      <c r="AA21" s="39">
        <f t="shared" si="0"/>
        <v>1.27</v>
      </c>
      <c r="AB21" s="39">
        <f t="shared" si="1"/>
        <v>0</v>
      </c>
      <c r="AC21" s="39">
        <f t="shared" si="2"/>
        <v>0</v>
      </c>
      <c r="AD21" s="39">
        <f t="shared" si="3"/>
        <v>0</v>
      </c>
      <c r="AE21" s="39">
        <f t="shared" si="4"/>
        <v>0.5</v>
      </c>
      <c r="AF21" s="39">
        <f t="shared" si="5"/>
        <v>3.5</v>
      </c>
      <c r="AG21" s="32">
        <f t="shared" si="6"/>
        <v>0</v>
      </c>
      <c r="AH21" s="32">
        <f t="shared" si="7"/>
        <v>0</v>
      </c>
      <c r="AI21" s="32">
        <f t="shared" si="8"/>
        <v>0</v>
      </c>
      <c r="AJ21" s="32">
        <f t="shared" si="9"/>
        <v>0</v>
      </c>
      <c r="AK21" s="32">
        <f t="shared" si="10"/>
        <v>5.27</v>
      </c>
    </row>
    <row r="22" spans="1:37">
      <c r="A22" s="8">
        <v>10</v>
      </c>
      <c r="B22" s="24" t="s">
        <v>204</v>
      </c>
      <c r="C22" s="42" t="s">
        <v>205</v>
      </c>
      <c r="D22" s="42" t="s">
        <v>18</v>
      </c>
      <c r="E22" s="104" t="s">
        <v>189</v>
      </c>
      <c r="F22" s="104" t="s">
        <v>334</v>
      </c>
      <c r="G22" s="97" t="s">
        <v>176</v>
      </c>
      <c r="H22" s="104" t="s">
        <v>44</v>
      </c>
      <c r="I22" s="104" t="s">
        <v>132</v>
      </c>
      <c r="J22" s="95">
        <v>41031</v>
      </c>
      <c r="K22" s="96">
        <v>6.7919999999999998</v>
      </c>
      <c r="L22" s="97"/>
      <c r="M22" s="97"/>
      <c r="N22" s="97"/>
      <c r="O22" s="97"/>
      <c r="P22" s="43">
        <v>1</v>
      </c>
      <c r="Q22" s="43">
        <v>5</v>
      </c>
      <c r="R22" s="43">
        <v>26</v>
      </c>
      <c r="S22" s="43">
        <v>0</v>
      </c>
      <c r="T22" s="43">
        <v>10</v>
      </c>
      <c r="U22" s="43">
        <v>7</v>
      </c>
      <c r="V22" s="98"/>
      <c r="W22" s="99"/>
      <c r="X22" s="97"/>
      <c r="Y22" s="97"/>
      <c r="Z22" s="97"/>
      <c r="AA22" s="39">
        <f t="shared" si="0"/>
        <v>0.9</v>
      </c>
      <c r="AB22" s="39">
        <f t="shared" si="1"/>
        <v>0</v>
      </c>
      <c r="AC22" s="39">
        <f t="shared" si="2"/>
        <v>0</v>
      </c>
      <c r="AD22" s="39">
        <f t="shared" si="3"/>
        <v>0</v>
      </c>
      <c r="AE22" s="39">
        <f t="shared" si="4"/>
        <v>1.5</v>
      </c>
      <c r="AF22" s="39">
        <f t="shared" si="5"/>
        <v>2.5</v>
      </c>
      <c r="AG22" s="32">
        <f t="shared" si="6"/>
        <v>0</v>
      </c>
      <c r="AH22" s="32">
        <f t="shared" si="7"/>
        <v>0</v>
      </c>
      <c r="AI22" s="32">
        <f t="shared" si="8"/>
        <v>0</v>
      </c>
      <c r="AJ22" s="32">
        <f t="shared" si="9"/>
        <v>0</v>
      </c>
      <c r="AK22" s="32">
        <f t="shared" si="10"/>
        <v>4.9000000000000004</v>
      </c>
    </row>
    <row r="23" spans="1:37">
      <c r="A23" s="8">
        <v>11</v>
      </c>
      <c r="B23" s="24" t="s">
        <v>417</v>
      </c>
      <c r="C23" s="42" t="s">
        <v>97</v>
      </c>
      <c r="D23" s="42" t="s">
        <v>418</v>
      </c>
      <c r="E23" s="104" t="s">
        <v>189</v>
      </c>
      <c r="F23" s="104" t="s">
        <v>334</v>
      </c>
      <c r="G23" s="97" t="s">
        <v>176</v>
      </c>
      <c r="H23" s="104" t="s">
        <v>44</v>
      </c>
      <c r="I23" s="104" t="s">
        <v>132</v>
      </c>
      <c r="J23" s="95">
        <v>41890</v>
      </c>
      <c r="K23" s="96">
        <v>7.7619999999999996</v>
      </c>
      <c r="L23" s="97"/>
      <c r="M23" s="97"/>
      <c r="N23" s="97"/>
      <c r="O23" s="97"/>
      <c r="P23" s="43"/>
      <c r="Q23" s="43"/>
      <c r="R23" s="43"/>
      <c r="S23" s="43">
        <v>1</v>
      </c>
      <c r="T23" s="43"/>
      <c r="U23" s="43">
        <v>14</v>
      </c>
      <c r="V23" s="98"/>
      <c r="W23" s="99"/>
      <c r="X23" s="97"/>
      <c r="Y23" s="97"/>
      <c r="Z23" s="97"/>
      <c r="AA23" s="39">
        <f t="shared" si="0"/>
        <v>1.38</v>
      </c>
      <c r="AB23" s="39">
        <f t="shared" si="1"/>
        <v>0</v>
      </c>
      <c r="AC23" s="39">
        <f t="shared" si="2"/>
        <v>0</v>
      </c>
      <c r="AD23" s="39">
        <f t="shared" si="3"/>
        <v>0</v>
      </c>
      <c r="AE23" s="39">
        <f t="shared" si="4"/>
        <v>0</v>
      </c>
      <c r="AF23" s="39">
        <f t="shared" si="5"/>
        <v>3</v>
      </c>
      <c r="AG23" s="32">
        <f t="shared" si="6"/>
        <v>0</v>
      </c>
      <c r="AH23" s="32">
        <f t="shared" si="7"/>
        <v>0</v>
      </c>
      <c r="AI23" s="32">
        <f t="shared" si="8"/>
        <v>0</v>
      </c>
      <c r="AJ23" s="32">
        <f t="shared" si="9"/>
        <v>0</v>
      </c>
      <c r="AK23" s="32">
        <f t="shared" si="10"/>
        <v>4.38</v>
      </c>
    </row>
    <row r="24" spans="1:37">
      <c r="A24" s="8">
        <v>12</v>
      </c>
      <c r="B24" s="125" t="s">
        <v>207</v>
      </c>
      <c r="C24" s="42" t="s">
        <v>205</v>
      </c>
      <c r="D24" s="42" t="s">
        <v>42</v>
      </c>
      <c r="E24" s="104" t="s">
        <v>189</v>
      </c>
      <c r="F24" s="104" t="s">
        <v>335</v>
      </c>
      <c r="G24" s="97" t="s">
        <v>133</v>
      </c>
      <c r="H24" s="104" t="s">
        <v>44</v>
      </c>
      <c r="I24" s="104" t="s">
        <v>132</v>
      </c>
      <c r="J24" s="95">
        <v>41793</v>
      </c>
      <c r="K24" s="96">
        <v>6.61</v>
      </c>
      <c r="L24" s="97"/>
      <c r="M24" s="97"/>
      <c r="N24" s="97"/>
      <c r="O24" s="97"/>
      <c r="P24" s="43"/>
      <c r="Q24" s="43"/>
      <c r="R24" s="43"/>
      <c r="S24" s="43">
        <v>1</v>
      </c>
      <c r="T24" s="43">
        <v>0</v>
      </c>
      <c r="U24" s="43">
        <v>16</v>
      </c>
      <c r="V24" s="98"/>
      <c r="W24" s="99"/>
      <c r="X24" s="97"/>
      <c r="Y24" s="97"/>
      <c r="Z24" s="97"/>
      <c r="AA24" s="39">
        <f t="shared" si="0"/>
        <v>0.81</v>
      </c>
      <c r="AB24" s="39">
        <f t="shared" si="1"/>
        <v>0</v>
      </c>
      <c r="AC24" s="39">
        <f t="shared" si="2"/>
        <v>0</v>
      </c>
      <c r="AD24" s="39">
        <f t="shared" si="3"/>
        <v>0</v>
      </c>
      <c r="AE24" s="39">
        <f t="shared" si="4"/>
        <v>0</v>
      </c>
      <c r="AF24" s="39">
        <f t="shared" si="5"/>
        <v>3.25</v>
      </c>
      <c r="AG24" s="32">
        <f t="shared" si="6"/>
        <v>0</v>
      </c>
      <c r="AH24" s="32">
        <f t="shared" si="7"/>
        <v>0</v>
      </c>
      <c r="AI24" s="32">
        <f t="shared" si="8"/>
        <v>0</v>
      </c>
      <c r="AJ24" s="32">
        <f t="shared" si="9"/>
        <v>0</v>
      </c>
      <c r="AK24" s="32">
        <f t="shared" si="10"/>
        <v>4.0600000000000005</v>
      </c>
    </row>
    <row r="25" spans="1:37">
      <c r="A25" s="8">
        <v>13</v>
      </c>
      <c r="B25" s="125" t="s">
        <v>212</v>
      </c>
      <c r="C25" s="42" t="s">
        <v>213</v>
      </c>
      <c r="D25" s="42" t="s">
        <v>100</v>
      </c>
      <c r="E25" s="104" t="s">
        <v>189</v>
      </c>
      <c r="F25" s="104" t="s">
        <v>334</v>
      </c>
      <c r="G25" s="97" t="s">
        <v>176</v>
      </c>
      <c r="H25" s="104" t="s">
        <v>44</v>
      </c>
      <c r="I25" s="104" t="s">
        <v>132</v>
      </c>
      <c r="J25" s="95">
        <v>41890</v>
      </c>
      <c r="K25" s="96">
        <v>7.5419999999999998</v>
      </c>
      <c r="L25" s="97"/>
      <c r="M25" s="97"/>
      <c r="N25" s="97"/>
      <c r="O25" s="97"/>
      <c r="P25" s="43"/>
      <c r="Q25" s="43">
        <v>8</v>
      </c>
      <c r="R25" s="43">
        <v>1</v>
      </c>
      <c r="S25" s="43"/>
      <c r="T25" s="43">
        <v>4</v>
      </c>
      <c r="U25" s="43">
        <v>15</v>
      </c>
      <c r="V25" s="98"/>
      <c r="W25" s="99"/>
      <c r="X25" s="97"/>
      <c r="Y25" s="97" t="s">
        <v>44</v>
      </c>
      <c r="Z25" s="97"/>
      <c r="AA25" s="39">
        <f t="shared" si="0"/>
        <v>1.27</v>
      </c>
      <c r="AB25" s="39">
        <f t="shared" si="1"/>
        <v>0</v>
      </c>
      <c r="AC25" s="39">
        <f t="shared" si="2"/>
        <v>0</v>
      </c>
      <c r="AD25" s="39">
        <f t="shared" si="3"/>
        <v>0</v>
      </c>
      <c r="AE25" s="39">
        <f t="shared" si="4"/>
        <v>0.5</v>
      </c>
      <c r="AF25" s="39">
        <f t="shared" si="5"/>
        <v>1.25</v>
      </c>
      <c r="AG25" s="32">
        <f t="shared" si="6"/>
        <v>0</v>
      </c>
      <c r="AH25" s="32">
        <f t="shared" si="7"/>
        <v>0</v>
      </c>
      <c r="AI25" s="32">
        <f t="shared" si="8"/>
        <v>0</v>
      </c>
      <c r="AJ25" s="32">
        <f t="shared" si="9"/>
        <v>0</v>
      </c>
      <c r="AK25" s="32">
        <f t="shared" si="10"/>
        <v>3.02</v>
      </c>
    </row>
    <row r="26" spans="1:37">
      <c r="A26" s="8">
        <v>14</v>
      </c>
      <c r="B26" s="24" t="s">
        <v>209</v>
      </c>
      <c r="C26" s="42" t="s">
        <v>79</v>
      </c>
      <c r="D26" s="42" t="s">
        <v>146</v>
      </c>
      <c r="E26" s="104" t="s">
        <v>189</v>
      </c>
      <c r="F26" s="104" t="s">
        <v>334</v>
      </c>
      <c r="G26" s="97" t="s">
        <v>176</v>
      </c>
      <c r="H26" s="104" t="s">
        <v>44</v>
      </c>
      <c r="I26" s="104" t="s">
        <v>132</v>
      </c>
      <c r="J26" s="95">
        <v>41890</v>
      </c>
      <c r="K26" s="96">
        <v>6.4530000000000003</v>
      </c>
      <c r="L26" s="97"/>
      <c r="M26" s="97"/>
      <c r="N26" s="97"/>
      <c r="O26" s="97"/>
      <c r="P26" s="43"/>
      <c r="Q26" s="43">
        <v>6</v>
      </c>
      <c r="R26" s="43">
        <v>13</v>
      </c>
      <c r="S26" s="43"/>
      <c r="T26" s="43">
        <v>7</v>
      </c>
      <c r="U26" s="43">
        <v>12</v>
      </c>
      <c r="V26" s="98"/>
      <c r="W26" s="99"/>
      <c r="X26" s="97"/>
      <c r="Y26" s="97"/>
      <c r="Z26" s="97"/>
      <c r="AA26" s="39">
        <f t="shared" si="0"/>
        <v>0.73</v>
      </c>
      <c r="AB26" s="39">
        <f t="shared" si="1"/>
        <v>0</v>
      </c>
      <c r="AC26" s="39">
        <f t="shared" si="2"/>
        <v>0</v>
      </c>
      <c r="AD26" s="39">
        <f t="shared" si="3"/>
        <v>0</v>
      </c>
      <c r="AE26" s="39">
        <f t="shared" si="4"/>
        <v>0.5</v>
      </c>
      <c r="AF26" s="39">
        <f t="shared" si="5"/>
        <v>1.75</v>
      </c>
      <c r="AG26" s="32">
        <f t="shared" si="6"/>
        <v>0</v>
      </c>
      <c r="AH26" s="32">
        <f t="shared" si="7"/>
        <v>0</v>
      </c>
      <c r="AI26" s="32">
        <f t="shared" si="8"/>
        <v>0</v>
      </c>
      <c r="AJ26" s="32">
        <f t="shared" si="9"/>
        <v>0</v>
      </c>
      <c r="AK26" s="32">
        <f t="shared" si="10"/>
        <v>2.98</v>
      </c>
    </row>
    <row r="27" spans="1:37">
      <c r="A27" s="8">
        <v>15</v>
      </c>
      <c r="B27" s="24" t="s">
        <v>419</v>
      </c>
      <c r="C27" s="42" t="s">
        <v>211</v>
      </c>
      <c r="D27" s="42" t="s">
        <v>79</v>
      </c>
      <c r="E27" s="104" t="s">
        <v>189</v>
      </c>
      <c r="F27" s="104" t="s">
        <v>334</v>
      </c>
      <c r="G27" s="97" t="s">
        <v>176</v>
      </c>
      <c r="H27" s="104" t="s">
        <v>44</v>
      </c>
      <c r="I27" s="104" t="s">
        <v>132</v>
      </c>
      <c r="J27" s="95">
        <v>41890</v>
      </c>
      <c r="K27" s="96">
        <v>7.6429999999999998</v>
      </c>
      <c r="L27" s="97"/>
      <c r="M27" s="97"/>
      <c r="N27" s="97"/>
      <c r="O27" s="97"/>
      <c r="P27" s="43"/>
      <c r="Q27" s="43"/>
      <c r="R27" s="43"/>
      <c r="S27" s="43"/>
      <c r="T27" s="43">
        <v>4</v>
      </c>
      <c r="U27" s="43">
        <v>16</v>
      </c>
      <c r="V27" s="98"/>
      <c r="W27" s="99"/>
      <c r="X27" s="97"/>
      <c r="Y27" s="97"/>
      <c r="Z27" s="97"/>
      <c r="AA27" s="39">
        <f t="shared" si="0"/>
        <v>1.32</v>
      </c>
      <c r="AB27" s="39">
        <f t="shared" si="1"/>
        <v>0</v>
      </c>
      <c r="AC27" s="39">
        <f t="shared" si="2"/>
        <v>0</v>
      </c>
      <c r="AD27" s="39">
        <f t="shared" si="3"/>
        <v>0</v>
      </c>
      <c r="AE27" s="39">
        <f t="shared" si="4"/>
        <v>0</v>
      </c>
      <c r="AF27" s="39">
        <f t="shared" si="5"/>
        <v>1.25</v>
      </c>
      <c r="AG27" s="32">
        <f t="shared" si="6"/>
        <v>0</v>
      </c>
      <c r="AH27" s="32">
        <f t="shared" si="7"/>
        <v>0</v>
      </c>
      <c r="AI27" s="32">
        <f t="shared" si="8"/>
        <v>0</v>
      </c>
      <c r="AJ27" s="32">
        <f t="shared" si="9"/>
        <v>0</v>
      </c>
      <c r="AK27" s="32">
        <f t="shared" si="10"/>
        <v>2.5700000000000003</v>
      </c>
    </row>
    <row r="28" spans="1:37">
      <c r="A28" s="8">
        <v>17</v>
      </c>
      <c r="B28" s="24" t="s">
        <v>218</v>
      </c>
      <c r="C28" s="42" t="s">
        <v>219</v>
      </c>
      <c r="D28" s="42" t="s">
        <v>220</v>
      </c>
      <c r="E28" s="104" t="s">
        <v>189</v>
      </c>
      <c r="F28" s="104" t="s">
        <v>334</v>
      </c>
      <c r="G28" s="97" t="s">
        <v>176</v>
      </c>
      <c r="H28" s="104" t="s">
        <v>44</v>
      </c>
      <c r="I28" s="104" t="s">
        <v>132</v>
      </c>
      <c r="J28" s="95">
        <v>42255</v>
      </c>
      <c r="K28" s="96">
        <v>7.1189999999999998</v>
      </c>
      <c r="L28" s="97"/>
      <c r="M28" s="97"/>
      <c r="N28" s="97"/>
      <c r="O28" s="97"/>
      <c r="P28" s="43"/>
      <c r="Q28" s="43"/>
      <c r="R28" s="43"/>
      <c r="S28" s="43"/>
      <c r="T28" s="43">
        <v>4</v>
      </c>
      <c r="U28" s="43">
        <v>15</v>
      </c>
      <c r="V28" s="98"/>
      <c r="W28" s="99"/>
      <c r="X28" s="97"/>
      <c r="Y28" s="97" t="s">
        <v>44</v>
      </c>
      <c r="Z28" s="97"/>
      <c r="AA28" s="39">
        <f t="shared" si="0"/>
        <v>1.06</v>
      </c>
      <c r="AB28" s="39">
        <f t="shared" si="1"/>
        <v>0</v>
      </c>
      <c r="AC28" s="39">
        <f t="shared" si="2"/>
        <v>0</v>
      </c>
      <c r="AD28" s="39">
        <f t="shared" si="3"/>
        <v>0</v>
      </c>
      <c r="AE28" s="39">
        <f t="shared" si="4"/>
        <v>0</v>
      </c>
      <c r="AF28" s="39">
        <f t="shared" si="5"/>
        <v>1.25</v>
      </c>
      <c r="AG28" s="32">
        <f t="shared" si="6"/>
        <v>0</v>
      </c>
      <c r="AH28" s="32">
        <f t="shared" si="7"/>
        <v>0</v>
      </c>
      <c r="AI28" s="32">
        <f t="shared" si="8"/>
        <v>0</v>
      </c>
      <c r="AJ28" s="32">
        <f t="shared" si="9"/>
        <v>0</v>
      </c>
      <c r="AK28" s="32">
        <f t="shared" si="10"/>
        <v>2.31</v>
      </c>
    </row>
    <row r="29" spans="1:37">
      <c r="A29" s="8">
        <v>18</v>
      </c>
      <c r="B29" s="24" t="s">
        <v>214</v>
      </c>
      <c r="C29" s="42" t="s">
        <v>215</v>
      </c>
      <c r="D29" s="42" t="s">
        <v>79</v>
      </c>
      <c r="E29" s="104" t="s">
        <v>189</v>
      </c>
      <c r="F29" s="104" t="s">
        <v>335</v>
      </c>
      <c r="G29" s="97" t="s">
        <v>133</v>
      </c>
      <c r="H29" s="104" t="s">
        <v>44</v>
      </c>
      <c r="I29" s="104" t="s">
        <v>132</v>
      </c>
      <c r="J29" s="95">
        <v>39989</v>
      </c>
      <c r="K29" s="96">
        <v>7.45</v>
      </c>
      <c r="L29" s="97"/>
      <c r="M29" s="97"/>
      <c r="N29" s="97"/>
      <c r="O29" s="97"/>
      <c r="P29" s="43">
        <v>1</v>
      </c>
      <c r="Q29" s="43">
        <v>1</v>
      </c>
      <c r="R29" s="43">
        <v>24</v>
      </c>
      <c r="S29" s="43"/>
      <c r="T29" s="43"/>
      <c r="U29" s="43"/>
      <c r="V29" s="98"/>
      <c r="W29" s="99"/>
      <c r="X29" s="97"/>
      <c r="Y29" s="97"/>
      <c r="Z29" s="97"/>
      <c r="AA29" s="39">
        <f t="shared" si="0"/>
        <v>1.23</v>
      </c>
      <c r="AB29" s="39">
        <f t="shared" si="1"/>
        <v>0</v>
      </c>
      <c r="AC29" s="39">
        <f t="shared" si="2"/>
        <v>0</v>
      </c>
      <c r="AD29" s="39">
        <f t="shared" si="3"/>
        <v>0</v>
      </c>
      <c r="AE29" s="39">
        <f t="shared" si="4"/>
        <v>1</v>
      </c>
      <c r="AF29" s="39">
        <f t="shared" si="5"/>
        <v>0</v>
      </c>
      <c r="AG29" s="32">
        <f t="shared" si="6"/>
        <v>0</v>
      </c>
      <c r="AH29" s="32">
        <f t="shared" si="7"/>
        <v>0</v>
      </c>
      <c r="AI29" s="32">
        <f t="shared" si="8"/>
        <v>0</v>
      </c>
      <c r="AJ29" s="32">
        <f t="shared" si="9"/>
        <v>0</v>
      </c>
      <c r="AK29" s="32">
        <f t="shared" si="10"/>
        <v>2.23</v>
      </c>
    </row>
    <row r="30" spans="1:37">
      <c r="A30" s="8">
        <v>19</v>
      </c>
      <c r="B30" s="24" t="s">
        <v>216</v>
      </c>
      <c r="C30" s="42" t="s">
        <v>217</v>
      </c>
      <c r="D30" s="42" t="s">
        <v>294</v>
      </c>
      <c r="E30" s="104" t="s">
        <v>189</v>
      </c>
      <c r="F30" s="104" t="s">
        <v>335</v>
      </c>
      <c r="G30" s="97" t="s">
        <v>133</v>
      </c>
      <c r="H30" s="104" t="s">
        <v>44</v>
      </c>
      <c r="I30" s="104" t="s">
        <v>132</v>
      </c>
      <c r="J30" s="95">
        <v>41793</v>
      </c>
      <c r="K30" s="96">
        <v>7.4</v>
      </c>
      <c r="L30" s="97"/>
      <c r="M30" s="97"/>
      <c r="N30" s="97"/>
      <c r="O30" s="97"/>
      <c r="P30" s="43"/>
      <c r="Q30" s="43">
        <v>8</v>
      </c>
      <c r="R30" s="43"/>
      <c r="S30" s="43"/>
      <c r="T30" s="43"/>
      <c r="U30" s="43"/>
      <c r="V30" s="98"/>
      <c r="W30" s="99"/>
      <c r="X30" s="97"/>
      <c r="Y30" s="97"/>
      <c r="Z30" s="97"/>
      <c r="AA30" s="39">
        <f t="shared" si="0"/>
        <v>1.2</v>
      </c>
      <c r="AB30" s="39">
        <f t="shared" si="1"/>
        <v>0</v>
      </c>
      <c r="AC30" s="39">
        <f t="shared" si="2"/>
        <v>0</v>
      </c>
      <c r="AD30" s="39">
        <f t="shared" si="3"/>
        <v>0</v>
      </c>
      <c r="AE30" s="39">
        <f t="shared" si="4"/>
        <v>0.5</v>
      </c>
      <c r="AF30" s="39">
        <f t="shared" si="5"/>
        <v>0</v>
      </c>
      <c r="AG30" s="32">
        <f t="shared" si="6"/>
        <v>0</v>
      </c>
      <c r="AH30" s="32">
        <f t="shared" si="7"/>
        <v>0</v>
      </c>
      <c r="AI30" s="32">
        <f t="shared" si="8"/>
        <v>0</v>
      </c>
      <c r="AJ30" s="32">
        <f t="shared" si="9"/>
        <v>0</v>
      </c>
      <c r="AK30" s="32">
        <f t="shared" si="10"/>
        <v>1.7</v>
      </c>
    </row>
    <row r="31" spans="1:37">
      <c r="A31" s="8">
        <v>20</v>
      </c>
      <c r="B31" s="101" t="s">
        <v>422</v>
      </c>
      <c r="C31" s="126" t="s">
        <v>1</v>
      </c>
      <c r="D31" s="126" t="s">
        <v>8</v>
      </c>
      <c r="E31" s="104" t="s">
        <v>189</v>
      </c>
      <c r="F31" s="104" t="s">
        <v>334</v>
      </c>
      <c r="G31" s="97" t="s">
        <v>176</v>
      </c>
      <c r="H31" s="104" t="s">
        <v>44</v>
      </c>
      <c r="I31" s="104" t="s">
        <v>132</v>
      </c>
      <c r="J31" s="95">
        <v>42333</v>
      </c>
      <c r="K31" s="96">
        <v>7.31</v>
      </c>
      <c r="L31" s="97"/>
      <c r="M31" s="97"/>
      <c r="N31" s="97"/>
      <c r="O31" s="97"/>
      <c r="P31" s="43"/>
      <c r="Q31" s="127">
        <v>6</v>
      </c>
      <c r="R31" s="43"/>
      <c r="S31" s="43"/>
      <c r="T31" s="43"/>
      <c r="U31" s="43"/>
      <c r="V31" s="98"/>
      <c r="W31" s="99"/>
      <c r="X31" s="97"/>
      <c r="Y31" s="97"/>
      <c r="Z31" s="97"/>
      <c r="AA31" s="39">
        <f t="shared" si="0"/>
        <v>1.1599999999999999</v>
      </c>
      <c r="AB31" s="39">
        <f t="shared" si="1"/>
        <v>0</v>
      </c>
      <c r="AC31" s="39">
        <f t="shared" si="2"/>
        <v>0</v>
      </c>
      <c r="AD31" s="39">
        <f t="shared" si="3"/>
        <v>0</v>
      </c>
      <c r="AE31" s="39">
        <f t="shared" si="4"/>
        <v>0.5</v>
      </c>
      <c r="AF31" s="39">
        <f t="shared" si="5"/>
        <v>0</v>
      </c>
      <c r="AG31" s="32">
        <f t="shared" si="6"/>
        <v>0</v>
      </c>
      <c r="AH31" s="32">
        <f t="shared" si="7"/>
        <v>0</v>
      </c>
      <c r="AI31" s="32">
        <f t="shared" si="8"/>
        <v>0</v>
      </c>
      <c r="AJ31" s="32">
        <f t="shared" si="9"/>
        <v>0</v>
      </c>
      <c r="AK31" s="32">
        <f t="shared" si="10"/>
        <v>1.66</v>
      </c>
    </row>
    <row r="32" spans="1:37">
      <c r="A32" s="8">
        <v>21</v>
      </c>
      <c r="B32" s="125" t="s">
        <v>222</v>
      </c>
      <c r="C32" s="42" t="s">
        <v>11</v>
      </c>
      <c r="D32" s="42" t="s">
        <v>294</v>
      </c>
      <c r="E32" s="104" t="s">
        <v>189</v>
      </c>
      <c r="F32" s="104" t="s">
        <v>334</v>
      </c>
      <c r="G32" s="97" t="s">
        <v>176</v>
      </c>
      <c r="H32" s="104" t="s">
        <v>44</v>
      </c>
      <c r="I32" s="104" t="s">
        <v>132</v>
      </c>
      <c r="J32" s="95">
        <v>41890</v>
      </c>
      <c r="K32" s="96">
        <v>6.2549999999999999</v>
      </c>
      <c r="L32" s="97"/>
      <c r="M32" s="97"/>
      <c r="N32" s="97"/>
      <c r="O32" s="97"/>
      <c r="P32" s="43"/>
      <c r="Q32" s="43">
        <v>11</v>
      </c>
      <c r="R32" s="43">
        <v>18</v>
      </c>
      <c r="S32" s="43"/>
      <c r="T32" s="43"/>
      <c r="U32" s="43"/>
      <c r="V32" s="98"/>
      <c r="W32" s="99"/>
      <c r="X32" s="97"/>
      <c r="Y32" s="97"/>
      <c r="Z32" s="97"/>
      <c r="AA32" s="39">
        <f t="shared" si="0"/>
        <v>0.63</v>
      </c>
      <c r="AB32" s="39">
        <f t="shared" si="1"/>
        <v>0</v>
      </c>
      <c r="AC32" s="39">
        <f t="shared" si="2"/>
        <v>0</v>
      </c>
      <c r="AD32" s="39">
        <f t="shared" si="3"/>
        <v>0</v>
      </c>
      <c r="AE32" s="39">
        <f t="shared" si="4"/>
        <v>1</v>
      </c>
      <c r="AF32" s="39">
        <f t="shared" si="5"/>
        <v>0</v>
      </c>
      <c r="AG32" s="32">
        <f t="shared" si="6"/>
        <v>0</v>
      </c>
      <c r="AH32" s="32">
        <f t="shared" si="7"/>
        <v>0</v>
      </c>
      <c r="AI32" s="32">
        <f t="shared" si="8"/>
        <v>0</v>
      </c>
      <c r="AJ32" s="32">
        <f t="shared" si="9"/>
        <v>0</v>
      </c>
      <c r="AK32" s="32">
        <f t="shared" si="10"/>
        <v>1.63</v>
      </c>
    </row>
    <row r="33" spans="1:37">
      <c r="A33" s="8">
        <v>22</v>
      </c>
      <c r="B33" s="101" t="s">
        <v>423</v>
      </c>
      <c r="C33" s="126" t="s">
        <v>267</v>
      </c>
      <c r="D33" s="126" t="s">
        <v>79</v>
      </c>
      <c r="E33" s="104" t="s">
        <v>189</v>
      </c>
      <c r="F33" s="104" t="s">
        <v>334</v>
      </c>
      <c r="G33" s="97" t="s">
        <v>176</v>
      </c>
      <c r="H33" s="104" t="s">
        <v>44</v>
      </c>
      <c r="I33" s="104" t="s">
        <v>132</v>
      </c>
      <c r="J33" s="95">
        <v>40431</v>
      </c>
      <c r="K33" s="96">
        <v>6.1020000000000003</v>
      </c>
      <c r="L33" s="97"/>
      <c r="M33" s="97"/>
      <c r="N33" s="97"/>
      <c r="O33" s="97"/>
      <c r="P33" s="43">
        <v>1</v>
      </c>
      <c r="Q33" s="43">
        <v>1</v>
      </c>
      <c r="R33" s="43">
        <v>14</v>
      </c>
      <c r="S33" s="43"/>
      <c r="T33" s="43"/>
      <c r="U33" s="43"/>
      <c r="V33" s="98"/>
      <c r="W33" s="99"/>
      <c r="X33" s="97"/>
      <c r="Y33" s="97" t="s">
        <v>44</v>
      </c>
      <c r="Z33" s="97" t="s">
        <v>3</v>
      </c>
      <c r="AA33" s="39">
        <f t="shared" si="0"/>
        <v>0.55000000000000004</v>
      </c>
      <c r="AB33" s="39">
        <f t="shared" si="1"/>
        <v>0</v>
      </c>
      <c r="AC33" s="39">
        <f t="shared" si="2"/>
        <v>0</v>
      </c>
      <c r="AD33" s="39">
        <f t="shared" si="3"/>
        <v>0</v>
      </c>
      <c r="AE33" s="39">
        <f t="shared" si="4"/>
        <v>1</v>
      </c>
      <c r="AF33" s="39">
        <f t="shared" si="5"/>
        <v>0</v>
      </c>
      <c r="AG33" s="32">
        <f t="shared" si="6"/>
        <v>0</v>
      </c>
      <c r="AH33" s="32">
        <f t="shared" si="7"/>
        <v>0</v>
      </c>
      <c r="AI33" s="32">
        <f t="shared" si="8"/>
        <v>0</v>
      </c>
      <c r="AJ33" s="32">
        <f t="shared" si="9"/>
        <v>0</v>
      </c>
      <c r="AK33" s="32">
        <f t="shared" si="10"/>
        <v>1.55</v>
      </c>
    </row>
    <row r="34" spans="1:37">
      <c r="A34" s="8">
        <v>23</v>
      </c>
      <c r="B34" s="125" t="s">
        <v>223</v>
      </c>
      <c r="C34" s="42" t="s">
        <v>424</v>
      </c>
      <c r="D34" s="42" t="s">
        <v>146</v>
      </c>
      <c r="E34" s="104" t="s">
        <v>189</v>
      </c>
      <c r="F34" s="104" t="s">
        <v>334</v>
      </c>
      <c r="G34" s="97" t="s">
        <v>176</v>
      </c>
      <c r="H34" s="104" t="s">
        <v>44</v>
      </c>
      <c r="I34" s="104" t="s">
        <v>132</v>
      </c>
      <c r="J34" s="95">
        <v>42255</v>
      </c>
      <c r="K34" s="96">
        <v>5.915</v>
      </c>
      <c r="L34" s="97"/>
      <c r="M34" s="97"/>
      <c r="N34" s="97"/>
      <c r="O34" s="97"/>
      <c r="P34" s="43"/>
      <c r="Q34" s="43">
        <v>4</v>
      </c>
      <c r="R34" s="43">
        <v>4</v>
      </c>
      <c r="S34" s="43"/>
      <c r="T34" s="43">
        <v>3</v>
      </c>
      <c r="U34" s="43">
        <v>8</v>
      </c>
      <c r="V34" s="98"/>
      <c r="W34" s="99"/>
      <c r="X34" s="97"/>
      <c r="Y34" s="97"/>
      <c r="Z34" s="97"/>
      <c r="AA34" s="39">
        <f t="shared" si="0"/>
        <v>0.46</v>
      </c>
      <c r="AB34" s="39">
        <f t="shared" si="1"/>
        <v>0</v>
      </c>
      <c r="AC34" s="39">
        <f t="shared" si="2"/>
        <v>0</v>
      </c>
      <c r="AD34" s="39">
        <f t="shared" si="3"/>
        <v>0</v>
      </c>
      <c r="AE34" s="39">
        <f t="shared" si="4"/>
        <v>0</v>
      </c>
      <c r="AF34" s="39">
        <f t="shared" si="5"/>
        <v>0.75</v>
      </c>
      <c r="AG34" s="32">
        <f t="shared" si="6"/>
        <v>0</v>
      </c>
      <c r="AH34" s="32">
        <f t="shared" si="7"/>
        <v>0</v>
      </c>
      <c r="AI34" s="32">
        <f t="shared" si="8"/>
        <v>0</v>
      </c>
      <c r="AJ34" s="32">
        <f t="shared" si="9"/>
        <v>0</v>
      </c>
      <c r="AK34" s="32">
        <f t="shared" si="10"/>
        <v>1.21</v>
      </c>
    </row>
    <row r="35" spans="1:37">
      <c r="A35" s="8">
        <v>24</v>
      </c>
      <c r="B35" s="24" t="s">
        <v>221</v>
      </c>
      <c r="C35" s="42" t="s">
        <v>425</v>
      </c>
      <c r="D35" s="42" t="s">
        <v>14</v>
      </c>
      <c r="E35" s="104" t="s">
        <v>189</v>
      </c>
      <c r="F35" s="104" t="s">
        <v>334</v>
      </c>
      <c r="G35" s="97" t="s">
        <v>176</v>
      </c>
      <c r="H35" s="104" t="s">
        <v>44</v>
      </c>
      <c r="I35" s="104" t="s">
        <v>132</v>
      </c>
      <c r="J35" s="95">
        <v>39988</v>
      </c>
      <c r="K35" s="96">
        <v>6.367</v>
      </c>
      <c r="L35" s="97"/>
      <c r="M35" s="97"/>
      <c r="N35" s="97"/>
      <c r="O35" s="97"/>
      <c r="P35" s="43"/>
      <c r="Q35" s="43">
        <v>10</v>
      </c>
      <c r="R35" s="43">
        <v>12</v>
      </c>
      <c r="S35" s="43"/>
      <c r="T35" s="43"/>
      <c r="U35" s="43"/>
      <c r="V35" s="98"/>
      <c r="W35" s="99"/>
      <c r="X35" s="97"/>
      <c r="Y35" s="97"/>
      <c r="Z35" s="97"/>
      <c r="AA35" s="39">
        <f t="shared" si="0"/>
        <v>0.68</v>
      </c>
      <c r="AB35" s="39">
        <f t="shared" si="1"/>
        <v>0</v>
      </c>
      <c r="AC35" s="39">
        <f t="shared" si="2"/>
        <v>0</v>
      </c>
      <c r="AD35" s="39">
        <f t="shared" si="3"/>
        <v>0</v>
      </c>
      <c r="AE35" s="39">
        <f t="shared" si="4"/>
        <v>0.5</v>
      </c>
      <c r="AF35" s="39">
        <f t="shared" si="5"/>
        <v>0</v>
      </c>
      <c r="AG35" s="32">
        <f t="shared" si="6"/>
        <v>0</v>
      </c>
      <c r="AH35" s="32">
        <f t="shared" si="7"/>
        <v>0</v>
      </c>
      <c r="AI35" s="32">
        <f t="shared" si="8"/>
        <v>0</v>
      </c>
      <c r="AJ35" s="32">
        <f t="shared" si="9"/>
        <v>0</v>
      </c>
      <c r="AK35" s="32">
        <f t="shared" si="10"/>
        <v>1.1800000000000002</v>
      </c>
    </row>
    <row r="36" spans="1:37">
      <c r="A36" s="8">
        <v>25</v>
      </c>
      <c r="B36" s="24" t="s">
        <v>426</v>
      </c>
      <c r="C36" s="42" t="s">
        <v>427</v>
      </c>
      <c r="D36" s="42" t="s">
        <v>76</v>
      </c>
      <c r="E36" s="104" t="s">
        <v>189</v>
      </c>
      <c r="F36" s="104" t="s">
        <v>334</v>
      </c>
      <c r="G36" s="97" t="s">
        <v>176</v>
      </c>
      <c r="H36" s="104" t="s">
        <v>44</v>
      </c>
      <c r="I36" s="104" t="s">
        <v>132</v>
      </c>
      <c r="J36" s="95">
        <v>42255</v>
      </c>
      <c r="K36" s="96">
        <v>7.024</v>
      </c>
      <c r="L36" s="97"/>
      <c r="M36" s="97"/>
      <c r="N36" s="97"/>
      <c r="O36" s="97"/>
      <c r="P36" s="43"/>
      <c r="Q36" s="43"/>
      <c r="R36" s="43"/>
      <c r="S36" s="43"/>
      <c r="T36" s="43"/>
      <c r="U36" s="43"/>
      <c r="V36" s="98"/>
      <c r="W36" s="99"/>
      <c r="X36" s="97"/>
      <c r="Y36" s="97"/>
      <c r="Z36" s="97"/>
      <c r="AA36" s="39">
        <f t="shared" si="0"/>
        <v>1.01</v>
      </c>
      <c r="AB36" s="39">
        <f t="shared" si="1"/>
        <v>0</v>
      </c>
      <c r="AC36" s="39">
        <f t="shared" si="2"/>
        <v>0</v>
      </c>
      <c r="AD36" s="39">
        <f t="shared" si="3"/>
        <v>0</v>
      </c>
      <c r="AE36" s="39">
        <f t="shared" si="4"/>
        <v>0</v>
      </c>
      <c r="AF36" s="39">
        <f t="shared" si="5"/>
        <v>0</v>
      </c>
      <c r="AG36" s="32">
        <f t="shared" si="6"/>
        <v>0</v>
      </c>
      <c r="AH36" s="32">
        <f t="shared" si="7"/>
        <v>0</v>
      </c>
      <c r="AI36" s="32">
        <f t="shared" si="8"/>
        <v>0</v>
      </c>
      <c r="AJ36" s="32">
        <f t="shared" si="9"/>
        <v>0</v>
      </c>
      <c r="AK36" s="32">
        <f t="shared" si="10"/>
        <v>1.01</v>
      </c>
    </row>
    <row r="37" spans="1:37">
      <c r="A37" s="8">
        <v>26</v>
      </c>
      <c r="B37" s="101" t="s">
        <v>428</v>
      </c>
      <c r="C37" s="126" t="s">
        <v>60</v>
      </c>
      <c r="D37" s="126" t="s">
        <v>79</v>
      </c>
      <c r="E37" s="104" t="s">
        <v>189</v>
      </c>
      <c r="F37" s="104" t="s">
        <v>334</v>
      </c>
      <c r="G37" s="97" t="s">
        <v>176</v>
      </c>
      <c r="H37" s="104" t="s">
        <v>44</v>
      </c>
      <c r="I37" s="104" t="s">
        <v>132</v>
      </c>
      <c r="J37" s="95">
        <v>41415</v>
      </c>
      <c r="K37" s="96">
        <v>5.8019999999999996</v>
      </c>
      <c r="L37" s="97"/>
      <c r="M37" s="97"/>
      <c r="N37" s="97"/>
      <c r="O37" s="97"/>
      <c r="P37" s="43"/>
      <c r="Q37" s="43">
        <v>10</v>
      </c>
      <c r="R37" s="43"/>
      <c r="S37" s="43"/>
      <c r="T37" s="43"/>
      <c r="U37" s="43"/>
      <c r="V37" s="98"/>
      <c r="W37" s="99"/>
      <c r="X37" s="97"/>
      <c r="Y37" s="97"/>
      <c r="Z37" s="97"/>
      <c r="AA37" s="39">
        <f t="shared" si="0"/>
        <v>0.4</v>
      </c>
      <c r="AB37" s="39">
        <f t="shared" si="1"/>
        <v>0</v>
      </c>
      <c r="AC37" s="39">
        <f t="shared" si="2"/>
        <v>0</v>
      </c>
      <c r="AD37" s="39">
        <f t="shared" si="3"/>
        <v>0</v>
      </c>
      <c r="AE37" s="39">
        <f t="shared" si="4"/>
        <v>0.5</v>
      </c>
      <c r="AF37" s="39">
        <f t="shared" si="5"/>
        <v>0</v>
      </c>
      <c r="AG37" s="32">
        <f t="shared" si="6"/>
        <v>0</v>
      </c>
      <c r="AH37" s="32">
        <f t="shared" si="7"/>
        <v>0</v>
      </c>
      <c r="AI37" s="32">
        <f t="shared" si="8"/>
        <v>0</v>
      </c>
      <c r="AJ37" s="32">
        <f t="shared" si="9"/>
        <v>0</v>
      </c>
      <c r="AK37" s="32">
        <f t="shared" si="10"/>
        <v>0.9</v>
      </c>
    </row>
    <row r="38" spans="1:37">
      <c r="A38" s="8">
        <v>27</v>
      </c>
      <c r="B38" s="24" t="s">
        <v>429</v>
      </c>
      <c r="C38" s="42" t="s">
        <v>231</v>
      </c>
      <c r="D38" s="42" t="s">
        <v>100</v>
      </c>
      <c r="E38" s="104" t="s">
        <v>189</v>
      </c>
      <c r="F38" s="104" t="s">
        <v>334</v>
      </c>
      <c r="G38" s="97" t="s">
        <v>176</v>
      </c>
      <c r="H38" s="104" t="s">
        <v>44</v>
      </c>
      <c r="I38" s="104" t="s">
        <v>132</v>
      </c>
      <c r="J38" s="95">
        <v>42656</v>
      </c>
      <c r="K38" s="96">
        <v>6.7859999999999996</v>
      </c>
      <c r="L38" s="97"/>
      <c r="M38" s="97"/>
      <c r="N38" s="97"/>
      <c r="O38" s="97"/>
      <c r="P38" s="43"/>
      <c r="Q38" s="43"/>
      <c r="R38" s="43"/>
      <c r="S38" s="43"/>
      <c r="T38" s="43"/>
      <c r="U38" s="43"/>
      <c r="V38" s="98"/>
      <c r="W38" s="99"/>
      <c r="X38" s="97"/>
      <c r="Y38" s="97"/>
      <c r="Z38" s="97"/>
      <c r="AA38" s="39">
        <f t="shared" si="0"/>
        <v>0.89</v>
      </c>
      <c r="AB38" s="39">
        <f t="shared" si="1"/>
        <v>0</v>
      </c>
      <c r="AC38" s="39">
        <f t="shared" si="2"/>
        <v>0</v>
      </c>
      <c r="AD38" s="39">
        <f t="shared" si="3"/>
        <v>0</v>
      </c>
      <c r="AE38" s="39">
        <f t="shared" si="4"/>
        <v>0</v>
      </c>
      <c r="AF38" s="39">
        <f t="shared" si="5"/>
        <v>0</v>
      </c>
      <c r="AG38" s="32">
        <f t="shared" si="6"/>
        <v>0</v>
      </c>
      <c r="AH38" s="32">
        <f t="shared" si="7"/>
        <v>0</v>
      </c>
      <c r="AI38" s="32">
        <f t="shared" si="8"/>
        <v>0</v>
      </c>
      <c r="AJ38" s="32">
        <f t="shared" si="9"/>
        <v>0</v>
      </c>
      <c r="AK38" s="32">
        <f t="shared" si="10"/>
        <v>0.89</v>
      </c>
    </row>
    <row r="39" spans="1:37">
      <c r="A39" s="8">
        <v>28</v>
      </c>
      <c r="B39" s="101" t="s">
        <v>430</v>
      </c>
      <c r="C39" s="126" t="s">
        <v>52</v>
      </c>
      <c r="D39" s="126" t="s">
        <v>396</v>
      </c>
      <c r="E39" s="104" t="s">
        <v>189</v>
      </c>
      <c r="F39" s="104" t="s">
        <v>334</v>
      </c>
      <c r="G39" s="97" t="s">
        <v>176</v>
      </c>
      <c r="H39" s="104" t="s">
        <v>44</v>
      </c>
      <c r="I39" s="104" t="s">
        <v>132</v>
      </c>
      <c r="J39" s="95">
        <v>42626</v>
      </c>
      <c r="K39" s="96">
        <v>6.7380000000000004</v>
      </c>
      <c r="L39" s="97"/>
      <c r="M39" s="97"/>
      <c r="N39" s="97"/>
      <c r="O39" s="97"/>
      <c r="P39" s="43"/>
      <c r="Q39" s="43"/>
      <c r="R39" s="43"/>
      <c r="S39" s="43"/>
      <c r="T39" s="43"/>
      <c r="U39" s="43"/>
      <c r="V39" s="98"/>
      <c r="W39" s="99"/>
      <c r="X39" s="97"/>
      <c r="Y39" s="97"/>
      <c r="Z39" s="97"/>
      <c r="AA39" s="39">
        <f t="shared" si="0"/>
        <v>0.87</v>
      </c>
      <c r="AB39" s="39">
        <f t="shared" si="1"/>
        <v>0</v>
      </c>
      <c r="AC39" s="39">
        <f t="shared" si="2"/>
        <v>0</v>
      </c>
      <c r="AD39" s="39">
        <f t="shared" si="3"/>
        <v>0</v>
      </c>
      <c r="AE39" s="39">
        <f t="shared" si="4"/>
        <v>0</v>
      </c>
      <c r="AF39" s="39">
        <f t="shared" si="5"/>
        <v>0</v>
      </c>
      <c r="AG39" s="32">
        <f t="shared" si="6"/>
        <v>0</v>
      </c>
      <c r="AH39" s="32">
        <f t="shared" si="7"/>
        <v>0</v>
      </c>
      <c r="AI39" s="32">
        <f t="shared" si="8"/>
        <v>0</v>
      </c>
      <c r="AJ39" s="32">
        <f t="shared" si="9"/>
        <v>0</v>
      </c>
      <c r="AK39" s="32">
        <f t="shared" si="10"/>
        <v>0.87</v>
      </c>
    </row>
    <row r="40" spans="1:37">
      <c r="A40" s="8">
        <v>29</v>
      </c>
      <c r="B40" s="101" t="s">
        <v>431</v>
      </c>
      <c r="C40" s="126" t="s">
        <v>38</v>
      </c>
      <c r="D40" s="126" t="s">
        <v>31</v>
      </c>
      <c r="E40" s="104" t="s">
        <v>189</v>
      </c>
      <c r="F40" s="104" t="s">
        <v>334</v>
      </c>
      <c r="G40" s="97" t="s">
        <v>176</v>
      </c>
      <c r="H40" s="104" t="s">
        <v>44</v>
      </c>
      <c r="I40" s="104" t="s">
        <v>132</v>
      </c>
      <c r="J40" s="95">
        <v>42817</v>
      </c>
      <c r="K40" s="96">
        <v>6.5949999999999998</v>
      </c>
      <c r="L40" s="97"/>
      <c r="M40" s="97"/>
      <c r="N40" s="97"/>
      <c r="O40" s="97"/>
      <c r="P40" s="43"/>
      <c r="Q40" s="43"/>
      <c r="R40" s="43"/>
      <c r="S40" s="43"/>
      <c r="T40" s="43"/>
      <c r="U40" s="43"/>
      <c r="V40" s="98"/>
      <c r="W40" s="99"/>
      <c r="X40" s="97"/>
      <c r="Y40" s="97"/>
      <c r="Z40" s="97"/>
      <c r="AA40" s="39">
        <f t="shared" si="0"/>
        <v>0.8</v>
      </c>
      <c r="AB40" s="39">
        <f t="shared" si="1"/>
        <v>0</v>
      </c>
      <c r="AC40" s="39">
        <f t="shared" si="2"/>
        <v>0</v>
      </c>
      <c r="AD40" s="39">
        <f t="shared" si="3"/>
        <v>0</v>
      </c>
      <c r="AE40" s="39">
        <f t="shared" si="4"/>
        <v>0</v>
      </c>
      <c r="AF40" s="39">
        <f t="shared" si="5"/>
        <v>0</v>
      </c>
      <c r="AG40" s="32">
        <f t="shared" si="6"/>
        <v>0</v>
      </c>
      <c r="AH40" s="32">
        <f t="shared" si="7"/>
        <v>0</v>
      </c>
      <c r="AI40" s="32">
        <f t="shared" si="8"/>
        <v>0</v>
      </c>
      <c r="AJ40" s="32">
        <f t="shared" si="9"/>
        <v>0</v>
      </c>
      <c r="AK40" s="32">
        <f t="shared" si="10"/>
        <v>0.8</v>
      </c>
    </row>
    <row r="41" spans="1:37">
      <c r="A41" s="8">
        <v>30</v>
      </c>
      <c r="B41" s="125" t="s">
        <v>432</v>
      </c>
      <c r="C41" s="119" t="s">
        <v>1</v>
      </c>
      <c r="D41" s="119" t="s">
        <v>308</v>
      </c>
      <c r="E41" s="104" t="s">
        <v>189</v>
      </c>
      <c r="F41" s="104" t="s">
        <v>334</v>
      </c>
      <c r="G41" s="97" t="s">
        <v>176</v>
      </c>
      <c r="H41" s="104" t="s">
        <v>44</v>
      </c>
      <c r="I41" s="104" t="s">
        <v>132</v>
      </c>
      <c r="J41" s="95">
        <v>42153</v>
      </c>
      <c r="K41" s="96">
        <v>6.2619999999999996</v>
      </c>
      <c r="L41" s="97"/>
      <c r="M41" s="97"/>
      <c r="N41" s="97"/>
      <c r="O41" s="97"/>
      <c r="P41" s="43"/>
      <c r="Q41" s="43"/>
      <c r="R41" s="43"/>
      <c r="S41" s="43"/>
      <c r="T41" s="43"/>
      <c r="U41" s="43"/>
      <c r="V41" s="98"/>
      <c r="W41" s="99"/>
      <c r="X41" s="97"/>
      <c r="Y41" s="97"/>
      <c r="Z41" s="97"/>
      <c r="AA41" s="39">
        <f t="shared" si="0"/>
        <v>0.63</v>
      </c>
      <c r="AB41" s="39">
        <f t="shared" si="1"/>
        <v>0</v>
      </c>
      <c r="AC41" s="39">
        <f t="shared" si="2"/>
        <v>0</v>
      </c>
      <c r="AD41" s="39">
        <f t="shared" si="3"/>
        <v>0</v>
      </c>
      <c r="AE41" s="39">
        <f t="shared" si="4"/>
        <v>0</v>
      </c>
      <c r="AF41" s="39">
        <f t="shared" si="5"/>
        <v>0</v>
      </c>
      <c r="AG41" s="32">
        <f t="shared" si="6"/>
        <v>0</v>
      </c>
      <c r="AH41" s="32">
        <f t="shared" si="7"/>
        <v>0</v>
      </c>
      <c r="AI41" s="32">
        <f t="shared" si="8"/>
        <v>0</v>
      </c>
      <c r="AJ41" s="32">
        <f t="shared" si="9"/>
        <v>0</v>
      </c>
      <c r="AK41" s="32">
        <f t="shared" si="10"/>
        <v>0.63</v>
      </c>
    </row>
    <row r="42" spans="1:37">
      <c r="A42" s="8">
        <v>31</v>
      </c>
      <c r="B42" s="101" t="s">
        <v>433</v>
      </c>
      <c r="C42" s="126" t="s">
        <v>434</v>
      </c>
      <c r="D42" s="126" t="s">
        <v>308</v>
      </c>
      <c r="E42" s="104" t="s">
        <v>189</v>
      </c>
      <c r="F42" s="104" t="s">
        <v>334</v>
      </c>
      <c r="G42" s="97" t="s">
        <v>176</v>
      </c>
      <c r="H42" s="104" t="s">
        <v>44</v>
      </c>
      <c r="I42" s="104" t="s">
        <v>132</v>
      </c>
      <c r="J42" s="95">
        <v>42255</v>
      </c>
      <c r="K42" s="96">
        <v>6.1669999999999998</v>
      </c>
      <c r="L42" s="97"/>
      <c r="M42" s="97"/>
      <c r="N42" s="97"/>
      <c r="O42" s="97"/>
      <c r="P42" s="43"/>
      <c r="Q42" s="43"/>
      <c r="R42" s="43"/>
      <c r="S42" s="43"/>
      <c r="T42" s="43"/>
      <c r="U42" s="43"/>
      <c r="V42" s="98"/>
      <c r="W42" s="99"/>
      <c r="X42" s="97"/>
      <c r="Y42" s="97"/>
      <c r="Z42" s="97"/>
      <c r="AA42" s="39">
        <f t="shared" si="0"/>
        <v>0.57999999999999996</v>
      </c>
      <c r="AB42" s="39">
        <f t="shared" si="1"/>
        <v>0</v>
      </c>
      <c r="AC42" s="39">
        <f t="shared" si="2"/>
        <v>0</v>
      </c>
      <c r="AD42" s="39">
        <f t="shared" si="3"/>
        <v>0</v>
      </c>
      <c r="AE42" s="39">
        <f t="shared" si="4"/>
        <v>0</v>
      </c>
      <c r="AF42" s="39">
        <f t="shared" si="5"/>
        <v>0</v>
      </c>
      <c r="AG42" s="32">
        <f t="shared" si="6"/>
        <v>0</v>
      </c>
      <c r="AH42" s="32">
        <f t="shared" si="7"/>
        <v>0</v>
      </c>
      <c r="AI42" s="32">
        <f t="shared" si="8"/>
        <v>0</v>
      </c>
      <c r="AJ42" s="32">
        <f t="shared" si="9"/>
        <v>0</v>
      </c>
      <c r="AK42" s="32">
        <f t="shared" si="10"/>
        <v>0.57999999999999996</v>
      </c>
    </row>
    <row r="43" spans="1:37">
      <c r="A43" s="8">
        <v>32</v>
      </c>
      <c r="B43" s="24" t="s">
        <v>435</v>
      </c>
      <c r="C43" s="42" t="s">
        <v>67</v>
      </c>
      <c r="D43" s="42" t="s">
        <v>18</v>
      </c>
      <c r="E43" s="104" t="s">
        <v>189</v>
      </c>
      <c r="F43" s="104" t="s">
        <v>334</v>
      </c>
      <c r="G43" s="97" t="s">
        <v>176</v>
      </c>
      <c r="H43" s="104" t="s">
        <v>44</v>
      </c>
      <c r="I43" s="104" t="s">
        <v>132</v>
      </c>
      <c r="J43" s="95">
        <v>42333</v>
      </c>
      <c r="K43" s="96">
        <v>6.048</v>
      </c>
      <c r="L43" s="97"/>
      <c r="M43" s="97"/>
      <c r="N43" s="97"/>
      <c r="O43" s="97"/>
      <c r="P43" s="43"/>
      <c r="Q43" s="43"/>
      <c r="R43" s="43"/>
      <c r="S43" s="43"/>
      <c r="T43" s="43"/>
      <c r="U43" s="43"/>
      <c r="V43" s="98"/>
      <c r="W43" s="99"/>
      <c r="X43" s="97"/>
      <c r="Y43" s="97"/>
      <c r="Z43" s="97"/>
      <c r="AA43" s="39">
        <f t="shared" si="0"/>
        <v>0.52</v>
      </c>
      <c r="AB43" s="39">
        <f t="shared" si="1"/>
        <v>0</v>
      </c>
      <c r="AC43" s="39">
        <f t="shared" si="2"/>
        <v>0</v>
      </c>
      <c r="AD43" s="39">
        <f t="shared" si="3"/>
        <v>0</v>
      </c>
      <c r="AE43" s="39">
        <f t="shared" si="4"/>
        <v>0</v>
      </c>
      <c r="AF43" s="39">
        <f t="shared" si="5"/>
        <v>0</v>
      </c>
      <c r="AG43" s="32">
        <f t="shared" si="6"/>
        <v>0</v>
      </c>
      <c r="AH43" s="32">
        <f t="shared" si="7"/>
        <v>0</v>
      </c>
      <c r="AI43" s="32">
        <f t="shared" si="8"/>
        <v>0</v>
      </c>
      <c r="AJ43" s="32">
        <f t="shared" si="9"/>
        <v>0</v>
      </c>
      <c r="AK43" s="32">
        <f t="shared" si="10"/>
        <v>0.52</v>
      </c>
    </row>
    <row r="44" spans="1:37">
      <c r="A44" s="8">
        <v>33</v>
      </c>
      <c r="B44" s="24" t="s">
        <v>436</v>
      </c>
      <c r="C44" s="42" t="s">
        <v>8</v>
      </c>
      <c r="D44" s="42" t="s">
        <v>437</v>
      </c>
      <c r="E44" s="104" t="s">
        <v>189</v>
      </c>
      <c r="F44" s="104" t="s">
        <v>334</v>
      </c>
      <c r="G44" s="97" t="s">
        <v>176</v>
      </c>
      <c r="H44" s="104" t="s">
        <v>44</v>
      </c>
      <c r="I44" s="104" t="s">
        <v>132</v>
      </c>
      <c r="J44" s="95">
        <v>41116</v>
      </c>
      <c r="K44" s="96">
        <v>5.8680000000000003</v>
      </c>
      <c r="L44" s="97"/>
      <c r="M44" s="97"/>
      <c r="N44" s="97"/>
      <c r="O44" s="97"/>
      <c r="P44" s="43"/>
      <c r="Q44" s="43"/>
      <c r="R44" s="43"/>
      <c r="S44" s="43"/>
      <c r="T44" s="43"/>
      <c r="U44" s="43"/>
      <c r="V44" s="98"/>
      <c r="W44" s="99"/>
      <c r="X44" s="97"/>
      <c r="Y44" s="97"/>
      <c r="Z44" s="97"/>
      <c r="AA44" s="39">
        <f t="shared" si="0"/>
        <v>0.43</v>
      </c>
      <c r="AB44" s="39">
        <f t="shared" si="1"/>
        <v>0</v>
      </c>
      <c r="AC44" s="39">
        <f t="shared" si="2"/>
        <v>0</v>
      </c>
      <c r="AD44" s="39">
        <f t="shared" si="3"/>
        <v>0</v>
      </c>
      <c r="AE44" s="39">
        <f t="shared" si="4"/>
        <v>0</v>
      </c>
      <c r="AF44" s="39">
        <f t="shared" si="5"/>
        <v>0</v>
      </c>
      <c r="AG44" s="32">
        <f t="shared" si="6"/>
        <v>0</v>
      </c>
      <c r="AH44" s="32">
        <f t="shared" si="7"/>
        <v>0</v>
      </c>
      <c r="AI44" s="32">
        <f t="shared" si="8"/>
        <v>0</v>
      </c>
      <c r="AJ44" s="32">
        <f t="shared" si="9"/>
        <v>0</v>
      </c>
      <c r="AK44" s="32">
        <f t="shared" si="10"/>
        <v>0.43</v>
      </c>
    </row>
    <row r="45" spans="1:37">
      <c r="A45" s="8">
        <v>34</v>
      </c>
      <c r="B45" s="24" t="s">
        <v>224</v>
      </c>
      <c r="C45" s="42" t="s">
        <v>225</v>
      </c>
      <c r="D45" s="42" t="s">
        <v>226</v>
      </c>
      <c r="E45" s="104" t="s">
        <v>189</v>
      </c>
      <c r="F45" s="104" t="s">
        <v>334</v>
      </c>
      <c r="G45" s="97" t="s">
        <v>176</v>
      </c>
      <c r="H45" s="104" t="s">
        <v>44</v>
      </c>
      <c r="I45" s="104" t="s">
        <v>132</v>
      </c>
      <c r="J45" s="95">
        <v>42333</v>
      </c>
      <c r="K45" s="96">
        <v>5.7640000000000002</v>
      </c>
      <c r="L45" s="97"/>
      <c r="M45" s="97"/>
      <c r="N45" s="97"/>
      <c r="O45" s="97"/>
      <c r="P45" s="43"/>
      <c r="Q45" s="43"/>
      <c r="R45" s="43"/>
      <c r="S45" s="43"/>
      <c r="T45" s="43"/>
      <c r="U45" s="43"/>
      <c r="V45" s="98"/>
      <c r="W45" s="99"/>
      <c r="X45" s="97"/>
      <c r="Y45" s="97"/>
      <c r="Z45" s="97"/>
      <c r="AA45" s="39">
        <f t="shared" si="0"/>
        <v>0.38</v>
      </c>
      <c r="AB45" s="39">
        <f t="shared" si="1"/>
        <v>0</v>
      </c>
      <c r="AC45" s="39">
        <f t="shared" si="2"/>
        <v>0</v>
      </c>
      <c r="AD45" s="39">
        <f t="shared" si="3"/>
        <v>0</v>
      </c>
      <c r="AE45" s="39">
        <f t="shared" si="4"/>
        <v>0</v>
      </c>
      <c r="AF45" s="39">
        <f t="shared" si="5"/>
        <v>0</v>
      </c>
      <c r="AG45" s="32">
        <f t="shared" si="6"/>
        <v>0</v>
      </c>
      <c r="AH45" s="32">
        <f t="shared" si="7"/>
        <v>0</v>
      </c>
      <c r="AI45" s="32">
        <f t="shared" si="8"/>
        <v>0</v>
      </c>
      <c r="AJ45" s="32">
        <f t="shared" si="9"/>
        <v>0</v>
      </c>
      <c r="AK45" s="32">
        <f t="shared" si="10"/>
        <v>0.38</v>
      </c>
    </row>
    <row r="47" spans="1:37">
      <c r="J47" s="12"/>
    </row>
    <row r="48" spans="1:37">
      <c r="J48" s="12"/>
    </row>
    <row r="49" spans="10:10">
      <c r="J49" s="12"/>
    </row>
    <row r="50" spans="10:10">
      <c r="J50" s="12"/>
    </row>
    <row r="51" spans="10:10">
      <c r="J51" s="12"/>
    </row>
    <row r="52" spans="10:10">
      <c r="J52" s="12"/>
    </row>
    <row r="53" spans="10:10">
      <c r="J53" s="12"/>
    </row>
    <row r="54" spans="10:10">
      <c r="J54" s="12"/>
    </row>
    <row r="55" spans="10:10">
      <c r="J55" s="12"/>
    </row>
    <row r="56" spans="10:10">
      <c r="J56" s="12"/>
    </row>
    <row r="57" spans="10:10">
      <c r="J57" s="12"/>
    </row>
    <row r="58" spans="10:10">
      <c r="J58" s="12"/>
    </row>
    <row r="59" spans="10:10">
      <c r="J59" s="12"/>
    </row>
    <row r="60" spans="10:10">
      <c r="J60" s="12"/>
    </row>
    <row r="61" spans="10:10">
      <c r="J61" s="12"/>
    </row>
    <row r="62" spans="10:10">
      <c r="J62" s="12"/>
    </row>
    <row r="63" spans="10:10">
      <c r="J63" s="12"/>
    </row>
    <row r="64" spans="10:10">
      <c r="J64" s="12"/>
    </row>
    <row r="65" spans="10:10">
      <c r="J65" s="12"/>
    </row>
    <row r="66" spans="10:10">
      <c r="J66" s="12"/>
    </row>
    <row r="67" spans="10:10">
      <c r="J67" s="12"/>
    </row>
    <row r="68" spans="10:10">
      <c r="J68" s="12"/>
    </row>
    <row r="69" spans="10:10">
      <c r="J69" s="12"/>
    </row>
    <row r="70" spans="10:10">
      <c r="J70" s="12"/>
    </row>
    <row r="71" spans="10:10">
      <c r="J71" s="12"/>
    </row>
    <row r="72" spans="10:10">
      <c r="J72" s="12"/>
    </row>
    <row r="73" spans="10:10">
      <c r="J73" s="12"/>
    </row>
    <row r="74" spans="10:10">
      <c r="J74" s="12"/>
    </row>
    <row r="75" spans="10:10">
      <c r="J75" s="12"/>
    </row>
    <row r="76" spans="10:10">
      <c r="J76" s="12"/>
    </row>
    <row r="77" spans="10:10">
      <c r="J77" s="12"/>
    </row>
    <row r="78" spans="10:10">
      <c r="J78" s="12"/>
    </row>
    <row r="79" spans="10:10">
      <c r="J79" s="12"/>
    </row>
    <row r="80" spans="10:10">
      <c r="J80" s="12"/>
    </row>
    <row r="81" spans="10:10">
      <c r="J81" s="12"/>
    </row>
    <row r="82" spans="10:10">
      <c r="J82" s="12"/>
    </row>
    <row r="83" spans="10:10">
      <c r="J83" s="12"/>
    </row>
    <row r="84" spans="10:10">
      <c r="J84" s="3"/>
    </row>
    <row r="85" spans="10:10">
      <c r="J85" s="12"/>
    </row>
    <row r="86" spans="10:10">
      <c r="J86" s="12"/>
    </row>
    <row r="87" spans="10:10">
      <c r="J87" s="12"/>
    </row>
    <row r="88" spans="10:10">
      <c r="J88" s="12"/>
    </row>
    <row r="89" spans="10:10">
      <c r="J89" s="12"/>
    </row>
    <row r="90" spans="10:10">
      <c r="J90" s="12"/>
    </row>
    <row r="91" spans="10:10">
      <c r="J91" s="12"/>
    </row>
    <row r="92" spans="10:10">
      <c r="J92" s="12"/>
    </row>
    <row r="93" spans="10:10">
      <c r="J93" s="12"/>
    </row>
    <row r="94" spans="10:10">
      <c r="J94" s="12"/>
    </row>
    <row r="95" spans="10:10">
      <c r="J95" s="12"/>
    </row>
  </sheetData>
  <mergeCells count="9">
    <mergeCell ref="Y9:Z10"/>
    <mergeCell ref="AA9:AJ10"/>
    <mergeCell ref="AK9:AK10"/>
    <mergeCell ref="A9:A10"/>
    <mergeCell ref="B9:D10"/>
    <mergeCell ref="E9:J10"/>
    <mergeCell ref="K9:O10"/>
    <mergeCell ref="P9:U10"/>
    <mergeCell ref="V9:X10"/>
  </mergeCells>
  <conditionalFormatting sqref="E9 E12:F45">
    <cfRule type="expression" dxfId="21" priority="11">
      <formula>OR(AND($H9="ΠΕ22",$I9="ΤΕΙ"),AND($H9="ΠΕ23",$I9="ΤΕΙ"),AND($H9="ΠΕ24",$I9="ΤΕΙ"),AND(LEFT($H9,4)="ΠΕ31",$I9="ΤΕΙ"),AND($H9="ΠΕ28",$I9="ΑΕΙ"),AND($H9="ΠΕ29",$I9="ΑΕΙ"))</formula>
    </cfRule>
  </conditionalFormatting>
  <conditionalFormatting sqref="E11:I45">
    <cfRule type="expression" dxfId="20" priority="10">
      <formula>OR(AND($H11&lt;&gt;"ΠΕ23",$K11="ΝΑΙ",$L11="ΕΠΙΚΟΥΡΙΚΟΣ"),AND($H11&lt;&gt;"ΠΕ23",$K11="ΌΧΙ",$L11="ΚΥΡΙΟΣ"))</formula>
    </cfRule>
  </conditionalFormatting>
  <conditionalFormatting sqref="E11:G45">
    <cfRule type="expression" dxfId="19" priority="9">
      <formula>OR(AND($H11&lt;&gt;"ΠΕ25",$I11="ΑΕΙ",$J11="ΑΠΑΙΤΕΙΤΑΙ"),AND($H11&lt;&gt;"ΠΕ25",$H11&lt;&gt;"ΠΕ23",$I11="ΤΕΙ",$J11="ΔΕΝ ΑΠΑΙΤΕΙΤΑΙ"))</formula>
    </cfRule>
  </conditionalFormatting>
  <conditionalFormatting sqref="E11:E45 H11:H45">
    <cfRule type="expression" dxfId="18" priority="8">
      <formula>AND($H11="ΠΕ23",$K11="ΌΧΙ")</formula>
    </cfRule>
  </conditionalFormatting>
  <conditionalFormatting sqref="E11:E45 G11:G45">
    <cfRule type="expression" dxfId="17" priority="7">
      <formula>OR(AND($H11="ΠΕ23",$J11="ΑΠΑΙΤΕΙΤΑΙ"),AND($H11="ΠΕ25",$J11="ΔΕΝ ΑΠΑΙΤΕΙΤΑΙ"))</formula>
    </cfRule>
  </conditionalFormatting>
  <conditionalFormatting sqref="G11:H45">
    <cfRule type="expression" dxfId="16" priority="6">
      <formula>AND($J11="ΔΕΝ ΑΠΑΙΤΕΙΤΑΙ",$K11="ΌΧΙ")</formula>
    </cfRule>
  </conditionalFormatting>
  <conditionalFormatting sqref="E11:F11">
    <cfRule type="expression" dxfId="15" priority="5">
      <formula>OR(AND($H11="ΠΕ22",$I11="ΤΕΙ"),AND($H11="ΠΕ23",$I11="ΤΕΙ"),AND($H11="ΠΕ24",$I11="ΤΕΙ"),AND(LEFT($H11,4)="ΠΕ31",$I11="ΤΕΙ"),AND($H11="ΠΕ28",$I11="ΑΕΙ"),AND($H11="ΠΕ29",$I11="ΑΕΙ"))</formula>
    </cfRule>
  </conditionalFormatting>
  <conditionalFormatting sqref="E9">
    <cfRule type="expression" dxfId="14" priority="4">
      <formula>OR(AND($H9&lt;&gt;"ΠΕ23",$K9="ΝΑΙ",$L9="ΕΠΙΚΟΥΡΙΚΟΣ"),AND($H9&lt;&gt;"ΠΕ23",$K9="ΌΧΙ",$L9="ΚΥΡΙΟΣ"))</formula>
    </cfRule>
  </conditionalFormatting>
  <conditionalFormatting sqref="E9">
    <cfRule type="expression" dxfId="13" priority="3">
      <formula>OR(AND($H9&lt;&gt;"ΠΕ25",$I9="ΑΕΙ",$J9="ΑΠΑΙΤΕΙΤΑΙ"),AND($H9&lt;&gt;"ΠΕ25",$H9&lt;&gt;"ΠΕ23",$I9="ΤΕΙ",$J9="ΔΕΝ ΑΠΑΙΤΕΙΤΑΙ"))</formula>
    </cfRule>
  </conditionalFormatting>
  <conditionalFormatting sqref="E9">
    <cfRule type="expression" dxfId="12" priority="2">
      <formula>AND($H9="ΠΕ23",$K9="ΌΧΙ")</formula>
    </cfRule>
  </conditionalFormatting>
  <conditionalFormatting sqref="E9">
    <cfRule type="expression" dxfId="11" priority="1">
      <formula>OR(AND($H9="ΠΕ23",$J9="ΑΠΑΙΤΕΙΤΑΙ"),AND($H9="ΠΕ25",$J9="ΔΕΝ ΑΠΑΙΤΕΙΤΑΙ"))</formula>
    </cfRule>
  </conditionalFormatting>
  <dataValidations count="12">
    <dataValidation type="list" allowBlank="1" showInputMessage="1" showErrorMessage="1" sqref="H12:H45 Y12:Z45 L12:O45">
      <formula1>NAI_OXI</formula1>
    </dataValidation>
    <dataValidation type="whole" allowBlank="1" showInputMessage="1" showErrorMessage="1" sqref="S12:S45 P12:P45">
      <formula1>0</formula1>
      <formula2>40</formula2>
    </dataValidation>
    <dataValidation type="whole" allowBlank="1" showInputMessage="1" showErrorMessage="1" sqref="T12:T45 Q12:Q45">
      <formula1>0</formula1>
      <formula2>11</formula2>
    </dataValidation>
    <dataValidation type="whole" allowBlank="1" showInputMessage="1" showErrorMessage="1" sqref="U12:U45 R12:R45">
      <formula1>0</formula1>
      <formula2>29</formula2>
    </dataValidation>
    <dataValidation type="decimal" allowBlank="1" showInputMessage="1" showErrorMessage="1" sqref="V12:V45">
      <formula1>0</formula1>
      <formula2>1</formula2>
    </dataValidation>
    <dataValidation type="list" allowBlank="1" showInputMessage="1" showErrorMessage="1" sqref="X12:X45">
      <formula1>ΠΟΛΥΤΕΚΝΟΣ_ΤΡΙΤΕΚΝΟΣ</formula1>
    </dataValidation>
    <dataValidation type="decimal" allowBlank="1" showInputMessage="1" showErrorMessage="1" sqref="K12:K45">
      <formula1>0</formula1>
      <formula2>10</formula2>
    </dataValidation>
    <dataValidation type="list" allowBlank="1" showInputMessage="1" showErrorMessage="1" sqref="I12:I45">
      <formula1>ΚΑΤΗΓΟΡΙΑ_ΠΙΝΑΚΑ</formula1>
    </dataValidation>
    <dataValidation type="list" allowBlank="1" showInputMessage="1" showErrorMessage="1" sqref="E12:E45">
      <formula1>ΚΛΑΔΟΣ_ΕΕΠ</formula1>
    </dataValidation>
    <dataValidation type="list" allowBlank="1" showInputMessage="1" showErrorMessage="1" sqref="G12:G45">
      <formula1>ΑΠΑΙΤΕΙΤΑΙ_ΔΕΝ_ΑΠΑΙΤΕΙΤΑΙ</formula1>
    </dataValidation>
    <dataValidation type="list" allowBlank="1" showInputMessage="1" showErrorMessage="1" sqref="F12:F45">
      <formula1>ΑΕΙ_ΤΕΙ</formula1>
    </dataValidation>
    <dataValidation type="whole" operator="greaterThanOrEqual" allowBlank="1" showInputMessage="1" showErrorMessage="1" sqref="W12:W45">
      <formula1>0</formula1>
    </dataValidation>
  </dataValidations>
  <pageMargins left="0.7" right="0.7" top="0.75" bottom="0.75" header="0.3" footer="0.3"/>
  <pageSetup paperSize="9" scale="31" orientation="landscape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2:AK78"/>
  <sheetViews>
    <sheetView view="pageBreakPreview" zoomScale="60" zoomScaleNormal="100" workbookViewId="0">
      <pane ySplit="11" topLeftCell="A12" activePane="bottomLeft" state="frozen"/>
      <selection pane="bottomLeft" activeCell="A12" sqref="A12:A28"/>
    </sheetView>
    <sheetView view="pageBreakPreview" zoomScale="60" zoomScaleNormal="100" workbookViewId="1">
      <selection activeCell="A12" sqref="A12:A28"/>
    </sheetView>
  </sheetViews>
  <sheetFormatPr defaultRowHeight="14.4"/>
  <cols>
    <col min="1" max="1" width="4" style="1" bestFit="1" customWidth="1"/>
    <col min="2" max="2" width="22.77734375" customWidth="1"/>
    <col min="3" max="3" width="27.5546875" customWidth="1"/>
    <col min="4" max="4" width="15" bestFit="1" customWidth="1"/>
    <col min="5" max="5" width="8.77734375" style="27"/>
    <col min="6" max="6" width="8.88671875" style="27"/>
    <col min="7" max="7" width="14.21875" style="148" bestFit="1" customWidth="1"/>
    <col min="8" max="8" width="11.109375" style="27" customWidth="1"/>
    <col min="9" max="9" width="11.88671875" style="27" bestFit="1" customWidth="1"/>
    <col min="10" max="10" width="11.21875" customWidth="1"/>
    <col min="11" max="11" width="7" bestFit="1" customWidth="1"/>
    <col min="13" max="13" width="14.33203125" bestFit="1" customWidth="1"/>
    <col min="14" max="14" width="6.109375" bestFit="1" customWidth="1"/>
    <col min="15" max="15" width="14.109375" bestFit="1" customWidth="1"/>
    <col min="16" max="26" width="6.109375" bestFit="1" customWidth="1"/>
    <col min="27" max="27" width="5.109375" bestFit="1" customWidth="1"/>
    <col min="28" max="29" width="9" bestFit="1" customWidth="1"/>
    <col min="30" max="30" width="6.77734375" bestFit="1" customWidth="1"/>
    <col min="33" max="35" width="6.109375" bestFit="1" customWidth="1"/>
    <col min="36" max="36" width="5.109375" bestFit="1" customWidth="1"/>
    <col min="37" max="37" width="6.21875" bestFit="1" customWidth="1"/>
  </cols>
  <sheetData>
    <row r="2" spans="1:37" s="1" customFormat="1">
      <c r="E2" s="27"/>
      <c r="F2" s="27"/>
      <c r="G2" s="148"/>
      <c r="H2" s="27"/>
      <c r="I2" s="27"/>
    </row>
    <row r="3" spans="1:37" s="1" customFormat="1">
      <c r="E3" s="27"/>
      <c r="F3" s="27"/>
      <c r="G3" s="148"/>
      <c r="H3" s="27"/>
      <c r="I3" s="27"/>
    </row>
    <row r="4" spans="1:37" s="1" customFormat="1">
      <c r="E4" s="27"/>
      <c r="F4" s="27"/>
      <c r="G4" s="148"/>
      <c r="H4" s="27"/>
      <c r="I4" s="27"/>
    </row>
    <row r="5" spans="1:37" s="1" customFormat="1">
      <c r="C5" s="19" t="s">
        <v>476</v>
      </c>
      <c r="E5" s="27"/>
      <c r="F5" s="27"/>
      <c r="G5" s="148"/>
      <c r="H5" s="27"/>
      <c r="I5" s="27"/>
    </row>
    <row r="6" spans="1:37" s="1" customFormat="1">
      <c r="C6" s="20" t="s">
        <v>454</v>
      </c>
      <c r="E6" s="27"/>
      <c r="F6" s="27"/>
      <c r="G6" s="148"/>
      <c r="H6" s="27"/>
      <c r="I6" s="27"/>
    </row>
    <row r="7" spans="1:37">
      <c r="C7" s="21" t="s">
        <v>355</v>
      </c>
    </row>
    <row r="8" spans="1:37" s="1" customFormat="1" ht="15" thickBot="1">
      <c r="C8" s="21"/>
      <c r="E8" s="27"/>
      <c r="F8" s="27"/>
      <c r="G8" s="148"/>
      <c r="H8" s="27"/>
      <c r="I8" s="27"/>
    </row>
    <row r="9" spans="1:37" s="1" customFormat="1" ht="15.6" thickTop="1" thickBot="1">
      <c r="A9" s="162"/>
      <c r="B9" s="166" t="s">
        <v>318</v>
      </c>
      <c r="C9" s="166"/>
      <c r="D9" s="166"/>
      <c r="E9" s="167" t="s">
        <v>319</v>
      </c>
      <c r="F9" s="167"/>
      <c r="G9" s="167"/>
      <c r="H9" s="167"/>
      <c r="I9" s="167"/>
      <c r="J9" s="167"/>
      <c r="K9" s="168" t="s">
        <v>327</v>
      </c>
      <c r="L9" s="168"/>
      <c r="M9" s="168"/>
      <c r="N9" s="168"/>
      <c r="O9" s="168"/>
      <c r="P9" s="169" t="s">
        <v>328</v>
      </c>
      <c r="Q9" s="170"/>
      <c r="R9" s="170"/>
      <c r="S9" s="170"/>
      <c r="T9" s="170"/>
      <c r="U9" s="171"/>
      <c r="V9" s="175" t="s">
        <v>322</v>
      </c>
      <c r="W9" s="175"/>
      <c r="X9" s="175"/>
      <c r="Y9" s="164" t="s">
        <v>330</v>
      </c>
      <c r="Z9" s="164"/>
      <c r="AA9" s="176" t="s">
        <v>323</v>
      </c>
      <c r="AB9" s="176"/>
      <c r="AC9" s="176"/>
      <c r="AD9" s="176"/>
      <c r="AE9" s="176"/>
      <c r="AF9" s="176"/>
      <c r="AG9" s="176"/>
      <c r="AH9" s="176"/>
      <c r="AI9" s="176"/>
      <c r="AJ9" s="176"/>
      <c r="AK9" s="160"/>
    </row>
    <row r="10" spans="1:37" ht="15.6" thickTop="1" thickBot="1">
      <c r="A10" s="163"/>
      <c r="B10" s="166"/>
      <c r="C10" s="166"/>
      <c r="D10" s="166"/>
      <c r="E10" s="167"/>
      <c r="F10" s="167"/>
      <c r="G10" s="167"/>
      <c r="H10" s="167"/>
      <c r="I10" s="167"/>
      <c r="J10" s="167"/>
      <c r="K10" s="168"/>
      <c r="L10" s="168"/>
      <c r="M10" s="168"/>
      <c r="N10" s="168"/>
      <c r="O10" s="168"/>
      <c r="P10" s="172"/>
      <c r="Q10" s="173"/>
      <c r="R10" s="173"/>
      <c r="S10" s="173"/>
      <c r="T10" s="173"/>
      <c r="U10" s="174"/>
      <c r="V10" s="175"/>
      <c r="W10" s="175"/>
      <c r="X10" s="175"/>
      <c r="Y10" s="164"/>
      <c r="Z10" s="164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61"/>
    </row>
    <row r="11" spans="1:37" s="1" customFormat="1" ht="166.5" customHeight="1" thickTop="1" thickBot="1">
      <c r="A11" s="87" t="s">
        <v>178</v>
      </c>
      <c r="B11" s="6" t="s">
        <v>107</v>
      </c>
      <c r="C11" s="7" t="s">
        <v>108</v>
      </c>
      <c r="D11" s="7" t="s">
        <v>109</v>
      </c>
      <c r="E11" s="144" t="s">
        <v>121</v>
      </c>
      <c r="F11" s="144" t="s">
        <v>325</v>
      </c>
      <c r="G11" s="149" t="s">
        <v>127</v>
      </c>
      <c r="H11" s="49" t="s">
        <v>326</v>
      </c>
      <c r="I11" s="144" t="s">
        <v>122</v>
      </c>
      <c r="J11" s="50" t="s">
        <v>103</v>
      </c>
      <c r="K11" s="47" t="s">
        <v>104</v>
      </c>
      <c r="L11" s="47" t="s">
        <v>128</v>
      </c>
      <c r="M11" s="47" t="s">
        <v>265</v>
      </c>
      <c r="N11" s="47" t="s">
        <v>123</v>
      </c>
      <c r="O11" s="47" t="s">
        <v>124</v>
      </c>
      <c r="P11" s="53" t="s">
        <v>110</v>
      </c>
      <c r="Q11" s="53" t="s">
        <v>111</v>
      </c>
      <c r="R11" s="53" t="s">
        <v>112</v>
      </c>
      <c r="S11" s="53" t="s">
        <v>113</v>
      </c>
      <c r="T11" s="53" t="s">
        <v>114</v>
      </c>
      <c r="U11" s="53" t="s">
        <v>115</v>
      </c>
      <c r="V11" s="51" t="s">
        <v>329</v>
      </c>
      <c r="W11" s="51" t="s">
        <v>278</v>
      </c>
      <c r="X11" s="51" t="s">
        <v>116</v>
      </c>
      <c r="Y11" s="60" t="s">
        <v>125</v>
      </c>
      <c r="Z11" s="60" t="s">
        <v>117</v>
      </c>
      <c r="AA11" s="47" t="s">
        <v>118</v>
      </c>
      <c r="AB11" s="47" t="s">
        <v>129</v>
      </c>
      <c r="AC11" s="47" t="s">
        <v>130</v>
      </c>
      <c r="AD11" s="47" t="s">
        <v>126</v>
      </c>
      <c r="AE11" s="53" t="s">
        <v>119</v>
      </c>
      <c r="AF11" s="53" t="s">
        <v>120</v>
      </c>
      <c r="AG11" s="51" t="s">
        <v>280</v>
      </c>
      <c r="AH11" s="51" t="s">
        <v>281</v>
      </c>
      <c r="AI11" s="51" t="s">
        <v>282</v>
      </c>
      <c r="AJ11" s="51" t="s">
        <v>283</v>
      </c>
      <c r="AK11" s="52" t="s">
        <v>101</v>
      </c>
    </row>
    <row r="12" spans="1:37" ht="15" thickTop="1">
      <c r="A12" s="9">
        <v>1</v>
      </c>
      <c r="B12" s="125" t="s">
        <v>438</v>
      </c>
      <c r="C12" s="42" t="s">
        <v>227</v>
      </c>
      <c r="D12" s="42" t="s">
        <v>167</v>
      </c>
      <c r="E12" s="104" t="s">
        <v>189</v>
      </c>
      <c r="F12" s="104" t="s">
        <v>335</v>
      </c>
      <c r="G12" s="97" t="s">
        <v>133</v>
      </c>
      <c r="H12" s="104" t="s">
        <v>3</v>
      </c>
      <c r="I12" s="104" t="s">
        <v>262</v>
      </c>
      <c r="J12" s="95">
        <v>39058</v>
      </c>
      <c r="K12" s="96">
        <v>7.2</v>
      </c>
      <c r="L12" s="97"/>
      <c r="M12" s="97"/>
      <c r="N12" s="97"/>
      <c r="O12" s="97"/>
      <c r="P12" s="43">
        <v>2</v>
      </c>
      <c r="Q12" s="43">
        <v>0</v>
      </c>
      <c r="R12" s="43">
        <v>18</v>
      </c>
      <c r="S12" s="43"/>
      <c r="T12" s="43">
        <v>8</v>
      </c>
      <c r="U12" s="43">
        <v>27</v>
      </c>
      <c r="V12" s="98"/>
      <c r="W12" s="99"/>
      <c r="X12" s="97"/>
      <c r="Y12" s="97"/>
      <c r="Z12" s="97"/>
      <c r="AA12" s="39">
        <f t="shared" ref="AA12:AA28" si="0">IF(ISBLANK($B12),"",IF(K12&gt;5,ROUND(0.5*(K12-5),2),0))</f>
        <v>1.1000000000000001</v>
      </c>
      <c r="AB12" s="39">
        <f t="shared" ref="AB12:AB28" si="1">IF(ISBLANK($B12),"",IF(L12="ΝΑΙ",6,(IF(M12="ΝΑΙ",4,0))))</f>
        <v>0</v>
      </c>
      <c r="AC12" s="39">
        <f t="shared" ref="AC12:AC28" si="2">IF(ISBLANK($B12),"",IF(E12="ΠΕ23",IF(N12="ΝΑΙ",3,(IF(O12="ΝΑΙ",2,0))),IF(N12="ΝΑΙ",3,(IF(O12="ΝΑΙ",2,0)))))</f>
        <v>0</v>
      </c>
      <c r="AD12" s="39">
        <f t="shared" ref="AD12:AD28" si="3">IF(ISBLANK($B12),"",MAX(AB12:AC12))</f>
        <v>0</v>
      </c>
      <c r="AE12" s="39">
        <f t="shared" ref="AE12:AE28" si="4">IF(ISBLANK($B12),"",MIN(3,0.5*INT((P12*12+Q12+ROUND(R12/30,0))/6)))</f>
        <v>2</v>
      </c>
      <c r="AF12" s="39">
        <f t="shared" ref="AF12:AF28" si="5">IF(ISBLANK($B12),"",0.25*(S12*12+T12+ROUND(U12/30,0)))</f>
        <v>2.25</v>
      </c>
      <c r="AG12" s="32">
        <f t="shared" ref="AG12:AG28" si="6">IF(ISBLANK($B12),"",IF(V12&gt;=67%,7,0))</f>
        <v>0</v>
      </c>
      <c r="AH12" s="32">
        <f t="shared" ref="AH12:AH28" si="7">IF(ISBLANK($B12),"",IF(W12&gt;=1,7,0))</f>
        <v>0</v>
      </c>
      <c r="AI12" s="32">
        <f t="shared" ref="AI12:AI28" si="8">IF(ISBLANK($B12),"",IF(X12="ΠΟΛΥΤΕΚΝΟΣ",7,IF(X12="ΤΡΙΤΕΚΝΟΣ",3,0)))</f>
        <v>0</v>
      </c>
      <c r="AJ12" s="32">
        <f t="shared" ref="AJ12:AJ28" si="9">IF(ISBLANK($B12),"",MAX(AG12:AI12))</f>
        <v>0</v>
      </c>
      <c r="AK12" s="32">
        <f t="shared" ref="AK12:AK28" si="10">IF(ISBLANK($B12),"",AA12+SUM(AD12:AF12,AJ12))</f>
        <v>5.35</v>
      </c>
    </row>
    <row r="13" spans="1:37">
      <c r="A13" s="8">
        <v>2</v>
      </c>
      <c r="B13" s="24" t="s">
        <v>51</v>
      </c>
      <c r="C13" s="42" t="s">
        <v>91</v>
      </c>
      <c r="D13" s="42" t="s">
        <v>14</v>
      </c>
      <c r="E13" s="104" t="s">
        <v>189</v>
      </c>
      <c r="F13" s="104" t="s">
        <v>335</v>
      </c>
      <c r="G13" s="97" t="s">
        <v>133</v>
      </c>
      <c r="H13" s="104" t="s">
        <v>3</v>
      </c>
      <c r="I13" s="104" t="s">
        <v>262</v>
      </c>
      <c r="J13" s="95">
        <v>39618</v>
      </c>
      <c r="K13" s="96">
        <v>7.69</v>
      </c>
      <c r="L13" s="97"/>
      <c r="M13" s="97"/>
      <c r="N13" s="97"/>
      <c r="O13" s="97"/>
      <c r="P13" s="43">
        <v>3</v>
      </c>
      <c r="Q13" s="43">
        <v>5</v>
      </c>
      <c r="R13" s="43">
        <v>6</v>
      </c>
      <c r="S13" s="43"/>
      <c r="T13" s="43"/>
      <c r="U13" s="43"/>
      <c r="V13" s="98"/>
      <c r="W13" s="99"/>
      <c r="X13" s="97"/>
      <c r="Y13" s="97"/>
      <c r="Z13" s="97"/>
      <c r="AA13" s="39">
        <f t="shared" si="0"/>
        <v>1.35</v>
      </c>
      <c r="AB13" s="39">
        <f t="shared" si="1"/>
        <v>0</v>
      </c>
      <c r="AC13" s="39">
        <f t="shared" si="2"/>
        <v>0</v>
      </c>
      <c r="AD13" s="39">
        <f t="shared" si="3"/>
        <v>0</v>
      </c>
      <c r="AE13" s="39">
        <f t="shared" si="4"/>
        <v>3</v>
      </c>
      <c r="AF13" s="39">
        <f t="shared" si="5"/>
        <v>0</v>
      </c>
      <c r="AG13" s="32">
        <f t="shared" si="6"/>
        <v>0</v>
      </c>
      <c r="AH13" s="32">
        <f t="shared" si="7"/>
        <v>0</v>
      </c>
      <c r="AI13" s="32">
        <f t="shared" si="8"/>
        <v>0</v>
      </c>
      <c r="AJ13" s="32">
        <f t="shared" si="9"/>
        <v>0</v>
      </c>
      <c r="AK13" s="32">
        <f t="shared" si="10"/>
        <v>4.3499999999999996</v>
      </c>
    </row>
    <row r="14" spans="1:37">
      <c r="A14" s="8">
        <v>3</v>
      </c>
      <c r="B14" s="101" t="s">
        <v>210</v>
      </c>
      <c r="C14" s="126" t="s">
        <v>208</v>
      </c>
      <c r="D14" s="126" t="s">
        <v>294</v>
      </c>
      <c r="E14" s="104" t="s">
        <v>189</v>
      </c>
      <c r="F14" s="104" t="s">
        <v>335</v>
      </c>
      <c r="G14" s="97" t="s">
        <v>133</v>
      </c>
      <c r="H14" s="104" t="s">
        <v>3</v>
      </c>
      <c r="I14" s="104" t="s">
        <v>262</v>
      </c>
      <c r="J14" s="95">
        <v>40262</v>
      </c>
      <c r="K14" s="96">
        <v>6.88</v>
      </c>
      <c r="L14" s="97"/>
      <c r="M14" s="97"/>
      <c r="N14" s="97"/>
      <c r="O14" s="97"/>
      <c r="P14" s="43">
        <v>1</v>
      </c>
      <c r="Q14" s="43">
        <v>3</v>
      </c>
      <c r="R14" s="43"/>
      <c r="S14" s="43"/>
      <c r="T14" s="43"/>
      <c r="U14" s="43"/>
      <c r="V14" s="98"/>
      <c r="W14" s="99"/>
      <c r="X14" s="97"/>
      <c r="Y14" s="97" t="s">
        <v>44</v>
      </c>
      <c r="Z14" s="97"/>
      <c r="AA14" s="39">
        <f t="shared" si="0"/>
        <v>0.94</v>
      </c>
      <c r="AB14" s="39">
        <f t="shared" si="1"/>
        <v>0</v>
      </c>
      <c r="AC14" s="39">
        <f t="shared" si="2"/>
        <v>0</v>
      </c>
      <c r="AD14" s="39">
        <f t="shared" si="3"/>
        <v>0</v>
      </c>
      <c r="AE14" s="39">
        <f t="shared" si="4"/>
        <v>1</v>
      </c>
      <c r="AF14" s="39">
        <f t="shared" si="5"/>
        <v>0</v>
      </c>
      <c r="AG14" s="32">
        <f t="shared" si="6"/>
        <v>0</v>
      </c>
      <c r="AH14" s="32">
        <f t="shared" si="7"/>
        <v>0</v>
      </c>
      <c r="AI14" s="32">
        <f t="shared" si="8"/>
        <v>0</v>
      </c>
      <c r="AJ14" s="32">
        <f t="shared" si="9"/>
        <v>0</v>
      </c>
      <c r="AK14" s="32">
        <f t="shared" si="10"/>
        <v>1.94</v>
      </c>
    </row>
    <row r="15" spans="1:37">
      <c r="A15" s="8">
        <v>4</v>
      </c>
      <c r="B15" s="24" t="s">
        <v>233</v>
      </c>
      <c r="C15" s="42" t="s">
        <v>234</v>
      </c>
      <c r="D15" s="42" t="s">
        <v>31</v>
      </c>
      <c r="E15" s="104" t="s">
        <v>189</v>
      </c>
      <c r="F15" s="104" t="s">
        <v>335</v>
      </c>
      <c r="G15" s="97" t="s">
        <v>133</v>
      </c>
      <c r="H15" s="104" t="s">
        <v>3</v>
      </c>
      <c r="I15" s="104" t="s">
        <v>262</v>
      </c>
      <c r="J15" s="95">
        <v>42090</v>
      </c>
      <c r="K15" s="96">
        <v>7</v>
      </c>
      <c r="L15" s="97"/>
      <c r="M15" s="97"/>
      <c r="N15" s="97"/>
      <c r="O15" s="97"/>
      <c r="P15" s="43"/>
      <c r="Q15" s="43"/>
      <c r="R15" s="43"/>
      <c r="S15" s="43"/>
      <c r="T15" s="43">
        <v>3</v>
      </c>
      <c r="U15" s="43">
        <v>8</v>
      </c>
      <c r="V15" s="98"/>
      <c r="W15" s="99"/>
      <c r="X15" s="97"/>
      <c r="Y15" s="97"/>
      <c r="Z15" s="97"/>
      <c r="AA15" s="39">
        <f t="shared" si="0"/>
        <v>1</v>
      </c>
      <c r="AB15" s="39">
        <f t="shared" si="1"/>
        <v>0</v>
      </c>
      <c r="AC15" s="39">
        <f t="shared" si="2"/>
        <v>0</v>
      </c>
      <c r="AD15" s="39">
        <f t="shared" si="3"/>
        <v>0</v>
      </c>
      <c r="AE15" s="39">
        <f t="shared" si="4"/>
        <v>0</v>
      </c>
      <c r="AF15" s="39">
        <f t="shared" si="5"/>
        <v>0.75</v>
      </c>
      <c r="AG15" s="32">
        <f t="shared" si="6"/>
        <v>0</v>
      </c>
      <c r="AH15" s="32">
        <f t="shared" si="7"/>
        <v>0</v>
      </c>
      <c r="AI15" s="32">
        <f t="shared" si="8"/>
        <v>0</v>
      </c>
      <c r="AJ15" s="32">
        <f t="shared" si="9"/>
        <v>0</v>
      </c>
      <c r="AK15" s="32">
        <f t="shared" si="10"/>
        <v>1.75</v>
      </c>
    </row>
    <row r="16" spans="1:37">
      <c r="A16" s="8">
        <v>5</v>
      </c>
      <c r="B16" s="24" t="s">
        <v>228</v>
      </c>
      <c r="C16" s="42" t="s">
        <v>60</v>
      </c>
      <c r="D16" s="42" t="s">
        <v>31</v>
      </c>
      <c r="E16" s="104" t="s">
        <v>189</v>
      </c>
      <c r="F16" s="104" t="s">
        <v>335</v>
      </c>
      <c r="G16" s="97" t="s">
        <v>133</v>
      </c>
      <c r="H16" s="104" t="s">
        <v>3</v>
      </c>
      <c r="I16" s="104" t="s">
        <v>262</v>
      </c>
      <c r="J16" s="95">
        <v>41065</v>
      </c>
      <c r="K16" s="96">
        <v>8.3800000000000008</v>
      </c>
      <c r="L16" s="97"/>
      <c r="M16" s="97"/>
      <c r="N16" s="97"/>
      <c r="O16" s="97"/>
      <c r="P16" s="43"/>
      <c r="Q16" s="43">
        <v>5</v>
      </c>
      <c r="R16" s="43"/>
      <c r="S16" s="43"/>
      <c r="T16" s="43"/>
      <c r="U16" s="43"/>
      <c r="V16" s="98"/>
      <c r="W16" s="99"/>
      <c r="X16" s="97"/>
      <c r="Y16" s="97"/>
      <c r="Z16" s="97"/>
      <c r="AA16" s="39">
        <f t="shared" si="0"/>
        <v>1.69</v>
      </c>
      <c r="AB16" s="39">
        <f t="shared" si="1"/>
        <v>0</v>
      </c>
      <c r="AC16" s="39">
        <f t="shared" si="2"/>
        <v>0</v>
      </c>
      <c r="AD16" s="39">
        <f t="shared" si="3"/>
        <v>0</v>
      </c>
      <c r="AE16" s="39">
        <f t="shared" si="4"/>
        <v>0</v>
      </c>
      <c r="AF16" s="39">
        <f t="shared" si="5"/>
        <v>0</v>
      </c>
      <c r="AG16" s="32">
        <f t="shared" si="6"/>
        <v>0</v>
      </c>
      <c r="AH16" s="32">
        <f t="shared" si="7"/>
        <v>0</v>
      </c>
      <c r="AI16" s="32">
        <f t="shared" si="8"/>
        <v>0</v>
      </c>
      <c r="AJ16" s="32">
        <f t="shared" si="9"/>
        <v>0</v>
      </c>
      <c r="AK16" s="32">
        <f t="shared" si="10"/>
        <v>1.69</v>
      </c>
    </row>
    <row r="17" spans="1:37">
      <c r="A17" s="8">
        <v>6</v>
      </c>
      <c r="B17" s="24" t="s">
        <v>439</v>
      </c>
      <c r="C17" s="42" t="s">
        <v>91</v>
      </c>
      <c r="D17" s="42" t="s">
        <v>440</v>
      </c>
      <c r="E17" s="104" t="s">
        <v>189</v>
      </c>
      <c r="F17" s="104" t="s">
        <v>335</v>
      </c>
      <c r="G17" s="97" t="s">
        <v>133</v>
      </c>
      <c r="H17" s="104" t="s">
        <v>3</v>
      </c>
      <c r="I17" s="104" t="s">
        <v>262</v>
      </c>
      <c r="J17" s="95">
        <v>42402</v>
      </c>
      <c r="K17" s="96">
        <v>7.2</v>
      </c>
      <c r="L17" s="97"/>
      <c r="M17" s="97"/>
      <c r="N17" s="97"/>
      <c r="O17" s="97"/>
      <c r="P17" s="43"/>
      <c r="Q17" s="43">
        <v>6</v>
      </c>
      <c r="R17" s="43">
        <v>10</v>
      </c>
      <c r="S17" s="43"/>
      <c r="T17" s="43"/>
      <c r="U17" s="43"/>
      <c r="V17" s="98"/>
      <c r="W17" s="99"/>
      <c r="X17" s="97"/>
      <c r="Y17" s="97"/>
      <c r="Z17" s="97"/>
      <c r="AA17" s="39">
        <f t="shared" si="0"/>
        <v>1.1000000000000001</v>
      </c>
      <c r="AB17" s="39">
        <f t="shared" si="1"/>
        <v>0</v>
      </c>
      <c r="AC17" s="39">
        <f t="shared" si="2"/>
        <v>0</v>
      </c>
      <c r="AD17" s="39">
        <f t="shared" si="3"/>
        <v>0</v>
      </c>
      <c r="AE17" s="39">
        <f t="shared" si="4"/>
        <v>0.5</v>
      </c>
      <c r="AF17" s="39">
        <f t="shared" si="5"/>
        <v>0</v>
      </c>
      <c r="AG17" s="32">
        <f t="shared" si="6"/>
        <v>0</v>
      </c>
      <c r="AH17" s="32">
        <f t="shared" si="7"/>
        <v>0</v>
      </c>
      <c r="AI17" s="32">
        <f t="shared" si="8"/>
        <v>0</v>
      </c>
      <c r="AJ17" s="32">
        <f t="shared" si="9"/>
        <v>0</v>
      </c>
      <c r="AK17" s="32">
        <f t="shared" si="10"/>
        <v>1.6</v>
      </c>
    </row>
    <row r="18" spans="1:37">
      <c r="A18" s="8">
        <v>7</v>
      </c>
      <c r="B18" s="125" t="s">
        <v>441</v>
      </c>
      <c r="C18" s="42" t="s">
        <v>78</v>
      </c>
      <c r="D18" s="42" t="s">
        <v>156</v>
      </c>
      <c r="E18" s="104" t="s">
        <v>189</v>
      </c>
      <c r="F18" s="104" t="s">
        <v>335</v>
      </c>
      <c r="G18" s="97" t="s">
        <v>133</v>
      </c>
      <c r="H18" s="104" t="s">
        <v>3</v>
      </c>
      <c r="I18" s="104" t="s">
        <v>262</v>
      </c>
      <c r="J18" s="95">
        <v>42531</v>
      </c>
      <c r="K18" s="96">
        <v>7.19</v>
      </c>
      <c r="L18" s="97"/>
      <c r="M18" s="97"/>
      <c r="N18" s="97"/>
      <c r="O18" s="97"/>
      <c r="P18" s="43"/>
      <c r="Q18" s="43">
        <v>7</v>
      </c>
      <c r="R18" s="43">
        <v>17</v>
      </c>
      <c r="S18" s="43"/>
      <c r="T18" s="43"/>
      <c r="U18" s="43"/>
      <c r="V18" s="98"/>
      <c r="W18" s="99"/>
      <c r="X18" s="97"/>
      <c r="Y18" s="97"/>
      <c r="Z18" s="97"/>
      <c r="AA18" s="39">
        <f t="shared" si="0"/>
        <v>1.1000000000000001</v>
      </c>
      <c r="AB18" s="39">
        <f t="shared" si="1"/>
        <v>0</v>
      </c>
      <c r="AC18" s="39">
        <f t="shared" si="2"/>
        <v>0</v>
      </c>
      <c r="AD18" s="39">
        <f t="shared" si="3"/>
        <v>0</v>
      </c>
      <c r="AE18" s="39">
        <f t="shared" si="4"/>
        <v>0.5</v>
      </c>
      <c r="AF18" s="39">
        <f t="shared" si="5"/>
        <v>0</v>
      </c>
      <c r="AG18" s="32">
        <f t="shared" si="6"/>
        <v>0</v>
      </c>
      <c r="AH18" s="32">
        <f t="shared" si="7"/>
        <v>0</v>
      </c>
      <c r="AI18" s="32">
        <f t="shared" si="8"/>
        <v>0</v>
      </c>
      <c r="AJ18" s="32">
        <f t="shared" si="9"/>
        <v>0</v>
      </c>
      <c r="AK18" s="32">
        <f t="shared" si="10"/>
        <v>1.6</v>
      </c>
    </row>
    <row r="19" spans="1:37">
      <c r="A19" s="8">
        <v>8</v>
      </c>
      <c r="B19" s="24" t="s">
        <v>229</v>
      </c>
      <c r="C19" s="42" t="s">
        <v>20</v>
      </c>
      <c r="D19" s="42" t="s">
        <v>12</v>
      </c>
      <c r="E19" s="104" t="s">
        <v>189</v>
      </c>
      <c r="F19" s="104" t="s">
        <v>335</v>
      </c>
      <c r="G19" s="97" t="s">
        <v>133</v>
      </c>
      <c r="H19" s="104" t="s">
        <v>3</v>
      </c>
      <c r="I19" s="104" t="s">
        <v>262</v>
      </c>
      <c r="J19" s="95">
        <v>41621</v>
      </c>
      <c r="K19" s="96">
        <v>7.12</v>
      </c>
      <c r="L19" s="97"/>
      <c r="M19" s="97"/>
      <c r="N19" s="97"/>
      <c r="O19" s="97"/>
      <c r="P19" s="43"/>
      <c r="Q19" s="43">
        <v>10</v>
      </c>
      <c r="R19" s="43">
        <v>13</v>
      </c>
      <c r="S19" s="43"/>
      <c r="T19" s="43"/>
      <c r="U19" s="43"/>
      <c r="V19" s="98"/>
      <c r="W19" s="99"/>
      <c r="X19" s="97"/>
      <c r="Y19" s="97"/>
      <c r="Z19" s="97"/>
      <c r="AA19" s="39">
        <f t="shared" si="0"/>
        <v>1.06</v>
      </c>
      <c r="AB19" s="39">
        <f t="shared" si="1"/>
        <v>0</v>
      </c>
      <c r="AC19" s="39">
        <f t="shared" si="2"/>
        <v>0</v>
      </c>
      <c r="AD19" s="39">
        <f t="shared" si="3"/>
        <v>0</v>
      </c>
      <c r="AE19" s="39">
        <f t="shared" si="4"/>
        <v>0.5</v>
      </c>
      <c r="AF19" s="39">
        <f t="shared" si="5"/>
        <v>0</v>
      </c>
      <c r="AG19" s="32">
        <f t="shared" si="6"/>
        <v>0</v>
      </c>
      <c r="AH19" s="32">
        <f t="shared" si="7"/>
        <v>0</v>
      </c>
      <c r="AI19" s="32">
        <f t="shared" si="8"/>
        <v>0</v>
      </c>
      <c r="AJ19" s="32">
        <f t="shared" si="9"/>
        <v>0</v>
      </c>
      <c r="AK19" s="32">
        <f t="shared" si="10"/>
        <v>1.56</v>
      </c>
    </row>
    <row r="20" spans="1:37">
      <c r="A20" s="8">
        <v>9</v>
      </c>
      <c r="B20" s="24" t="s">
        <v>442</v>
      </c>
      <c r="C20" s="42" t="s">
        <v>1</v>
      </c>
      <c r="D20" s="42" t="s">
        <v>230</v>
      </c>
      <c r="E20" s="104" t="s">
        <v>189</v>
      </c>
      <c r="F20" s="104" t="s">
        <v>335</v>
      </c>
      <c r="G20" s="97" t="s">
        <v>133</v>
      </c>
      <c r="H20" s="104" t="s">
        <v>3</v>
      </c>
      <c r="I20" s="104" t="s">
        <v>262</v>
      </c>
      <c r="J20" s="95">
        <v>42160</v>
      </c>
      <c r="K20" s="96">
        <v>8.01</v>
      </c>
      <c r="L20" s="97"/>
      <c r="M20" s="97"/>
      <c r="N20" s="97"/>
      <c r="O20" s="97"/>
      <c r="P20" s="43"/>
      <c r="Q20" s="43"/>
      <c r="R20" s="43"/>
      <c r="S20" s="43"/>
      <c r="T20" s="43"/>
      <c r="U20" s="43"/>
      <c r="V20" s="98"/>
      <c r="W20" s="99"/>
      <c r="X20" s="97"/>
      <c r="Y20" s="97"/>
      <c r="Z20" s="97"/>
      <c r="AA20" s="39">
        <f t="shared" si="0"/>
        <v>1.51</v>
      </c>
      <c r="AB20" s="39">
        <f t="shared" si="1"/>
        <v>0</v>
      </c>
      <c r="AC20" s="39">
        <f t="shared" si="2"/>
        <v>0</v>
      </c>
      <c r="AD20" s="39">
        <f t="shared" si="3"/>
        <v>0</v>
      </c>
      <c r="AE20" s="39">
        <f t="shared" si="4"/>
        <v>0</v>
      </c>
      <c r="AF20" s="39">
        <f t="shared" si="5"/>
        <v>0</v>
      </c>
      <c r="AG20" s="32">
        <f t="shared" si="6"/>
        <v>0</v>
      </c>
      <c r="AH20" s="32">
        <f t="shared" si="7"/>
        <v>0</v>
      </c>
      <c r="AI20" s="32">
        <f t="shared" si="8"/>
        <v>0</v>
      </c>
      <c r="AJ20" s="32">
        <f t="shared" si="9"/>
        <v>0</v>
      </c>
      <c r="AK20" s="32">
        <f t="shared" si="10"/>
        <v>1.51</v>
      </c>
    </row>
    <row r="21" spans="1:37">
      <c r="A21" s="8">
        <v>10</v>
      </c>
      <c r="B21" s="24" t="s">
        <v>443</v>
      </c>
      <c r="C21" s="42" t="s">
        <v>444</v>
      </c>
      <c r="D21" s="42" t="s">
        <v>350</v>
      </c>
      <c r="E21" s="104" t="s">
        <v>189</v>
      </c>
      <c r="F21" s="104" t="s">
        <v>335</v>
      </c>
      <c r="G21" s="97" t="s">
        <v>133</v>
      </c>
      <c r="H21" s="104" t="s">
        <v>3</v>
      </c>
      <c r="I21" s="104" t="s">
        <v>262</v>
      </c>
      <c r="J21" s="95">
        <v>41438</v>
      </c>
      <c r="K21" s="96">
        <v>7.66</v>
      </c>
      <c r="L21" s="97"/>
      <c r="M21" s="97"/>
      <c r="N21" s="97"/>
      <c r="O21" s="97"/>
      <c r="P21" s="43"/>
      <c r="Q21" s="43"/>
      <c r="R21" s="43"/>
      <c r="S21" s="43"/>
      <c r="T21" s="43"/>
      <c r="U21" s="43"/>
      <c r="V21" s="98"/>
      <c r="W21" s="99"/>
      <c r="X21" s="97"/>
      <c r="Y21" s="97"/>
      <c r="Z21" s="97"/>
      <c r="AA21" s="39">
        <f t="shared" si="0"/>
        <v>1.33</v>
      </c>
      <c r="AB21" s="39">
        <f t="shared" si="1"/>
        <v>0</v>
      </c>
      <c r="AC21" s="39">
        <f t="shared" si="2"/>
        <v>0</v>
      </c>
      <c r="AD21" s="39">
        <f t="shared" si="3"/>
        <v>0</v>
      </c>
      <c r="AE21" s="39">
        <f t="shared" si="4"/>
        <v>0</v>
      </c>
      <c r="AF21" s="39">
        <f t="shared" si="5"/>
        <v>0</v>
      </c>
      <c r="AG21" s="32">
        <f t="shared" si="6"/>
        <v>0</v>
      </c>
      <c r="AH21" s="32">
        <f t="shared" si="7"/>
        <v>0</v>
      </c>
      <c r="AI21" s="32">
        <f t="shared" si="8"/>
        <v>0</v>
      </c>
      <c r="AJ21" s="32">
        <f t="shared" si="9"/>
        <v>0</v>
      </c>
      <c r="AK21" s="32">
        <f t="shared" si="10"/>
        <v>1.33</v>
      </c>
    </row>
    <row r="22" spans="1:37">
      <c r="A22" s="8">
        <v>11</v>
      </c>
      <c r="B22" s="125" t="s">
        <v>445</v>
      </c>
      <c r="C22" s="42" t="s">
        <v>1</v>
      </c>
      <c r="D22" s="42" t="s">
        <v>39</v>
      </c>
      <c r="E22" s="104" t="s">
        <v>189</v>
      </c>
      <c r="F22" s="104" t="s">
        <v>335</v>
      </c>
      <c r="G22" s="97" t="s">
        <v>133</v>
      </c>
      <c r="H22" s="104" t="s">
        <v>3</v>
      </c>
      <c r="I22" s="104" t="s">
        <v>262</v>
      </c>
      <c r="J22" s="95">
        <v>42163</v>
      </c>
      <c r="K22" s="96">
        <v>7.53</v>
      </c>
      <c r="L22" s="97"/>
      <c r="M22" s="97"/>
      <c r="N22" s="97"/>
      <c r="O22" s="97"/>
      <c r="P22" s="43"/>
      <c r="Q22" s="43">
        <v>5</v>
      </c>
      <c r="R22" s="43"/>
      <c r="S22" s="43"/>
      <c r="T22" s="43"/>
      <c r="U22" s="43"/>
      <c r="V22" s="98"/>
      <c r="W22" s="99"/>
      <c r="X22" s="97"/>
      <c r="Y22" s="97"/>
      <c r="Z22" s="97"/>
      <c r="AA22" s="39">
        <f t="shared" si="0"/>
        <v>1.27</v>
      </c>
      <c r="AB22" s="39">
        <f t="shared" si="1"/>
        <v>0</v>
      </c>
      <c r="AC22" s="39">
        <f t="shared" si="2"/>
        <v>0</v>
      </c>
      <c r="AD22" s="39">
        <f t="shared" si="3"/>
        <v>0</v>
      </c>
      <c r="AE22" s="39">
        <f t="shared" si="4"/>
        <v>0</v>
      </c>
      <c r="AF22" s="39">
        <f t="shared" si="5"/>
        <v>0</v>
      </c>
      <c r="AG22" s="32">
        <f t="shared" si="6"/>
        <v>0</v>
      </c>
      <c r="AH22" s="32">
        <f t="shared" si="7"/>
        <v>0</v>
      </c>
      <c r="AI22" s="32">
        <f t="shared" si="8"/>
        <v>0</v>
      </c>
      <c r="AJ22" s="32">
        <f t="shared" si="9"/>
        <v>0</v>
      </c>
      <c r="AK22" s="32">
        <f t="shared" si="10"/>
        <v>1.27</v>
      </c>
    </row>
    <row r="23" spans="1:37">
      <c r="A23" s="8">
        <v>12</v>
      </c>
      <c r="B23" s="24" t="s">
        <v>446</v>
      </c>
      <c r="C23" s="42" t="s">
        <v>18</v>
      </c>
      <c r="D23" s="42" t="s">
        <v>48</v>
      </c>
      <c r="E23" s="104" t="s">
        <v>189</v>
      </c>
      <c r="F23" s="104" t="s">
        <v>335</v>
      </c>
      <c r="G23" s="97" t="s">
        <v>133</v>
      </c>
      <c r="H23" s="104" t="s">
        <v>3</v>
      </c>
      <c r="I23" s="104" t="s">
        <v>262</v>
      </c>
      <c r="J23" s="95">
        <v>42247</v>
      </c>
      <c r="K23" s="96">
        <v>7.31</v>
      </c>
      <c r="L23" s="97"/>
      <c r="M23" s="97"/>
      <c r="N23" s="97"/>
      <c r="O23" s="97"/>
      <c r="P23" s="43"/>
      <c r="Q23" s="43"/>
      <c r="R23" s="43"/>
      <c r="S23" s="43"/>
      <c r="T23" s="43"/>
      <c r="U23" s="43"/>
      <c r="V23" s="98"/>
      <c r="W23" s="99"/>
      <c r="X23" s="97"/>
      <c r="Y23" s="97"/>
      <c r="Z23" s="97"/>
      <c r="AA23" s="39">
        <f t="shared" si="0"/>
        <v>1.1599999999999999</v>
      </c>
      <c r="AB23" s="39">
        <f t="shared" si="1"/>
        <v>0</v>
      </c>
      <c r="AC23" s="39">
        <f t="shared" si="2"/>
        <v>0</v>
      </c>
      <c r="AD23" s="39">
        <f t="shared" si="3"/>
        <v>0</v>
      </c>
      <c r="AE23" s="39">
        <f t="shared" si="4"/>
        <v>0</v>
      </c>
      <c r="AF23" s="39">
        <f t="shared" si="5"/>
        <v>0</v>
      </c>
      <c r="AG23" s="32">
        <f t="shared" si="6"/>
        <v>0</v>
      </c>
      <c r="AH23" s="32">
        <f t="shared" si="7"/>
        <v>0</v>
      </c>
      <c r="AI23" s="32">
        <f t="shared" si="8"/>
        <v>0</v>
      </c>
      <c r="AJ23" s="32">
        <f t="shared" si="9"/>
        <v>0</v>
      </c>
      <c r="AK23" s="32">
        <f t="shared" si="10"/>
        <v>1.1599999999999999</v>
      </c>
    </row>
    <row r="24" spans="1:37">
      <c r="A24" s="8">
        <v>13</v>
      </c>
      <c r="B24" s="24" t="s">
        <v>447</v>
      </c>
      <c r="C24" s="42" t="s">
        <v>29</v>
      </c>
      <c r="D24" s="42" t="s">
        <v>76</v>
      </c>
      <c r="E24" s="104" t="s">
        <v>189</v>
      </c>
      <c r="F24" s="104" t="s">
        <v>335</v>
      </c>
      <c r="G24" s="97" t="s">
        <v>133</v>
      </c>
      <c r="H24" s="104" t="s">
        <v>3</v>
      </c>
      <c r="I24" s="104" t="s">
        <v>262</v>
      </c>
      <c r="J24" s="95">
        <v>39995</v>
      </c>
      <c r="K24" s="96">
        <v>7.28</v>
      </c>
      <c r="L24" s="97"/>
      <c r="M24" s="97"/>
      <c r="N24" s="97"/>
      <c r="O24" s="97"/>
      <c r="P24" s="43"/>
      <c r="Q24" s="43"/>
      <c r="R24" s="43"/>
      <c r="S24" s="43"/>
      <c r="T24" s="43"/>
      <c r="U24" s="43"/>
      <c r="V24" s="98"/>
      <c r="W24" s="99"/>
      <c r="X24" s="97"/>
      <c r="Y24" s="97"/>
      <c r="Z24" s="97"/>
      <c r="AA24" s="39">
        <f t="shared" si="0"/>
        <v>1.1399999999999999</v>
      </c>
      <c r="AB24" s="39">
        <f t="shared" si="1"/>
        <v>0</v>
      </c>
      <c r="AC24" s="39">
        <f t="shared" si="2"/>
        <v>0</v>
      </c>
      <c r="AD24" s="39">
        <f t="shared" si="3"/>
        <v>0</v>
      </c>
      <c r="AE24" s="39">
        <f t="shared" si="4"/>
        <v>0</v>
      </c>
      <c r="AF24" s="39">
        <f t="shared" si="5"/>
        <v>0</v>
      </c>
      <c r="AG24" s="32">
        <f t="shared" si="6"/>
        <v>0</v>
      </c>
      <c r="AH24" s="32">
        <f t="shared" si="7"/>
        <v>0</v>
      </c>
      <c r="AI24" s="32">
        <f t="shared" si="8"/>
        <v>0</v>
      </c>
      <c r="AJ24" s="32">
        <f t="shared" si="9"/>
        <v>0</v>
      </c>
      <c r="AK24" s="32">
        <f t="shared" si="10"/>
        <v>1.1399999999999999</v>
      </c>
    </row>
    <row r="25" spans="1:37" s="1" customFormat="1">
      <c r="A25" s="8">
        <v>14</v>
      </c>
      <c r="B25" s="24" t="s">
        <v>232</v>
      </c>
      <c r="C25" s="42" t="s">
        <v>1</v>
      </c>
      <c r="D25" s="42" t="s">
        <v>55</v>
      </c>
      <c r="E25" s="104" t="s">
        <v>189</v>
      </c>
      <c r="F25" s="104" t="s">
        <v>335</v>
      </c>
      <c r="G25" s="97" t="s">
        <v>133</v>
      </c>
      <c r="H25" s="104" t="s">
        <v>3</v>
      </c>
      <c r="I25" s="104" t="s">
        <v>262</v>
      </c>
      <c r="J25" s="95">
        <v>42531</v>
      </c>
      <c r="K25" s="96">
        <v>7.08</v>
      </c>
      <c r="L25" s="97"/>
      <c r="M25" s="97"/>
      <c r="N25" s="97"/>
      <c r="O25" s="97"/>
      <c r="P25" s="43"/>
      <c r="Q25" s="43"/>
      <c r="R25" s="43"/>
      <c r="S25" s="43"/>
      <c r="T25" s="43"/>
      <c r="U25" s="43"/>
      <c r="V25" s="98"/>
      <c r="W25" s="99"/>
      <c r="X25" s="97"/>
      <c r="Y25" s="97"/>
      <c r="Z25" s="97"/>
      <c r="AA25" s="39">
        <f t="shared" si="0"/>
        <v>1.04</v>
      </c>
      <c r="AB25" s="39">
        <f t="shared" si="1"/>
        <v>0</v>
      </c>
      <c r="AC25" s="39">
        <f t="shared" si="2"/>
        <v>0</v>
      </c>
      <c r="AD25" s="39">
        <f t="shared" si="3"/>
        <v>0</v>
      </c>
      <c r="AE25" s="39">
        <f t="shared" si="4"/>
        <v>0</v>
      </c>
      <c r="AF25" s="39">
        <f t="shared" si="5"/>
        <v>0</v>
      </c>
      <c r="AG25" s="32">
        <f t="shared" si="6"/>
        <v>0</v>
      </c>
      <c r="AH25" s="32">
        <f t="shared" si="7"/>
        <v>0</v>
      </c>
      <c r="AI25" s="32">
        <f t="shared" si="8"/>
        <v>0</v>
      </c>
      <c r="AJ25" s="32">
        <f t="shared" si="9"/>
        <v>0</v>
      </c>
      <c r="AK25" s="32">
        <f t="shared" si="10"/>
        <v>1.04</v>
      </c>
    </row>
    <row r="26" spans="1:37">
      <c r="A26" s="8">
        <v>15</v>
      </c>
      <c r="B26" s="101" t="s">
        <v>448</v>
      </c>
      <c r="C26" s="126" t="s">
        <v>78</v>
      </c>
      <c r="D26" s="126" t="s">
        <v>42</v>
      </c>
      <c r="E26" s="104" t="s">
        <v>189</v>
      </c>
      <c r="F26" s="104" t="s">
        <v>335</v>
      </c>
      <c r="G26" s="97" t="s">
        <v>133</v>
      </c>
      <c r="H26" s="104" t="s">
        <v>3</v>
      </c>
      <c r="I26" s="104" t="s">
        <v>262</v>
      </c>
      <c r="J26" s="95">
        <v>40165</v>
      </c>
      <c r="K26" s="96">
        <v>7.07</v>
      </c>
      <c r="L26" s="97"/>
      <c r="M26" s="97"/>
      <c r="N26" s="97"/>
      <c r="O26" s="97"/>
      <c r="P26" s="43"/>
      <c r="Q26" s="43"/>
      <c r="R26" s="43"/>
      <c r="S26" s="43"/>
      <c r="T26" s="43"/>
      <c r="U26" s="43"/>
      <c r="V26" s="98"/>
      <c r="W26" s="99"/>
      <c r="X26" s="97"/>
      <c r="Y26" s="97"/>
      <c r="Z26" s="97"/>
      <c r="AA26" s="39">
        <f t="shared" si="0"/>
        <v>1.04</v>
      </c>
      <c r="AB26" s="39">
        <f t="shared" si="1"/>
        <v>0</v>
      </c>
      <c r="AC26" s="39">
        <f t="shared" si="2"/>
        <v>0</v>
      </c>
      <c r="AD26" s="39">
        <f t="shared" si="3"/>
        <v>0</v>
      </c>
      <c r="AE26" s="39">
        <f t="shared" si="4"/>
        <v>0</v>
      </c>
      <c r="AF26" s="39">
        <f t="shared" si="5"/>
        <v>0</v>
      </c>
      <c r="AG26" s="32">
        <f t="shared" si="6"/>
        <v>0</v>
      </c>
      <c r="AH26" s="32">
        <f t="shared" si="7"/>
        <v>0</v>
      </c>
      <c r="AI26" s="32">
        <f t="shared" si="8"/>
        <v>0</v>
      </c>
      <c r="AJ26" s="32">
        <f t="shared" si="9"/>
        <v>0</v>
      </c>
      <c r="AK26" s="32">
        <f t="shared" si="10"/>
        <v>1.04</v>
      </c>
    </row>
    <row r="27" spans="1:37">
      <c r="A27" s="8">
        <v>16</v>
      </c>
      <c r="B27" s="125" t="s">
        <v>449</v>
      </c>
      <c r="C27" s="42" t="s">
        <v>450</v>
      </c>
      <c r="D27" s="42" t="s">
        <v>451</v>
      </c>
      <c r="E27" s="104" t="s">
        <v>189</v>
      </c>
      <c r="F27" s="104" t="s">
        <v>335</v>
      </c>
      <c r="G27" s="97" t="s">
        <v>133</v>
      </c>
      <c r="H27" s="104" t="s">
        <v>3</v>
      </c>
      <c r="I27" s="104" t="s">
        <v>262</v>
      </c>
      <c r="J27" s="95">
        <v>42163</v>
      </c>
      <c r="K27" s="96">
        <v>6.85</v>
      </c>
      <c r="L27" s="97"/>
      <c r="M27" s="97"/>
      <c r="N27" s="97"/>
      <c r="O27" s="97"/>
      <c r="P27" s="43"/>
      <c r="Q27" s="43">
        <v>5</v>
      </c>
      <c r="R27" s="43"/>
      <c r="S27" s="43"/>
      <c r="T27" s="43"/>
      <c r="U27" s="43"/>
      <c r="V27" s="98"/>
      <c r="W27" s="99"/>
      <c r="X27" s="97"/>
      <c r="Y27" s="97"/>
      <c r="Z27" s="97"/>
      <c r="AA27" s="39">
        <f t="shared" si="0"/>
        <v>0.93</v>
      </c>
      <c r="AB27" s="39">
        <f t="shared" si="1"/>
        <v>0</v>
      </c>
      <c r="AC27" s="39">
        <f t="shared" si="2"/>
        <v>0</v>
      </c>
      <c r="AD27" s="39">
        <f t="shared" si="3"/>
        <v>0</v>
      </c>
      <c r="AE27" s="39">
        <f t="shared" si="4"/>
        <v>0</v>
      </c>
      <c r="AF27" s="39">
        <f t="shared" si="5"/>
        <v>0</v>
      </c>
      <c r="AG27" s="32">
        <f t="shared" si="6"/>
        <v>0</v>
      </c>
      <c r="AH27" s="32">
        <f t="shared" si="7"/>
        <v>0</v>
      </c>
      <c r="AI27" s="32">
        <f t="shared" si="8"/>
        <v>0</v>
      </c>
      <c r="AJ27" s="32">
        <f t="shared" si="9"/>
        <v>0</v>
      </c>
      <c r="AK27" s="32">
        <f t="shared" si="10"/>
        <v>0.93</v>
      </c>
    </row>
    <row r="28" spans="1:37">
      <c r="A28" s="8">
        <v>17</v>
      </c>
      <c r="B28" s="24" t="s">
        <v>452</v>
      </c>
      <c r="C28" s="42" t="s">
        <v>453</v>
      </c>
      <c r="D28" s="42" t="s">
        <v>12</v>
      </c>
      <c r="E28" s="104" t="s">
        <v>189</v>
      </c>
      <c r="F28" s="104" t="s">
        <v>335</v>
      </c>
      <c r="G28" s="97" t="s">
        <v>133</v>
      </c>
      <c r="H28" s="104" t="s">
        <v>3</v>
      </c>
      <c r="I28" s="104" t="s">
        <v>262</v>
      </c>
      <c r="J28" s="95">
        <v>42500</v>
      </c>
      <c r="K28" s="96">
        <v>6.61</v>
      </c>
      <c r="L28" s="97"/>
      <c r="M28" s="97"/>
      <c r="N28" s="97"/>
      <c r="O28" s="97"/>
      <c r="P28" s="43"/>
      <c r="Q28" s="43"/>
      <c r="R28" s="43"/>
      <c r="S28" s="43"/>
      <c r="T28" s="43"/>
      <c r="U28" s="43"/>
      <c r="V28" s="98"/>
      <c r="W28" s="99"/>
      <c r="X28" s="97"/>
      <c r="Y28" s="97"/>
      <c r="Z28" s="97"/>
      <c r="AA28" s="39">
        <f t="shared" si="0"/>
        <v>0.81</v>
      </c>
      <c r="AB28" s="39">
        <f t="shared" si="1"/>
        <v>0</v>
      </c>
      <c r="AC28" s="39">
        <f t="shared" si="2"/>
        <v>0</v>
      </c>
      <c r="AD28" s="39">
        <f t="shared" si="3"/>
        <v>0</v>
      </c>
      <c r="AE28" s="39">
        <f t="shared" si="4"/>
        <v>0</v>
      </c>
      <c r="AF28" s="39">
        <f t="shared" si="5"/>
        <v>0</v>
      </c>
      <c r="AG28" s="32">
        <f t="shared" si="6"/>
        <v>0</v>
      </c>
      <c r="AH28" s="32">
        <f t="shared" si="7"/>
        <v>0</v>
      </c>
      <c r="AI28" s="32">
        <f t="shared" si="8"/>
        <v>0</v>
      </c>
      <c r="AJ28" s="32">
        <f t="shared" si="9"/>
        <v>0</v>
      </c>
      <c r="AK28" s="32">
        <f t="shared" si="10"/>
        <v>0.81</v>
      </c>
    </row>
    <row r="30" spans="1:37">
      <c r="J30" s="12"/>
    </row>
    <row r="31" spans="1:37">
      <c r="J31" s="12"/>
    </row>
    <row r="32" spans="1:37">
      <c r="J32" s="12"/>
    </row>
    <row r="33" spans="10:10">
      <c r="J33" s="12"/>
    </row>
    <row r="34" spans="10:10">
      <c r="J34" s="12"/>
    </row>
    <row r="35" spans="10:10">
      <c r="J35" s="12"/>
    </row>
    <row r="36" spans="10:10">
      <c r="J36" s="12"/>
    </row>
    <row r="37" spans="10:10">
      <c r="J37" s="12"/>
    </row>
    <row r="38" spans="10:10">
      <c r="J38" s="12"/>
    </row>
    <row r="39" spans="10:10">
      <c r="J39" s="12"/>
    </row>
    <row r="40" spans="10:10">
      <c r="J40" s="12"/>
    </row>
    <row r="41" spans="10:10">
      <c r="J41" s="12"/>
    </row>
    <row r="42" spans="10:10">
      <c r="J42" s="12"/>
    </row>
    <row r="43" spans="10:10">
      <c r="J43" s="12"/>
    </row>
    <row r="44" spans="10:10">
      <c r="J44" s="12"/>
    </row>
    <row r="45" spans="10:10">
      <c r="J45" s="12"/>
    </row>
    <row r="46" spans="10:10">
      <c r="J46" s="12"/>
    </row>
    <row r="47" spans="10:10">
      <c r="J47" s="12"/>
    </row>
    <row r="48" spans="10:10">
      <c r="J48" s="12"/>
    </row>
    <row r="49" spans="10:10">
      <c r="J49" s="12"/>
    </row>
    <row r="50" spans="10:10">
      <c r="J50" s="12"/>
    </row>
    <row r="51" spans="10:10">
      <c r="J51" s="12"/>
    </row>
    <row r="52" spans="10:10">
      <c r="J52" s="12"/>
    </row>
    <row r="53" spans="10:10">
      <c r="J53" s="12"/>
    </row>
    <row r="54" spans="10:10">
      <c r="J54" s="12"/>
    </row>
    <row r="55" spans="10:10">
      <c r="J55" s="12"/>
    </row>
    <row r="56" spans="10:10">
      <c r="J56" s="12"/>
    </row>
    <row r="57" spans="10:10">
      <c r="J57" s="12"/>
    </row>
    <row r="58" spans="10:10">
      <c r="J58" s="12"/>
    </row>
    <row r="59" spans="10:10">
      <c r="J59" s="12"/>
    </row>
    <row r="60" spans="10:10">
      <c r="J60" s="12"/>
    </row>
    <row r="61" spans="10:10">
      <c r="J61" s="12"/>
    </row>
    <row r="62" spans="10:10">
      <c r="J62" s="12"/>
    </row>
    <row r="63" spans="10:10">
      <c r="J63" s="12"/>
    </row>
    <row r="64" spans="10:10">
      <c r="J64" s="12"/>
    </row>
    <row r="65" spans="10:10">
      <c r="J65" s="12"/>
    </row>
    <row r="66" spans="10:10">
      <c r="J66" s="12"/>
    </row>
    <row r="67" spans="10:10">
      <c r="J67" s="3"/>
    </row>
    <row r="68" spans="10:10">
      <c r="J68" s="12"/>
    </row>
    <row r="69" spans="10:10">
      <c r="J69" s="12"/>
    </row>
    <row r="70" spans="10:10">
      <c r="J70" s="12"/>
    </row>
    <row r="71" spans="10:10">
      <c r="J71" s="12"/>
    </row>
    <row r="72" spans="10:10">
      <c r="J72" s="12"/>
    </row>
    <row r="73" spans="10:10">
      <c r="J73" s="12"/>
    </row>
    <row r="74" spans="10:10">
      <c r="J74" s="12"/>
    </row>
    <row r="75" spans="10:10">
      <c r="J75" s="12"/>
    </row>
    <row r="76" spans="10:10">
      <c r="J76" s="12"/>
    </row>
    <row r="77" spans="10:10">
      <c r="J77" s="12"/>
    </row>
    <row r="78" spans="10:10">
      <c r="J78" s="12"/>
    </row>
  </sheetData>
  <sortState ref="A12:AL62">
    <sortCondition descending="1" ref="I12:I62"/>
    <sortCondition descending="1" ref="AK12:AK62"/>
    <sortCondition descending="1" ref="K12:K62"/>
    <sortCondition ref="J12:J62"/>
  </sortState>
  <mergeCells count="9">
    <mergeCell ref="Y9:Z10"/>
    <mergeCell ref="AA9:AJ10"/>
    <mergeCell ref="AK9:AK10"/>
    <mergeCell ref="A9:A10"/>
    <mergeCell ref="B9:D10"/>
    <mergeCell ref="E9:J10"/>
    <mergeCell ref="K9:O10"/>
    <mergeCell ref="P9:U10"/>
    <mergeCell ref="V9:X10"/>
  </mergeCells>
  <conditionalFormatting sqref="E9 E12:F28">
    <cfRule type="expression" dxfId="10" priority="17">
      <formula>OR(AND($H9="ΠΕ22",$I9="ΤΕΙ"),AND($H9="ΠΕ23",$I9="ΤΕΙ"),AND($H9="ΠΕ24",$I9="ΤΕΙ"),AND(LEFT($H9,4)="ΠΕ31",$I9="ΤΕΙ"),AND($H9="ΠΕ28",$I9="ΑΕΙ"),AND($H9="ΠΕ29",$I9="ΑΕΙ"))</formula>
    </cfRule>
  </conditionalFormatting>
  <conditionalFormatting sqref="E11:I28">
    <cfRule type="expression" dxfId="9" priority="16">
      <formula>OR(AND($H11&lt;&gt;"ΠΕ23",$K11="ΝΑΙ",$L11="ΕΠΙΚΟΥΡΙΚΟΣ"),AND($H11&lt;&gt;"ΠΕ23",$K11="ΌΧΙ",$L11="ΚΥΡΙΟΣ"))</formula>
    </cfRule>
  </conditionalFormatting>
  <conditionalFormatting sqref="E11:G28">
    <cfRule type="expression" dxfId="8" priority="15">
      <formula>OR(AND($H11&lt;&gt;"ΠΕ25",$I11="ΑΕΙ",$J11="ΑΠΑΙΤΕΙΤΑΙ"),AND($H11&lt;&gt;"ΠΕ25",$H11&lt;&gt;"ΠΕ23",$I11="ΤΕΙ",$J11="ΔΕΝ ΑΠΑΙΤΕΙΤΑΙ"))</formula>
    </cfRule>
  </conditionalFormatting>
  <conditionalFormatting sqref="E11:E28 H11:H28">
    <cfRule type="expression" dxfId="7" priority="14">
      <formula>AND($H11="ΠΕ23",$K11="ΌΧΙ")</formula>
    </cfRule>
  </conditionalFormatting>
  <conditionalFormatting sqref="E11:E28 G11:G28">
    <cfRule type="expression" dxfId="6" priority="13">
      <formula>OR(AND($H11="ΠΕ23",$J11="ΑΠΑΙΤΕΙΤΑΙ"),AND($H11="ΠΕ25",$J11="ΔΕΝ ΑΠΑΙΤΕΙΤΑΙ"))</formula>
    </cfRule>
  </conditionalFormatting>
  <conditionalFormatting sqref="G11:H28">
    <cfRule type="expression" dxfId="5" priority="12">
      <formula>AND($J11="ΔΕΝ ΑΠΑΙΤΕΙΤΑΙ",$K11="ΌΧΙ")</formula>
    </cfRule>
  </conditionalFormatting>
  <conditionalFormatting sqref="E11:F11">
    <cfRule type="expression" dxfId="4" priority="11">
      <formula>OR(AND($H11="ΠΕ22",$I11="ΤΕΙ"),AND($H11="ΠΕ23",$I11="ΤΕΙ"),AND($H11="ΠΕ24",$I11="ΤΕΙ"),AND(LEFT($H11,4)="ΠΕ31",$I11="ΤΕΙ"),AND($H11="ΠΕ28",$I11="ΑΕΙ"),AND($H11="ΠΕ29",$I11="ΑΕΙ"))</formula>
    </cfRule>
  </conditionalFormatting>
  <conditionalFormatting sqref="E9">
    <cfRule type="expression" dxfId="3" priority="10">
      <formula>OR(AND($H9&lt;&gt;"ΠΕ23",$K9="ΝΑΙ",$L9="ΕΠΙΚΟΥΡΙΚΟΣ"),AND($H9&lt;&gt;"ΠΕ23",$K9="ΌΧΙ",$L9="ΚΥΡΙΟΣ"))</formula>
    </cfRule>
  </conditionalFormatting>
  <conditionalFormatting sqref="E9">
    <cfRule type="expression" dxfId="2" priority="9">
      <formula>OR(AND($H9&lt;&gt;"ΠΕ25",$I9="ΑΕΙ",$J9="ΑΠΑΙΤΕΙΤΑΙ"),AND($H9&lt;&gt;"ΠΕ25",$H9&lt;&gt;"ΠΕ23",$I9="ΤΕΙ",$J9="ΔΕΝ ΑΠΑΙΤΕΙΤΑΙ"))</formula>
    </cfRule>
  </conditionalFormatting>
  <conditionalFormatting sqref="E9">
    <cfRule type="expression" dxfId="1" priority="8">
      <formula>AND($H9="ΠΕ23",$K9="ΌΧΙ")</formula>
    </cfRule>
  </conditionalFormatting>
  <conditionalFormatting sqref="E9">
    <cfRule type="expression" dxfId="0" priority="7">
      <formula>OR(AND($H9="ΠΕ23",$J9="ΑΠΑΙΤΕΙΤΑΙ"),AND($H9="ΠΕ25",$J9="ΔΕΝ ΑΠΑΙΤΕΙΤΑΙ"))</formula>
    </cfRule>
  </conditionalFormatting>
  <dataValidations count="12">
    <dataValidation type="whole" operator="greaterThanOrEqual" allowBlank="1" showInputMessage="1" showErrorMessage="1" sqref="W12:W28">
      <formula1>0</formula1>
    </dataValidation>
    <dataValidation type="list" allowBlank="1" showInputMessage="1" showErrorMessage="1" sqref="F12:F28">
      <formula1>ΑΕΙ_ΤΕΙ</formula1>
    </dataValidation>
    <dataValidation type="list" allowBlank="1" showInputMessage="1" showErrorMessage="1" sqref="G12:G28">
      <formula1>ΑΠΑΙΤΕΙΤΑΙ_ΔΕΝ_ΑΠΑΙΤΕΙΤΑΙ</formula1>
    </dataValidation>
    <dataValidation type="list" allowBlank="1" showInputMessage="1" showErrorMessage="1" sqref="E12:E28">
      <formula1>ΚΛΑΔΟΣ_ΕΕΠ</formula1>
    </dataValidation>
    <dataValidation type="list" allowBlank="1" showInputMessage="1" showErrorMessage="1" sqref="I12:I28">
      <formula1>ΚΑΤΗΓΟΡΙΑ_ΠΙΝΑΚΑ</formula1>
    </dataValidation>
    <dataValidation type="decimal" allowBlank="1" showInputMessage="1" showErrorMessage="1" sqref="K12:K28">
      <formula1>0</formula1>
      <formula2>10</formula2>
    </dataValidation>
    <dataValidation type="list" allowBlank="1" showInputMessage="1" showErrorMessage="1" sqref="X12:X28">
      <formula1>ΠΟΛΥΤΕΚΝΟΣ_ΤΡΙΤΕΚΝΟΣ</formula1>
    </dataValidation>
    <dataValidation type="decimal" allowBlank="1" showInputMessage="1" showErrorMessage="1" sqref="V12:V28">
      <formula1>0</formula1>
      <formula2>1</formula2>
    </dataValidation>
    <dataValidation type="whole" allowBlank="1" showInputMessage="1" showErrorMessage="1" sqref="U12:U28 R12:R28">
      <formula1>0</formula1>
      <formula2>29</formula2>
    </dataValidation>
    <dataValidation type="whole" allowBlank="1" showInputMessage="1" showErrorMessage="1" sqref="T12:T28 Q12:Q28">
      <formula1>0</formula1>
      <formula2>11</formula2>
    </dataValidation>
    <dataValidation type="whole" allowBlank="1" showInputMessage="1" showErrorMessage="1" sqref="S12:S28 P12:P28">
      <formula1>0</formula1>
      <formula2>40</formula2>
    </dataValidation>
    <dataValidation type="list" allowBlank="1" showInputMessage="1" showErrorMessage="1" sqref="H12:H28 Y12:Z28 L12:O28">
      <formula1>NAI_OXI</formula1>
    </dataValidation>
  </dataValidations>
  <pageMargins left="0.7" right="0.7" top="0.75" bottom="0.75" header="0.3" footer="0.3"/>
  <pageSetup paperSize="9" scale="36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Z71"/>
  <sheetViews>
    <sheetView view="pageBreakPreview" zoomScale="60" zoomScaleNormal="100" workbookViewId="0">
      <pane ySplit="11" topLeftCell="A12" activePane="bottomLeft" state="frozen"/>
      <selection pane="bottomLeft" activeCell="A64" sqref="A64"/>
    </sheetView>
    <sheetView view="pageBreakPreview" topLeftCell="A4" zoomScale="60" zoomScaleNormal="100" workbookViewId="1">
      <selection activeCell="K56" sqref="K56"/>
    </sheetView>
  </sheetViews>
  <sheetFormatPr defaultRowHeight="14.4"/>
  <cols>
    <col min="1" max="1" width="4" style="1" bestFit="1" customWidth="1"/>
    <col min="2" max="2" width="20" customWidth="1"/>
    <col min="3" max="3" width="19.44140625" customWidth="1"/>
    <col min="4" max="4" width="17.88671875" customWidth="1"/>
    <col min="5" max="5" width="22.44140625" style="1" bestFit="1" customWidth="1"/>
    <col min="6" max="6" width="14.44140625" style="27" bestFit="1" customWidth="1"/>
    <col min="7" max="7" width="14.33203125" bestFit="1" customWidth="1"/>
    <col min="8" max="8" width="10.88671875" customWidth="1"/>
    <col min="9" max="11" width="11.33203125" bestFit="1" customWidth="1"/>
    <col min="13" max="13" width="9" bestFit="1" customWidth="1"/>
    <col min="14" max="14" width="11.6640625" bestFit="1" customWidth="1"/>
    <col min="15" max="15" width="6.33203125" bestFit="1" customWidth="1"/>
    <col min="16" max="16" width="12.21875" bestFit="1" customWidth="1"/>
    <col min="17" max="17" width="5.77734375" bestFit="1" customWidth="1"/>
    <col min="18" max="18" width="9" bestFit="1" customWidth="1"/>
    <col min="19" max="19" width="11.33203125" bestFit="1" customWidth="1"/>
    <col min="20" max="20" width="11.6640625" bestFit="1" customWidth="1"/>
    <col min="22" max="23" width="8.77734375" bestFit="1" customWidth="1"/>
    <col min="24" max="25" width="8.77734375" style="1" customWidth="1"/>
  </cols>
  <sheetData>
    <row r="1" spans="1:25" s="1" customFormat="1">
      <c r="F1" s="27"/>
    </row>
    <row r="2" spans="1:25" s="1" customFormat="1">
      <c r="F2" s="27"/>
    </row>
    <row r="3" spans="1:25" s="1" customFormat="1">
      <c r="F3" s="27"/>
      <c r="P3" s="156"/>
    </row>
    <row r="4" spans="1:25" s="1" customFormat="1">
      <c r="F4" s="27"/>
    </row>
    <row r="5" spans="1:25" s="1" customFormat="1">
      <c r="C5" s="19" t="s">
        <v>264</v>
      </c>
      <c r="F5" s="27"/>
    </row>
    <row r="6" spans="1:25" s="1" customFormat="1">
      <c r="C6" s="20" t="s">
        <v>456</v>
      </c>
      <c r="F6" s="27"/>
    </row>
    <row r="7" spans="1:25" s="1" customFormat="1">
      <c r="C7" s="21" t="s">
        <v>355</v>
      </c>
      <c r="F7" s="27"/>
    </row>
    <row r="8" spans="1:25" s="1" customFormat="1">
      <c r="C8" s="21"/>
      <c r="F8" s="27"/>
    </row>
    <row r="9" spans="1:25" s="1" customFormat="1" ht="15" thickBot="1">
      <c r="C9" s="21"/>
      <c r="F9" s="27"/>
    </row>
    <row r="10" spans="1:25" s="1" customFormat="1" ht="43.2" customHeight="1" thickTop="1" thickBot="1">
      <c r="A10" s="46"/>
      <c r="B10" s="178" t="s">
        <v>318</v>
      </c>
      <c r="C10" s="178"/>
      <c r="D10" s="178"/>
      <c r="E10" s="167" t="s">
        <v>319</v>
      </c>
      <c r="F10" s="167"/>
      <c r="G10" s="54" t="s">
        <v>320</v>
      </c>
      <c r="H10" s="179" t="s">
        <v>321</v>
      </c>
      <c r="I10" s="180"/>
      <c r="J10" s="180"/>
      <c r="K10" s="180"/>
      <c r="L10" s="180"/>
      <c r="M10" s="181"/>
      <c r="N10" s="182" t="s">
        <v>322</v>
      </c>
      <c r="O10" s="183"/>
      <c r="P10" s="184"/>
      <c r="Q10" s="55"/>
      <c r="R10" s="185" t="s">
        <v>323</v>
      </c>
      <c r="S10" s="185"/>
      <c r="T10" s="185"/>
      <c r="U10" s="185"/>
      <c r="V10" s="185"/>
      <c r="W10" s="185"/>
      <c r="X10" s="185"/>
      <c r="Y10" s="52"/>
    </row>
    <row r="11" spans="1:25" ht="120.6" customHeight="1" thickTop="1" thickBot="1">
      <c r="A11" s="46" t="s">
        <v>178</v>
      </c>
      <c r="B11" s="48" t="s">
        <v>107</v>
      </c>
      <c r="C11" s="48" t="s">
        <v>108</v>
      </c>
      <c r="D11" s="48" t="s">
        <v>109</v>
      </c>
      <c r="E11" s="49" t="s">
        <v>102</v>
      </c>
      <c r="F11" s="144" t="s">
        <v>103</v>
      </c>
      <c r="G11" s="47" t="s">
        <v>104</v>
      </c>
      <c r="H11" s="53" t="s">
        <v>110</v>
      </c>
      <c r="I11" s="53" t="s">
        <v>111</v>
      </c>
      <c r="J11" s="53" t="s">
        <v>112</v>
      </c>
      <c r="K11" s="53" t="s">
        <v>113</v>
      </c>
      <c r="L11" s="53" t="s">
        <v>114</v>
      </c>
      <c r="M11" s="53" t="s">
        <v>115</v>
      </c>
      <c r="N11" s="51" t="s">
        <v>317</v>
      </c>
      <c r="O11" s="51" t="s">
        <v>278</v>
      </c>
      <c r="P11" s="51" t="s">
        <v>469</v>
      </c>
      <c r="Q11" s="60" t="s">
        <v>117</v>
      </c>
      <c r="R11" s="47" t="s">
        <v>279</v>
      </c>
      <c r="S11" s="61" t="s">
        <v>119</v>
      </c>
      <c r="T11" s="61" t="s">
        <v>120</v>
      </c>
      <c r="U11" s="53" t="s">
        <v>280</v>
      </c>
      <c r="V11" s="53" t="s">
        <v>281</v>
      </c>
      <c r="W11" s="53" t="s">
        <v>282</v>
      </c>
      <c r="X11" s="51" t="s">
        <v>283</v>
      </c>
      <c r="Y11" s="52" t="s">
        <v>101</v>
      </c>
    </row>
    <row r="12" spans="1:25" ht="15" thickTop="1">
      <c r="A12" s="31">
        <v>1</v>
      </c>
      <c r="B12" s="62" t="s">
        <v>10</v>
      </c>
      <c r="C12" s="62" t="s">
        <v>11</v>
      </c>
      <c r="D12" s="62" t="s">
        <v>12</v>
      </c>
      <c r="E12" s="62" t="s">
        <v>9</v>
      </c>
      <c r="F12" s="151">
        <v>35968</v>
      </c>
      <c r="G12" s="63">
        <v>17.46</v>
      </c>
      <c r="H12" s="64">
        <v>2</v>
      </c>
      <c r="I12" s="64">
        <v>11</v>
      </c>
      <c r="J12" s="64">
        <v>23</v>
      </c>
      <c r="K12" s="64">
        <v>8</v>
      </c>
      <c r="L12" s="64">
        <v>6</v>
      </c>
      <c r="M12" s="64">
        <v>29</v>
      </c>
      <c r="N12" s="65"/>
      <c r="O12" s="66"/>
      <c r="P12" s="67"/>
      <c r="Q12" s="67"/>
      <c r="R12" s="68">
        <f t="shared" ref="R12:R37" si="0">IF(ISBLANK($B12),"",IF(E12="ΤΕΕ-ΤΕΛ-ΕΠΛ-ΕΠΑΛ",IF(G12&gt;10,ROUND(0.5*(G12-10),2),0),IF(E12="ΙΕΚ-Τάξη μαθητείας ΕΠΑΛ",IF(G12&gt;10,ROUND(0.85*(G12-10),2),0))))</f>
        <v>3.73</v>
      </c>
      <c r="S12" s="68">
        <f t="shared" ref="S12:S37" si="1">IF(ISBLANK($B12),"",MIN(3,0.5*INT((H12*12+I12+ROUND(J12/30,0))/6)))</f>
        <v>3</v>
      </c>
      <c r="T12" s="68">
        <f t="shared" ref="T12:T37" si="2">IF(ISBLANK($B12),"",0.25*(K12*12+L12+ROUND(M12/30,0)))</f>
        <v>25.75</v>
      </c>
      <c r="U12" s="69">
        <f t="shared" ref="U12:U37" si="3">IF(ISBLANK($B12),"",IF(N12&gt;=67%,7,0))</f>
        <v>0</v>
      </c>
      <c r="V12" s="69">
        <f t="shared" ref="V12:V37" si="4">IF(ISBLANK($B12),"",IF(O12&gt;=1,7,0))</f>
        <v>0</v>
      </c>
      <c r="W12" s="69">
        <f t="shared" ref="W12:W37" si="5">IF(ISBLANK($B12),"",IF(P12="ΠΟΛΥΤΕΚΝΟΣ",7,IF(P12="ΤΡΙΤΕΚΝΟΣ",3,0)))</f>
        <v>0</v>
      </c>
      <c r="X12" s="69">
        <f t="shared" ref="X12:X37" si="6">IF(ISBLANK($B12),"",MAX(U12:W12))</f>
        <v>0</v>
      </c>
      <c r="Y12" s="69">
        <f t="shared" ref="Y12:Y37" si="7">IF(ISBLANK($B12),"",SUM(R12:T12,X12))</f>
        <v>32.480000000000004</v>
      </c>
    </row>
    <row r="13" spans="1:25">
      <c r="A13" s="23">
        <v>2</v>
      </c>
      <c r="B13" s="33" t="s">
        <v>16</v>
      </c>
      <c r="C13" s="33" t="s">
        <v>17</v>
      </c>
      <c r="D13" s="33" t="s">
        <v>18</v>
      </c>
      <c r="E13" s="33" t="s">
        <v>284</v>
      </c>
      <c r="F13" s="152">
        <v>37084</v>
      </c>
      <c r="G13" s="34">
        <v>12</v>
      </c>
      <c r="H13" s="33">
        <v>2</v>
      </c>
      <c r="I13" s="33">
        <v>8</v>
      </c>
      <c r="J13" s="33">
        <v>4</v>
      </c>
      <c r="K13" s="33">
        <v>8</v>
      </c>
      <c r="L13" s="33">
        <v>6</v>
      </c>
      <c r="M13" s="33">
        <v>15</v>
      </c>
      <c r="N13" s="40"/>
      <c r="O13" s="41"/>
      <c r="P13" s="38"/>
      <c r="Q13" s="38"/>
      <c r="R13" s="39">
        <f t="shared" si="0"/>
        <v>1.7</v>
      </c>
      <c r="S13" s="39">
        <f t="shared" si="1"/>
        <v>2.5</v>
      </c>
      <c r="T13" s="39">
        <f t="shared" si="2"/>
        <v>25.75</v>
      </c>
      <c r="U13" s="32">
        <f t="shared" si="3"/>
        <v>0</v>
      </c>
      <c r="V13" s="32">
        <f t="shared" si="4"/>
        <v>0</v>
      </c>
      <c r="W13" s="32">
        <f t="shared" si="5"/>
        <v>0</v>
      </c>
      <c r="X13" s="32">
        <f t="shared" si="6"/>
        <v>0</v>
      </c>
      <c r="Y13" s="32">
        <f t="shared" si="7"/>
        <v>29.95</v>
      </c>
    </row>
    <row r="14" spans="1:25">
      <c r="A14" s="23">
        <v>3</v>
      </c>
      <c r="B14" s="33" t="s">
        <v>13</v>
      </c>
      <c r="C14" s="33" t="s">
        <v>14</v>
      </c>
      <c r="D14" s="33" t="s">
        <v>15</v>
      </c>
      <c r="E14" s="33" t="s">
        <v>9</v>
      </c>
      <c r="F14" s="152">
        <v>35968</v>
      </c>
      <c r="G14" s="34">
        <v>16.850000000000001</v>
      </c>
      <c r="H14" s="33">
        <v>1</v>
      </c>
      <c r="I14" s="33">
        <v>8</v>
      </c>
      <c r="J14" s="33">
        <v>24</v>
      </c>
      <c r="K14" s="33">
        <v>7</v>
      </c>
      <c r="L14" s="33">
        <v>8</v>
      </c>
      <c r="M14" s="33">
        <v>3</v>
      </c>
      <c r="N14" s="40"/>
      <c r="O14" s="41"/>
      <c r="P14" s="38"/>
      <c r="Q14" s="38"/>
      <c r="R14" s="39">
        <f t="shared" si="0"/>
        <v>3.43</v>
      </c>
      <c r="S14" s="39">
        <f t="shared" si="1"/>
        <v>1.5</v>
      </c>
      <c r="T14" s="39">
        <f t="shared" si="2"/>
        <v>23</v>
      </c>
      <c r="U14" s="32">
        <f t="shared" si="3"/>
        <v>0</v>
      </c>
      <c r="V14" s="32">
        <f t="shared" si="4"/>
        <v>0</v>
      </c>
      <c r="W14" s="32">
        <f t="shared" si="5"/>
        <v>0</v>
      </c>
      <c r="X14" s="32">
        <f t="shared" si="6"/>
        <v>0</v>
      </c>
      <c r="Y14" s="32">
        <f t="shared" si="7"/>
        <v>27.93</v>
      </c>
    </row>
    <row r="15" spans="1:25">
      <c r="A15" s="23">
        <v>4</v>
      </c>
      <c r="B15" s="42" t="s">
        <v>19</v>
      </c>
      <c r="C15" s="42" t="s">
        <v>20</v>
      </c>
      <c r="D15" s="42" t="s">
        <v>21</v>
      </c>
      <c r="E15" s="33" t="s">
        <v>284</v>
      </c>
      <c r="F15" s="152">
        <v>38393</v>
      </c>
      <c r="G15" s="34">
        <v>18</v>
      </c>
      <c r="H15" s="33"/>
      <c r="I15" s="33"/>
      <c r="J15" s="33"/>
      <c r="K15" s="33">
        <v>6</v>
      </c>
      <c r="L15" s="33">
        <v>11</v>
      </c>
      <c r="M15" s="33"/>
      <c r="N15" s="40"/>
      <c r="O15" s="41"/>
      <c r="P15" s="38"/>
      <c r="Q15" s="38"/>
      <c r="R15" s="39">
        <f t="shared" si="0"/>
        <v>6.8</v>
      </c>
      <c r="S15" s="39">
        <f t="shared" si="1"/>
        <v>0</v>
      </c>
      <c r="T15" s="39">
        <f t="shared" si="2"/>
        <v>20.75</v>
      </c>
      <c r="U15" s="32">
        <f t="shared" si="3"/>
        <v>0</v>
      </c>
      <c r="V15" s="32">
        <f t="shared" si="4"/>
        <v>0</v>
      </c>
      <c r="W15" s="32">
        <f t="shared" si="5"/>
        <v>0</v>
      </c>
      <c r="X15" s="32">
        <f t="shared" si="6"/>
        <v>0</v>
      </c>
      <c r="Y15" s="32">
        <f t="shared" si="7"/>
        <v>27.55</v>
      </c>
    </row>
    <row r="16" spans="1:25">
      <c r="A16" s="23">
        <v>5</v>
      </c>
      <c r="B16" s="43" t="s">
        <v>268</v>
      </c>
      <c r="C16" s="43" t="s">
        <v>11</v>
      </c>
      <c r="D16" s="43" t="s">
        <v>148</v>
      </c>
      <c r="E16" s="35" t="s">
        <v>284</v>
      </c>
      <c r="F16" s="153">
        <v>39576</v>
      </c>
      <c r="G16" s="44">
        <v>18</v>
      </c>
      <c r="H16" s="35"/>
      <c r="I16" s="35"/>
      <c r="J16" s="35"/>
      <c r="K16" s="35">
        <v>6</v>
      </c>
      <c r="L16" s="35">
        <v>1</v>
      </c>
      <c r="M16" s="35">
        <v>19</v>
      </c>
      <c r="N16" s="36"/>
      <c r="O16" s="37"/>
      <c r="P16" s="35"/>
      <c r="Q16" s="35"/>
      <c r="R16" s="39">
        <f t="shared" si="0"/>
        <v>6.8</v>
      </c>
      <c r="S16" s="39">
        <f t="shared" si="1"/>
        <v>0</v>
      </c>
      <c r="T16" s="39">
        <f t="shared" si="2"/>
        <v>18.5</v>
      </c>
      <c r="U16" s="32">
        <f t="shared" si="3"/>
        <v>0</v>
      </c>
      <c r="V16" s="32">
        <f t="shared" si="4"/>
        <v>0</v>
      </c>
      <c r="W16" s="32">
        <f t="shared" si="5"/>
        <v>0</v>
      </c>
      <c r="X16" s="32">
        <f t="shared" si="6"/>
        <v>0</v>
      </c>
      <c r="Y16" s="32">
        <f t="shared" si="7"/>
        <v>25.3</v>
      </c>
    </row>
    <row r="17" spans="1:25">
      <c r="A17" s="23">
        <v>6</v>
      </c>
      <c r="B17" s="33" t="s">
        <v>275</v>
      </c>
      <c r="C17" s="33" t="s">
        <v>276</v>
      </c>
      <c r="D17" s="33" t="s">
        <v>277</v>
      </c>
      <c r="E17" s="33" t="s">
        <v>284</v>
      </c>
      <c r="F17" s="152">
        <v>37826</v>
      </c>
      <c r="G17" s="34">
        <v>15</v>
      </c>
      <c r="H17" s="33">
        <v>2</v>
      </c>
      <c r="I17" s="33">
        <v>8</v>
      </c>
      <c r="J17" s="33">
        <v>25</v>
      </c>
      <c r="K17" s="33">
        <v>5</v>
      </c>
      <c r="L17" s="33">
        <v>9</v>
      </c>
      <c r="M17" s="33">
        <v>7</v>
      </c>
      <c r="N17" s="40"/>
      <c r="O17" s="41"/>
      <c r="P17" s="38"/>
      <c r="Q17" s="38"/>
      <c r="R17" s="39">
        <f t="shared" si="0"/>
        <v>4.25</v>
      </c>
      <c r="S17" s="39">
        <f t="shared" si="1"/>
        <v>2.5</v>
      </c>
      <c r="T17" s="39">
        <f t="shared" si="2"/>
        <v>17.25</v>
      </c>
      <c r="U17" s="32">
        <f t="shared" si="3"/>
        <v>0</v>
      </c>
      <c r="V17" s="32">
        <f t="shared" si="4"/>
        <v>0</v>
      </c>
      <c r="W17" s="32">
        <f t="shared" si="5"/>
        <v>0</v>
      </c>
      <c r="X17" s="32">
        <f t="shared" si="6"/>
        <v>0</v>
      </c>
      <c r="Y17" s="32">
        <f t="shared" si="7"/>
        <v>24</v>
      </c>
    </row>
    <row r="18" spans="1:25">
      <c r="A18" s="23">
        <v>7</v>
      </c>
      <c r="B18" s="35" t="s">
        <v>22</v>
      </c>
      <c r="C18" s="33" t="s">
        <v>23</v>
      </c>
      <c r="D18" s="35" t="s">
        <v>24</v>
      </c>
      <c r="E18" s="33" t="s">
        <v>9</v>
      </c>
      <c r="F18" s="153">
        <v>35968</v>
      </c>
      <c r="G18" s="34">
        <v>17.690000000000001</v>
      </c>
      <c r="H18" s="35">
        <v>7</v>
      </c>
      <c r="I18" s="35">
        <v>7</v>
      </c>
      <c r="J18" s="35">
        <v>21</v>
      </c>
      <c r="K18" s="35">
        <v>5</v>
      </c>
      <c r="L18" s="35">
        <v>7</v>
      </c>
      <c r="M18" s="35">
        <v>2</v>
      </c>
      <c r="N18" s="36"/>
      <c r="O18" s="37"/>
      <c r="P18" s="38"/>
      <c r="Q18" s="38"/>
      <c r="R18" s="39">
        <f t="shared" si="0"/>
        <v>3.85</v>
      </c>
      <c r="S18" s="39">
        <f t="shared" si="1"/>
        <v>3</v>
      </c>
      <c r="T18" s="39">
        <f t="shared" si="2"/>
        <v>16.75</v>
      </c>
      <c r="U18" s="32">
        <f t="shared" si="3"/>
        <v>0</v>
      </c>
      <c r="V18" s="32">
        <f t="shared" si="4"/>
        <v>0</v>
      </c>
      <c r="W18" s="32">
        <f t="shared" si="5"/>
        <v>0</v>
      </c>
      <c r="X18" s="32">
        <f t="shared" si="6"/>
        <v>0</v>
      </c>
      <c r="Y18" s="32">
        <f t="shared" si="7"/>
        <v>23.6</v>
      </c>
    </row>
    <row r="19" spans="1:25">
      <c r="A19" s="23">
        <v>8</v>
      </c>
      <c r="B19" s="42" t="s">
        <v>28</v>
      </c>
      <c r="C19" s="42" t="s">
        <v>29</v>
      </c>
      <c r="D19" s="42" t="s">
        <v>285</v>
      </c>
      <c r="E19" s="33" t="s">
        <v>284</v>
      </c>
      <c r="F19" s="152">
        <v>40431</v>
      </c>
      <c r="G19" s="34">
        <v>20</v>
      </c>
      <c r="H19" s="33"/>
      <c r="I19" s="33"/>
      <c r="J19" s="33"/>
      <c r="K19" s="33">
        <v>4</v>
      </c>
      <c r="L19" s="33">
        <v>9</v>
      </c>
      <c r="M19" s="33">
        <v>9</v>
      </c>
      <c r="N19" s="40"/>
      <c r="O19" s="41"/>
      <c r="P19" s="38"/>
      <c r="Q19" s="38"/>
      <c r="R19" s="39">
        <f t="shared" si="0"/>
        <v>8.5</v>
      </c>
      <c r="S19" s="39">
        <f t="shared" si="1"/>
        <v>0</v>
      </c>
      <c r="T19" s="39">
        <f t="shared" si="2"/>
        <v>14.25</v>
      </c>
      <c r="U19" s="32">
        <f t="shared" si="3"/>
        <v>0</v>
      </c>
      <c r="V19" s="32">
        <f t="shared" si="4"/>
        <v>0</v>
      </c>
      <c r="W19" s="32">
        <f t="shared" si="5"/>
        <v>0</v>
      </c>
      <c r="X19" s="32">
        <f t="shared" si="6"/>
        <v>0</v>
      </c>
      <c r="Y19" s="32">
        <f t="shared" si="7"/>
        <v>22.75</v>
      </c>
    </row>
    <row r="20" spans="1:25">
      <c r="A20" s="23">
        <v>9</v>
      </c>
      <c r="B20" s="33" t="s">
        <v>286</v>
      </c>
      <c r="C20" s="33" t="s">
        <v>30</v>
      </c>
      <c r="D20" s="33" t="s">
        <v>31</v>
      </c>
      <c r="E20" s="33" t="s">
        <v>284</v>
      </c>
      <c r="F20" s="152">
        <v>35824</v>
      </c>
      <c r="G20" s="34">
        <v>15</v>
      </c>
      <c r="H20" s="33"/>
      <c r="I20" s="33"/>
      <c r="J20" s="33"/>
      <c r="K20" s="33">
        <v>4</v>
      </c>
      <c r="L20" s="33">
        <v>8</v>
      </c>
      <c r="M20" s="33">
        <v>22</v>
      </c>
      <c r="N20" s="40"/>
      <c r="O20" s="41"/>
      <c r="P20" s="38" t="s">
        <v>32</v>
      </c>
      <c r="Q20" s="38"/>
      <c r="R20" s="39">
        <f t="shared" si="0"/>
        <v>4.25</v>
      </c>
      <c r="S20" s="39">
        <f t="shared" si="1"/>
        <v>0</v>
      </c>
      <c r="T20" s="39">
        <f t="shared" si="2"/>
        <v>14.25</v>
      </c>
      <c r="U20" s="32">
        <f t="shared" si="3"/>
        <v>0</v>
      </c>
      <c r="V20" s="32">
        <f t="shared" si="4"/>
        <v>0</v>
      </c>
      <c r="W20" s="32">
        <f t="shared" si="5"/>
        <v>3</v>
      </c>
      <c r="X20" s="32">
        <f t="shared" si="6"/>
        <v>3</v>
      </c>
      <c r="Y20" s="32">
        <f t="shared" si="7"/>
        <v>21.5</v>
      </c>
    </row>
    <row r="21" spans="1:25">
      <c r="A21" s="23">
        <v>10</v>
      </c>
      <c r="B21" s="42" t="s">
        <v>33</v>
      </c>
      <c r="C21" s="42" t="s">
        <v>20</v>
      </c>
      <c r="D21" s="42" t="s">
        <v>18</v>
      </c>
      <c r="E21" s="33" t="s">
        <v>284</v>
      </c>
      <c r="F21" s="152">
        <v>40056</v>
      </c>
      <c r="G21" s="34">
        <v>18</v>
      </c>
      <c r="H21" s="33"/>
      <c r="I21" s="33"/>
      <c r="J21" s="33"/>
      <c r="K21" s="33">
        <v>4</v>
      </c>
      <c r="L21" s="33">
        <v>5</v>
      </c>
      <c r="M21" s="33">
        <v>17</v>
      </c>
      <c r="N21" s="40"/>
      <c r="O21" s="41"/>
      <c r="P21" s="38"/>
      <c r="Q21" s="38"/>
      <c r="R21" s="39">
        <f t="shared" si="0"/>
        <v>6.8</v>
      </c>
      <c r="S21" s="39">
        <f t="shared" si="1"/>
        <v>0</v>
      </c>
      <c r="T21" s="39">
        <f t="shared" si="2"/>
        <v>13.5</v>
      </c>
      <c r="U21" s="32">
        <f t="shared" si="3"/>
        <v>0</v>
      </c>
      <c r="V21" s="32">
        <f t="shared" si="4"/>
        <v>0</v>
      </c>
      <c r="W21" s="32">
        <f t="shared" si="5"/>
        <v>0</v>
      </c>
      <c r="X21" s="32">
        <f t="shared" si="6"/>
        <v>0</v>
      </c>
      <c r="Y21" s="32">
        <f t="shared" si="7"/>
        <v>20.3</v>
      </c>
    </row>
    <row r="22" spans="1:25">
      <c r="A22" s="23">
        <v>11</v>
      </c>
      <c r="B22" s="42" t="s">
        <v>37</v>
      </c>
      <c r="C22" s="42" t="s">
        <v>38</v>
      </c>
      <c r="D22" s="42" t="s">
        <v>39</v>
      </c>
      <c r="E22" s="33" t="s">
        <v>9</v>
      </c>
      <c r="F22" s="152">
        <v>32665</v>
      </c>
      <c r="G22" s="34">
        <v>17.5</v>
      </c>
      <c r="H22" s="33"/>
      <c r="I22" s="33"/>
      <c r="J22" s="33"/>
      <c r="K22" s="33">
        <v>5</v>
      </c>
      <c r="L22" s="33"/>
      <c r="M22" s="33">
        <v>15</v>
      </c>
      <c r="N22" s="40"/>
      <c r="O22" s="41"/>
      <c r="P22" s="38"/>
      <c r="Q22" s="38"/>
      <c r="R22" s="39">
        <f t="shared" si="0"/>
        <v>3.75</v>
      </c>
      <c r="S22" s="39">
        <f t="shared" si="1"/>
        <v>0</v>
      </c>
      <c r="T22" s="39">
        <f t="shared" si="2"/>
        <v>15.25</v>
      </c>
      <c r="U22" s="32">
        <f t="shared" si="3"/>
        <v>0</v>
      </c>
      <c r="V22" s="32">
        <f t="shared" si="4"/>
        <v>0</v>
      </c>
      <c r="W22" s="32">
        <f t="shared" si="5"/>
        <v>0</v>
      </c>
      <c r="X22" s="32">
        <f t="shared" si="6"/>
        <v>0</v>
      </c>
      <c r="Y22" s="32">
        <f t="shared" si="7"/>
        <v>19</v>
      </c>
    </row>
    <row r="23" spans="1:25">
      <c r="A23" s="23">
        <v>12</v>
      </c>
      <c r="B23" s="33" t="s">
        <v>25</v>
      </c>
      <c r="C23" s="33" t="s">
        <v>26</v>
      </c>
      <c r="D23" s="33" t="s">
        <v>27</v>
      </c>
      <c r="E23" s="33" t="s">
        <v>284</v>
      </c>
      <c r="F23" s="152">
        <v>39890</v>
      </c>
      <c r="G23" s="34">
        <v>12</v>
      </c>
      <c r="H23" s="33"/>
      <c r="I23" s="33"/>
      <c r="J23" s="33"/>
      <c r="K23" s="33">
        <v>5</v>
      </c>
      <c r="L23" s="33">
        <v>5</v>
      </c>
      <c r="M23" s="33">
        <v>5</v>
      </c>
      <c r="N23" s="40"/>
      <c r="O23" s="41"/>
      <c r="P23" s="38"/>
      <c r="Q23" s="38"/>
      <c r="R23" s="39">
        <f t="shared" si="0"/>
        <v>1.7</v>
      </c>
      <c r="S23" s="39">
        <f t="shared" si="1"/>
        <v>0</v>
      </c>
      <c r="T23" s="39">
        <f t="shared" si="2"/>
        <v>16.25</v>
      </c>
      <c r="U23" s="32">
        <f t="shared" si="3"/>
        <v>0</v>
      </c>
      <c r="V23" s="32">
        <f t="shared" si="4"/>
        <v>0</v>
      </c>
      <c r="W23" s="32">
        <f t="shared" si="5"/>
        <v>0</v>
      </c>
      <c r="X23" s="32">
        <f t="shared" si="6"/>
        <v>0</v>
      </c>
      <c r="Y23" s="32">
        <f t="shared" si="7"/>
        <v>17.95</v>
      </c>
    </row>
    <row r="24" spans="1:25">
      <c r="A24" s="23">
        <v>13</v>
      </c>
      <c r="B24" s="42" t="s">
        <v>34</v>
      </c>
      <c r="C24" s="42" t="s">
        <v>35</v>
      </c>
      <c r="D24" s="42" t="s">
        <v>36</v>
      </c>
      <c r="E24" s="33" t="s">
        <v>9</v>
      </c>
      <c r="F24" s="152">
        <v>38873</v>
      </c>
      <c r="G24" s="34">
        <v>17.45</v>
      </c>
      <c r="H24" s="33"/>
      <c r="I24" s="33"/>
      <c r="J24" s="33"/>
      <c r="K24" s="33">
        <v>4</v>
      </c>
      <c r="L24" s="33">
        <v>5</v>
      </c>
      <c r="M24" s="33">
        <v>14</v>
      </c>
      <c r="N24" s="40"/>
      <c r="O24" s="41"/>
      <c r="P24" s="38"/>
      <c r="Q24" s="38"/>
      <c r="R24" s="39">
        <f t="shared" si="0"/>
        <v>3.73</v>
      </c>
      <c r="S24" s="39">
        <f t="shared" si="1"/>
        <v>0</v>
      </c>
      <c r="T24" s="39">
        <f t="shared" si="2"/>
        <v>13.25</v>
      </c>
      <c r="U24" s="32">
        <f t="shared" si="3"/>
        <v>0</v>
      </c>
      <c r="V24" s="32">
        <f t="shared" si="4"/>
        <v>0</v>
      </c>
      <c r="W24" s="32">
        <f t="shared" si="5"/>
        <v>0</v>
      </c>
      <c r="X24" s="32">
        <f t="shared" si="6"/>
        <v>0</v>
      </c>
      <c r="Y24" s="32">
        <f t="shared" si="7"/>
        <v>16.98</v>
      </c>
    </row>
    <row r="25" spans="1:25">
      <c r="A25" s="23">
        <v>14</v>
      </c>
      <c r="B25" s="35" t="s">
        <v>40</v>
      </c>
      <c r="C25" s="33" t="s">
        <v>41</v>
      </c>
      <c r="D25" s="35" t="s">
        <v>42</v>
      </c>
      <c r="E25" s="33" t="s">
        <v>284</v>
      </c>
      <c r="F25" s="153">
        <v>38560</v>
      </c>
      <c r="G25" s="34">
        <v>12</v>
      </c>
      <c r="H25" s="35"/>
      <c r="I25" s="35"/>
      <c r="J25" s="35"/>
      <c r="K25" s="35">
        <v>4</v>
      </c>
      <c r="L25" s="35">
        <v>6</v>
      </c>
      <c r="M25" s="35">
        <v>19</v>
      </c>
      <c r="N25" s="36"/>
      <c r="O25" s="37"/>
      <c r="P25" s="38"/>
      <c r="Q25" s="38"/>
      <c r="R25" s="39">
        <f t="shared" si="0"/>
        <v>1.7</v>
      </c>
      <c r="S25" s="39">
        <f t="shared" si="1"/>
        <v>0</v>
      </c>
      <c r="T25" s="39">
        <f t="shared" si="2"/>
        <v>13.75</v>
      </c>
      <c r="U25" s="32">
        <f t="shared" si="3"/>
        <v>0</v>
      </c>
      <c r="V25" s="32">
        <f t="shared" si="4"/>
        <v>0</v>
      </c>
      <c r="W25" s="32">
        <f t="shared" si="5"/>
        <v>0</v>
      </c>
      <c r="X25" s="32">
        <f t="shared" si="6"/>
        <v>0</v>
      </c>
      <c r="Y25" s="32">
        <f t="shared" si="7"/>
        <v>15.45</v>
      </c>
    </row>
    <row r="26" spans="1:25">
      <c r="A26" s="23">
        <v>15</v>
      </c>
      <c r="B26" s="33" t="s">
        <v>47</v>
      </c>
      <c r="C26" s="33" t="s">
        <v>1</v>
      </c>
      <c r="D26" s="33" t="s">
        <v>48</v>
      </c>
      <c r="E26" s="33" t="s">
        <v>284</v>
      </c>
      <c r="F26" s="152">
        <v>36560</v>
      </c>
      <c r="G26" s="34">
        <v>18</v>
      </c>
      <c r="H26" s="33">
        <v>2</v>
      </c>
      <c r="I26" s="33">
        <v>2</v>
      </c>
      <c r="J26" s="33">
        <v>13</v>
      </c>
      <c r="K26" s="33">
        <v>1</v>
      </c>
      <c r="L26" s="33">
        <v>10</v>
      </c>
      <c r="M26" s="33">
        <v>1</v>
      </c>
      <c r="N26" s="40"/>
      <c r="O26" s="41"/>
      <c r="P26" s="38"/>
      <c r="Q26" s="38"/>
      <c r="R26" s="39">
        <f t="shared" si="0"/>
        <v>6.8</v>
      </c>
      <c r="S26" s="39">
        <f t="shared" si="1"/>
        <v>2</v>
      </c>
      <c r="T26" s="39">
        <f t="shared" si="2"/>
        <v>5.5</v>
      </c>
      <c r="U26" s="32">
        <f t="shared" si="3"/>
        <v>0</v>
      </c>
      <c r="V26" s="32">
        <f t="shared" si="4"/>
        <v>0</v>
      </c>
      <c r="W26" s="32">
        <f t="shared" si="5"/>
        <v>0</v>
      </c>
      <c r="X26" s="32">
        <f t="shared" si="6"/>
        <v>0</v>
      </c>
      <c r="Y26" s="32">
        <f t="shared" si="7"/>
        <v>14.3</v>
      </c>
    </row>
    <row r="27" spans="1:25">
      <c r="A27" s="23">
        <v>16</v>
      </c>
      <c r="B27" s="35" t="s">
        <v>287</v>
      </c>
      <c r="C27" s="33" t="s">
        <v>288</v>
      </c>
      <c r="D27" s="35" t="s">
        <v>43</v>
      </c>
      <c r="E27" s="33" t="s">
        <v>284</v>
      </c>
      <c r="F27" s="153">
        <v>41263</v>
      </c>
      <c r="G27" s="34">
        <v>17</v>
      </c>
      <c r="H27" s="35"/>
      <c r="I27" s="35"/>
      <c r="J27" s="35"/>
      <c r="K27" s="35">
        <v>2</v>
      </c>
      <c r="L27" s="35">
        <v>9</v>
      </c>
      <c r="M27" s="35">
        <v>11</v>
      </c>
      <c r="N27" s="36"/>
      <c r="O27" s="37"/>
      <c r="P27" s="38"/>
      <c r="Q27" s="38"/>
      <c r="R27" s="39">
        <f t="shared" si="0"/>
        <v>5.95</v>
      </c>
      <c r="S27" s="39">
        <f t="shared" si="1"/>
        <v>0</v>
      </c>
      <c r="T27" s="39">
        <f t="shared" si="2"/>
        <v>8.25</v>
      </c>
      <c r="U27" s="32">
        <f t="shared" si="3"/>
        <v>0</v>
      </c>
      <c r="V27" s="32">
        <f t="shared" si="4"/>
        <v>0</v>
      </c>
      <c r="W27" s="32">
        <f t="shared" si="5"/>
        <v>0</v>
      </c>
      <c r="X27" s="32">
        <f t="shared" si="6"/>
        <v>0</v>
      </c>
      <c r="Y27" s="32">
        <f t="shared" si="7"/>
        <v>14.2</v>
      </c>
    </row>
    <row r="28" spans="1:25">
      <c r="A28" s="23">
        <v>17</v>
      </c>
      <c r="B28" s="42" t="s">
        <v>45</v>
      </c>
      <c r="C28" s="42" t="s">
        <v>46</v>
      </c>
      <c r="D28" s="42" t="s">
        <v>42</v>
      </c>
      <c r="E28" s="33" t="s">
        <v>9</v>
      </c>
      <c r="F28" s="152">
        <v>39238</v>
      </c>
      <c r="G28" s="34">
        <v>19.55</v>
      </c>
      <c r="H28" s="33">
        <v>1</v>
      </c>
      <c r="I28" s="33">
        <v>0</v>
      </c>
      <c r="J28" s="33">
        <v>8</v>
      </c>
      <c r="K28" s="33">
        <v>2</v>
      </c>
      <c r="L28" s="33">
        <v>7</v>
      </c>
      <c r="M28" s="33">
        <v>14</v>
      </c>
      <c r="N28" s="40"/>
      <c r="O28" s="41"/>
      <c r="P28" s="38"/>
      <c r="Q28" s="38"/>
      <c r="R28" s="39">
        <f t="shared" si="0"/>
        <v>4.78</v>
      </c>
      <c r="S28" s="39">
        <f t="shared" si="1"/>
        <v>1</v>
      </c>
      <c r="T28" s="39">
        <f t="shared" si="2"/>
        <v>7.75</v>
      </c>
      <c r="U28" s="32">
        <f t="shared" si="3"/>
        <v>0</v>
      </c>
      <c r="V28" s="32">
        <f t="shared" si="4"/>
        <v>0</v>
      </c>
      <c r="W28" s="32">
        <f t="shared" si="5"/>
        <v>0</v>
      </c>
      <c r="X28" s="32">
        <f t="shared" si="6"/>
        <v>0</v>
      </c>
      <c r="Y28" s="32">
        <f t="shared" si="7"/>
        <v>13.530000000000001</v>
      </c>
    </row>
    <row r="29" spans="1:25">
      <c r="A29" s="23">
        <v>18</v>
      </c>
      <c r="B29" s="35" t="s">
        <v>49</v>
      </c>
      <c r="C29" s="33" t="s">
        <v>50</v>
      </c>
      <c r="D29" s="35" t="s">
        <v>220</v>
      </c>
      <c r="E29" s="33" t="s">
        <v>284</v>
      </c>
      <c r="F29" s="153">
        <v>37651</v>
      </c>
      <c r="G29" s="34">
        <v>16</v>
      </c>
      <c r="H29" s="35"/>
      <c r="I29" s="35"/>
      <c r="J29" s="35"/>
      <c r="K29" s="35">
        <v>2</v>
      </c>
      <c r="L29" s="35">
        <v>3</v>
      </c>
      <c r="M29" s="35">
        <v>24</v>
      </c>
      <c r="N29" s="36"/>
      <c r="O29" s="37"/>
      <c r="P29" s="38"/>
      <c r="Q29" s="38"/>
      <c r="R29" s="39">
        <f t="shared" si="0"/>
        <v>5.0999999999999996</v>
      </c>
      <c r="S29" s="39">
        <f t="shared" si="1"/>
        <v>0</v>
      </c>
      <c r="T29" s="39">
        <f t="shared" si="2"/>
        <v>7</v>
      </c>
      <c r="U29" s="32">
        <f t="shared" si="3"/>
        <v>0</v>
      </c>
      <c r="V29" s="32">
        <f t="shared" si="4"/>
        <v>0</v>
      </c>
      <c r="W29" s="32">
        <f t="shared" si="5"/>
        <v>0</v>
      </c>
      <c r="X29" s="32">
        <f t="shared" si="6"/>
        <v>0</v>
      </c>
      <c r="Y29" s="32">
        <f t="shared" si="7"/>
        <v>12.1</v>
      </c>
    </row>
    <row r="30" spans="1:25">
      <c r="A30" s="23">
        <v>19</v>
      </c>
      <c r="B30" s="42" t="s">
        <v>51</v>
      </c>
      <c r="C30" s="42" t="s">
        <v>52</v>
      </c>
      <c r="D30" s="42" t="s">
        <v>12</v>
      </c>
      <c r="E30" s="33" t="s">
        <v>284</v>
      </c>
      <c r="F30" s="152">
        <v>40431</v>
      </c>
      <c r="G30" s="34">
        <v>18</v>
      </c>
      <c r="H30" s="33"/>
      <c r="I30" s="33">
        <v>1</v>
      </c>
      <c r="J30" s="33">
        <v>20</v>
      </c>
      <c r="K30" s="33">
        <v>1</v>
      </c>
      <c r="L30" s="33">
        <v>8</v>
      </c>
      <c r="M30" s="33">
        <v>12</v>
      </c>
      <c r="N30" s="40"/>
      <c r="O30" s="41"/>
      <c r="P30" s="38"/>
      <c r="Q30" s="38"/>
      <c r="R30" s="39">
        <f t="shared" si="0"/>
        <v>6.8</v>
      </c>
      <c r="S30" s="39">
        <f t="shared" si="1"/>
        <v>0</v>
      </c>
      <c r="T30" s="39">
        <f t="shared" si="2"/>
        <v>5</v>
      </c>
      <c r="U30" s="32">
        <f t="shared" si="3"/>
        <v>0</v>
      </c>
      <c r="V30" s="32">
        <f t="shared" si="4"/>
        <v>0</v>
      </c>
      <c r="W30" s="32">
        <f t="shared" si="5"/>
        <v>0</v>
      </c>
      <c r="X30" s="32">
        <f t="shared" si="6"/>
        <v>0</v>
      </c>
      <c r="Y30" s="32">
        <f t="shared" si="7"/>
        <v>11.8</v>
      </c>
    </row>
    <row r="31" spans="1:25">
      <c r="A31" s="23">
        <v>20</v>
      </c>
      <c r="B31" s="42" t="s">
        <v>56</v>
      </c>
      <c r="C31" s="42" t="s">
        <v>289</v>
      </c>
      <c r="D31" s="42" t="s">
        <v>42</v>
      </c>
      <c r="E31" s="33" t="s">
        <v>9</v>
      </c>
      <c r="F31" s="152">
        <v>39238</v>
      </c>
      <c r="G31" s="34">
        <v>16.09</v>
      </c>
      <c r="H31" s="33"/>
      <c r="I31" s="33"/>
      <c r="J31" s="33"/>
      <c r="K31" s="33">
        <v>2</v>
      </c>
      <c r="L31" s="33">
        <v>8</v>
      </c>
      <c r="M31" s="33">
        <v>24</v>
      </c>
      <c r="N31" s="40"/>
      <c r="O31" s="41"/>
      <c r="P31" s="38"/>
      <c r="Q31" s="38"/>
      <c r="R31" s="39">
        <f t="shared" si="0"/>
        <v>3.05</v>
      </c>
      <c r="S31" s="39">
        <f t="shared" si="1"/>
        <v>0</v>
      </c>
      <c r="T31" s="39">
        <f t="shared" si="2"/>
        <v>8.25</v>
      </c>
      <c r="U31" s="32">
        <f t="shared" si="3"/>
        <v>0</v>
      </c>
      <c r="V31" s="32">
        <f t="shared" si="4"/>
        <v>0</v>
      </c>
      <c r="W31" s="32">
        <f t="shared" si="5"/>
        <v>0</v>
      </c>
      <c r="X31" s="32">
        <f t="shared" si="6"/>
        <v>0</v>
      </c>
      <c r="Y31" s="32">
        <f t="shared" si="7"/>
        <v>11.3</v>
      </c>
    </row>
    <row r="32" spans="1:25">
      <c r="A32" s="23">
        <v>21</v>
      </c>
      <c r="B32" s="33" t="s">
        <v>53</v>
      </c>
      <c r="C32" s="33" t="s">
        <v>54</v>
      </c>
      <c r="D32" s="33" t="s">
        <v>55</v>
      </c>
      <c r="E32" s="33" t="s">
        <v>284</v>
      </c>
      <c r="F32" s="152">
        <v>37651</v>
      </c>
      <c r="G32" s="34">
        <v>14</v>
      </c>
      <c r="H32" s="33"/>
      <c r="I32" s="33"/>
      <c r="J32" s="33"/>
      <c r="K32" s="33">
        <v>2</v>
      </c>
      <c r="L32" s="33">
        <v>6</v>
      </c>
      <c r="M32" s="33">
        <v>12</v>
      </c>
      <c r="N32" s="40"/>
      <c r="O32" s="41"/>
      <c r="P32" s="38"/>
      <c r="Q32" s="38"/>
      <c r="R32" s="39">
        <f t="shared" si="0"/>
        <v>3.4</v>
      </c>
      <c r="S32" s="39">
        <f t="shared" si="1"/>
        <v>0</v>
      </c>
      <c r="T32" s="39">
        <f t="shared" si="2"/>
        <v>7.5</v>
      </c>
      <c r="U32" s="32">
        <f t="shared" si="3"/>
        <v>0</v>
      </c>
      <c r="V32" s="32">
        <f t="shared" si="4"/>
        <v>0</v>
      </c>
      <c r="W32" s="32">
        <f t="shared" si="5"/>
        <v>0</v>
      </c>
      <c r="X32" s="32">
        <f t="shared" si="6"/>
        <v>0</v>
      </c>
      <c r="Y32" s="32">
        <f t="shared" si="7"/>
        <v>10.9</v>
      </c>
    </row>
    <row r="33" spans="1:26">
      <c r="A33" s="23">
        <v>22</v>
      </c>
      <c r="B33" s="33" t="s">
        <v>290</v>
      </c>
      <c r="C33" s="33" t="s">
        <v>11</v>
      </c>
      <c r="D33" s="33" t="s">
        <v>31</v>
      </c>
      <c r="E33" s="33" t="s">
        <v>284</v>
      </c>
      <c r="F33" s="152">
        <v>37826</v>
      </c>
      <c r="G33" s="34">
        <v>11</v>
      </c>
      <c r="H33" s="33">
        <v>2</v>
      </c>
      <c r="I33" s="33">
        <v>0</v>
      </c>
      <c r="J33" s="33">
        <v>0</v>
      </c>
      <c r="K33" s="33">
        <v>2</v>
      </c>
      <c r="L33" s="33">
        <v>8</v>
      </c>
      <c r="M33" s="33">
        <v>5</v>
      </c>
      <c r="N33" s="40"/>
      <c r="O33" s="41"/>
      <c r="P33" s="38"/>
      <c r="Q33" s="38"/>
      <c r="R33" s="39">
        <f t="shared" si="0"/>
        <v>0.85</v>
      </c>
      <c r="S33" s="39">
        <f t="shared" si="1"/>
        <v>2</v>
      </c>
      <c r="T33" s="39">
        <f t="shared" si="2"/>
        <v>8</v>
      </c>
      <c r="U33" s="32">
        <f t="shared" si="3"/>
        <v>0</v>
      </c>
      <c r="V33" s="32">
        <f t="shared" si="4"/>
        <v>0</v>
      </c>
      <c r="W33" s="32">
        <f t="shared" si="5"/>
        <v>0</v>
      </c>
      <c r="X33" s="32">
        <f t="shared" si="6"/>
        <v>0</v>
      </c>
      <c r="Y33" s="32">
        <f t="shared" si="7"/>
        <v>10.85</v>
      </c>
    </row>
    <row r="34" spans="1:26">
      <c r="A34" s="23">
        <v>23</v>
      </c>
      <c r="B34" s="35" t="s">
        <v>291</v>
      </c>
      <c r="C34" s="33" t="s">
        <v>59</v>
      </c>
      <c r="D34" s="35" t="s">
        <v>14</v>
      </c>
      <c r="E34" s="33" t="s">
        <v>284</v>
      </c>
      <c r="F34" s="153">
        <v>36724</v>
      </c>
      <c r="G34" s="34">
        <v>12</v>
      </c>
      <c r="H34" s="35">
        <v>5</v>
      </c>
      <c r="I34" s="35">
        <v>9</v>
      </c>
      <c r="J34" s="35">
        <v>1</v>
      </c>
      <c r="K34" s="35">
        <v>1</v>
      </c>
      <c r="L34" s="35">
        <v>10</v>
      </c>
      <c r="M34" s="35">
        <v>22</v>
      </c>
      <c r="N34" s="36"/>
      <c r="O34" s="37"/>
      <c r="P34" s="38"/>
      <c r="Q34" s="38"/>
      <c r="R34" s="39">
        <f t="shared" si="0"/>
        <v>1.7</v>
      </c>
      <c r="S34" s="39">
        <f t="shared" si="1"/>
        <v>3</v>
      </c>
      <c r="T34" s="39">
        <f t="shared" si="2"/>
        <v>5.75</v>
      </c>
      <c r="U34" s="32">
        <f t="shared" si="3"/>
        <v>0</v>
      </c>
      <c r="V34" s="32">
        <f t="shared" si="4"/>
        <v>0</v>
      </c>
      <c r="W34" s="32">
        <f t="shared" si="5"/>
        <v>0</v>
      </c>
      <c r="X34" s="32">
        <f t="shared" si="6"/>
        <v>0</v>
      </c>
      <c r="Y34" s="32">
        <f t="shared" si="7"/>
        <v>10.45</v>
      </c>
    </row>
    <row r="35" spans="1:26">
      <c r="A35" s="23">
        <v>24</v>
      </c>
      <c r="B35" s="42" t="s">
        <v>57</v>
      </c>
      <c r="C35" s="42" t="s">
        <v>58</v>
      </c>
      <c r="D35" s="42" t="s">
        <v>31</v>
      </c>
      <c r="E35" s="33" t="s">
        <v>9</v>
      </c>
      <c r="F35" s="152">
        <v>35968</v>
      </c>
      <c r="G35" s="34">
        <v>16.149999999999999</v>
      </c>
      <c r="H35" s="33">
        <v>7</v>
      </c>
      <c r="I35" s="33">
        <v>1</v>
      </c>
      <c r="J35" s="33">
        <v>27</v>
      </c>
      <c r="K35" s="33">
        <v>1</v>
      </c>
      <c r="L35" s="33">
        <v>3</v>
      </c>
      <c r="M35" s="33">
        <v>0</v>
      </c>
      <c r="N35" s="40"/>
      <c r="O35" s="41"/>
      <c r="P35" s="38"/>
      <c r="Q35" s="38"/>
      <c r="R35" s="39">
        <f t="shared" si="0"/>
        <v>3.08</v>
      </c>
      <c r="S35" s="39">
        <f t="shared" si="1"/>
        <v>3</v>
      </c>
      <c r="T35" s="39">
        <f t="shared" si="2"/>
        <v>3.75</v>
      </c>
      <c r="U35" s="32">
        <f t="shared" si="3"/>
        <v>0</v>
      </c>
      <c r="V35" s="32">
        <f t="shared" si="4"/>
        <v>0</v>
      </c>
      <c r="W35" s="32">
        <f t="shared" si="5"/>
        <v>0</v>
      </c>
      <c r="X35" s="32">
        <f t="shared" si="6"/>
        <v>0</v>
      </c>
      <c r="Y35" s="32">
        <f t="shared" si="7"/>
        <v>9.83</v>
      </c>
    </row>
    <row r="36" spans="1:26">
      <c r="A36" s="23">
        <v>25</v>
      </c>
      <c r="B36" s="35" t="s">
        <v>61</v>
      </c>
      <c r="C36" s="35" t="s">
        <v>62</v>
      </c>
      <c r="D36" s="35" t="s">
        <v>63</v>
      </c>
      <c r="E36" s="35" t="s">
        <v>9</v>
      </c>
      <c r="F36" s="153">
        <v>38163</v>
      </c>
      <c r="G36" s="44">
        <v>19.22</v>
      </c>
      <c r="H36" s="35">
        <v>1</v>
      </c>
      <c r="I36" s="35">
        <v>10</v>
      </c>
      <c r="J36" s="35">
        <v>11</v>
      </c>
      <c r="K36" s="35">
        <v>1</v>
      </c>
      <c r="L36" s="35">
        <v>1</v>
      </c>
      <c r="M36" s="35">
        <v>13</v>
      </c>
      <c r="N36" s="36"/>
      <c r="O36" s="37"/>
      <c r="P36" s="35"/>
      <c r="Q36" s="35"/>
      <c r="R36" s="39">
        <f t="shared" si="0"/>
        <v>4.6100000000000003</v>
      </c>
      <c r="S36" s="39">
        <f t="shared" si="1"/>
        <v>1.5</v>
      </c>
      <c r="T36" s="39">
        <f t="shared" si="2"/>
        <v>3.25</v>
      </c>
      <c r="U36" s="32">
        <f t="shared" si="3"/>
        <v>0</v>
      </c>
      <c r="V36" s="32">
        <f t="shared" si="4"/>
        <v>0</v>
      </c>
      <c r="W36" s="32">
        <f t="shared" si="5"/>
        <v>0</v>
      </c>
      <c r="X36" s="32">
        <f t="shared" si="6"/>
        <v>0</v>
      </c>
      <c r="Y36" s="32">
        <f t="shared" si="7"/>
        <v>9.36</v>
      </c>
    </row>
    <row r="37" spans="1:26">
      <c r="A37" s="23">
        <v>26</v>
      </c>
      <c r="B37" s="42" t="s">
        <v>292</v>
      </c>
      <c r="C37" s="42" t="s">
        <v>26</v>
      </c>
      <c r="D37" s="42" t="s">
        <v>73</v>
      </c>
      <c r="E37" s="33" t="s">
        <v>9</v>
      </c>
      <c r="F37" s="152">
        <v>37412</v>
      </c>
      <c r="G37" s="34">
        <v>17.27</v>
      </c>
      <c r="H37" s="33">
        <v>2</v>
      </c>
      <c r="I37" s="33">
        <v>1</v>
      </c>
      <c r="J37" s="33">
        <v>23</v>
      </c>
      <c r="K37" s="33">
        <v>1</v>
      </c>
      <c r="L37" s="33">
        <v>1</v>
      </c>
      <c r="M37" s="33">
        <v>13</v>
      </c>
      <c r="N37" s="40"/>
      <c r="O37" s="41"/>
      <c r="P37" s="38"/>
      <c r="Q37" s="38"/>
      <c r="R37" s="39">
        <f t="shared" si="0"/>
        <v>3.64</v>
      </c>
      <c r="S37" s="39">
        <f t="shared" si="1"/>
        <v>2</v>
      </c>
      <c r="T37" s="39">
        <f t="shared" si="2"/>
        <v>3.25</v>
      </c>
      <c r="U37" s="32">
        <f t="shared" si="3"/>
        <v>0</v>
      </c>
      <c r="V37" s="32">
        <f t="shared" si="4"/>
        <v>0</v>
      </c>
      <c r="W37" s="32">
        <f t="shared" si="5"/>
        <v>0</v>
      </c>
      <c r="X37" s="32">
        <f t="shared" si="6"/>
        <v>0</v>
      </c>
      <c r="Y37" s="32">
        <f t="shared" si="7"/>
        <v>8.89</v>
      </c>
    </row>
    <row r="38" spans="1:26">
      <c r="A38" s="23">
        <v>27</v>
      </c>
      <c r="B38" s="42" t="s">
        <v>314</v>
      </c>
      <c r="C38" s="42" t="s">
        <v>1</v>
      </c>
      <c r="D38" s="42" t="s">
        <v>315</v>
      </c>
      <c r="E38" s="33" t="s">
        <v>284</v>
      </c>
      <c r="F38" s="152">
        <v>36916</v>
      </c>
      <c r="G38" s="34">
        <v>11</v>
      </c>
      <c r="H38" s="33"/>
      <c r="I38" s="33">
        <v>4</v>
      </c>
      <c r="J38" s="33">
        <v>23</v>
      </c>
      <c r="K38" s="33"/>
      <c r="L38" s="33"/>
      <c r="M38" s="33"/>
      <c r="N38" s="40"/>
      <c r="O38" s="41"/>
      <c r="P38" s="38" t="s">
        <v>324</v>
      </c>
      <c r="Q38" s="38"/>
      <c r="R38" s="39">
        <f>IF(ISBLANK(#REF!),"",IF(E38="ΤΕΕ-ΤΕΛ-ΕΠΛ-ΕΠΑΛ",IF(G38&gt;10,ROUND(0.5*(G38-10),2),0),IF(E38="ΙΕΚ-Τάξη μαθητείας ΕΠΑΛ",IF(G38&gt;10,ROUND(0.85*(G38-10),2),0))))</f>
        <v>0.85</v>
      </c>
      <c r="S38" s="39">
        <f>IF(ISBLANK(#REF!),"",MIN(3,0.5*INT((H38*12+I38+ROUND(J38/30,0))/6)))</f>
        <v>0</v>
      </c>
      <c r="T38" s="39">
        <f>IF(ISBLANK(#REF!),"",0.25*(K38*12+L38+ROUND(M38/30,0)))</f>
        <v>0</v>
      </c>
      <c r="U38" s="32">
        <f>IF(ISBLANK(#REF!),"",IF(N38&gt;=67%,7,0))</f>
        <v>0</v>
      </c>
      <c r="V38" s="32">
        <f>IF(ISBLANK(#REF!),"",IF(O38&gt;=1,7,0))</f>
        <v>0</v>
      </c>
      <c r="W38" s="32">
        <f>IF(ISBLANK(#REF!),"",IF(P38="ΠΟΛΥΤΕΚΝΟΣ",7,IF(P38="ΤΡΙΤΕΚΝΟΣ",3,0)))</f>
        <v>7</v>
      </c>
      <c r="X38" s="32">
        <f>IF(ISBLANK(#REF!),"",MAX(U38:W38))</f>
        <v>7</v>
      </c>
      <c r="Y38" s="32">
        <f>IF(ISBLANK(#REF!),"",SUM(R38:T38,X38))</f>
        <v>7.85</v>
      </c>
    </row>
    <row r="39" spans="1:26">
      <c r="A39" s="23">
        <v>28</v>
      </c>
      <c r="B39" s="42" t="s">
        <v>64</v>
      </c>
      <c r="C39" s="42" t="s">
        <v>65</v>
      </c>
      <c r="D39" s="42" t="s">
        <v>8</v>
      </c>
      <c r="E39" s="33" t="s">
        <v>9</v>
      </c>
      <c r="F39" s="152">
        <v>38139</v>
      </c>
      <c r="G39" s="34">
        <v>17.18</v>
      </c>
      <c r="H39" s="33"/>
      <c r="I39" s="33"/>
      <c r="J39" s="33"/>
      <c r="K39" s="33">
        <v>1</v>
      </c>
      <c r="L39" s="33">
        <v>5</v>
      </c>
      <c r="M39" s="33">
        <v>11</v>
      </c>
      <c r="N39" s="40"/>
      <c r="O39" s="41"/>
      <c r="P39" s="38"/>
      <c r="Q39" s="38"/>
      <c r="R39" s="39">
        <f t="shared" ref="R39:R69" si="8">IF(ISBLANK($B39),"",IF(E39="ΤΕΕ-ΤΕΛ-ΕΠΛ-ΕΠΑΛ",IF(G39&gt;10,ROUND(0.5*(G39-10),2),0),IF(E39="ΙΕΚ-Τάξη μαθητείας ΕΠΑΛ",IF(G39&gt;10,ROUND(0.85*(G39-10),2),0))))</f>
        <v>3.59</v>
      </c>
      <c r="S39" s="39">
        <f t="shared" ref="S39:S69" si="9">IF(ISBLANK($B39),"",MIN(3,0.5*INT((H39*12+I39+ROUND(J39/30,0))/6)))</f>
        <v>0</v>
      </c>
      <c r="T39" s="39">
        <f t="shared" ref="T39:T69" si="10">IF(ISBLANK($B39),"",0.25*(K39*12+L39+ROUND(M39/30,0)))</f>
        <v>4.25</v>
      </c>
      <c r="U39" s="32">
        <f t="shared" ref="U39:U69" si="11">IF(ISBLANK($B39),"",IF(N39&gt;=67%,7,0))</f>
        <v>0</v>
      </c>
      <c r="V39" s="32">
        <f t="shared" ref="V39:V69" si="12">IF(ISBLANK($B39),"",IF(O39&gt;=1,7,0))</f>
        <v>0</v>
      </c>
      <c r="W39" s="32">
        <f t="shared" ref="W39:W69" si="13">IF(ISBLANK($B39),"",IF(P39="ΠΟΛΥΤΕΚΝΟΣ",7,IF(P39="ΤΡΙΤΕΚΝΟΣ",3,0)))</f>
        <v>0</v>
      </c>
      <c r="X39" s="32">
        <f t="shared" ref="X39:X69" si="14">IF(ISBLANK($B39),"",MAX(U39:W39))</f>
        <v>0</v>
      </c>
      <c r="Y39" s="32">
        <f t="shared" ref="Y39:Y69" si="15">IF(ISBLANK($B39),"",SUM(R39:T39,X39))</f>
        <v>7.84</v>
      </c>
    </row>
    <row r="40" spans="1:26" s="1" customFormat="1">
      <c r="A40" s="23">
        <v>29</v>
      </c>
      <c r="B40" s="42" t="s">
        <v>293</v>
      </c>
      <c r="C40" s="42" t="s">
        <v>66</v>
      </c>
      <c r="D40" s="42" t="s">
        <v>294</v>
      </c>
      <c r="E40" s="33" t="s">
        <v>284</v>
      </c>
      <c r="F40" s="152">
        <v>42062</v>
      </c>
      <c r="G40" s="34">
        <v>15</v>
      </c>
      <c r="H40" s="33"/>
      <c r="I40" s="33"/>
      <c r="J40" s="33"/>
      <c r="K40" s="33">
        <v>1</v>
      </c>
      <c r="L40" s="33">
        <v>1</v>
      </c>
      <c r="M40" s="33">
        <v>15</v>
      </c>
      <c r="N40" s="40"/>
      <c r="O40" s="41"/>
      <c r="P40" s="38"/>
      <c r="Q40" s="38"/>
      <c r="R40" s="39">
        <f t="shared" si="8"/>
        <v>4.25</v>
      </c>
      <c r="S40" s="39">
        <f t="shared" si="9"/>
        <v>0</v>
      </c>
      <c r="T40" s="39">
        <f t="shared" si="10"/>
        <v>3.5</v>
      </c>
      <c r="U40" s="32">
        <f t="shared" si="11"/>
        <v>0</v>
      </c>
      <c r="V40" s="32">
        <f t="shared" si="12"/>
        <v>0</v>
      </c>
      <c r="W40" s="32">
        <f t="shared" si="13"/>
        <v>0</v>
      </c>
      <c r="X40" s="32">
        <f t="shared" si="14"/>
        <v>0</v>
      </c>
      <c r="Y40" s="32">
        <f t="shared" si="15"/>
        <v>7.75</v>
      </c>
      <c r="Z40" s="2"/>
    </row>
    <row r="41" spans="1:26">
      <c r="A41" s="23">
        <v>30</v>
      </c>
      <c r="B41" s="42" t="s">
        <v>68</v>
      </c>
      <c r="C41" s="42" t="s">
        <v>69</v>
      </c>
      <c r="D41" s="42" t="s">
        <v>70</v>
      </c>
      <c r="E41" s="33" t="s">
        <v>284</v>
      </c>
      <c r="F41" s="152">
        <v>42062</v>
      </c>
      <c r="G41" s="34">
        <v>17</v>
      </c>
      <c r="H41" s="33"/>
      <c r="I41" s="33"/>
      <c r="J41" s="33"/>
      <c r="K41" s="33"/>
      <c r="L41" s="33">
        <v>6</v>
      </c>
      <c r="M41" s="33">
        <v>12</v>
      </c>
      <c r="N41" s="40"/>
      <c r="O41" s="41"/>
      <c r="P41" s="38"/>
      <c r="Q41" s="38"/>
      <c r="R41" s="39">
        <f t="shared" si="8"/>
        <v>5.95</v>
      </c>
      <c r="S41" s="39">
        <f t="shared" si="9"/>
        <v>0</v>
      </c>
      <c r="T41" s="39">
        <f t="shared" si="10"/>
        <v>1.5</v>
      </c>
      <c r="U41" s="32">
        <f t="shared" si="11"/>
        <v>0</v>
      </c>
      <c r="V41" s="32">
        <f t="shared" si="12"/>
        <v>0</v>
      </c>
      <c r="W41" s="32">
        <f t="shared" si="13"/>
        <v>0</v>
      </c>
      <c r="X41" s="32">
        <f t="shared" si="14"/>
        <v>0</v>
      </c>
      <c r="Y41" s="32">
        <f t="shared" si="15"/>
        <v>7.45</v>
      </c>
    </row>
    <row r="42" spans="1:26" s="25" customFormat="1" ht="15" customHeight="1">
      <c r="A42" s="23">
        <v>31</v>
      </c>
      <c r="B42" s="33" t="s">
        <v>71</v>
      </c>
      <c r="C42" s="33" t="s">
        <v>54</v>
      </c>
      <c r="D42" s="33" t="s">
        <v>72</v>
      </c>
      <c r="E42" s="33" t="s">
        <v>9</v>
      </c>
      <c r="F42" s="152">
        <v>35604</v>
      </c>
      <c r="G42" s="34">
        <v>16.07</v>
      </c>
      <c r="H42" s="33"/>
      <c r="I42" s="33">
        <v>4</v>
      </c>
      <c r="J42" s="33"/>
      <c r="K42" s="33">
        <v>1</v>
      </c>
      <c r="L42" s="33">
        <v>5</v>
      </c>
      <c r="M42" s="33">
        <v>5</v>
      </c>
      <c r="N42" s="40"/>
      <c r="O42" s="41"/>
      <c r="P42" s="38"/>
      <c r="Q42" s="38"/>
      <c r="R42" s="39">
        <f t="shared" si="8"/>
        <v>3.04</v>
      </c>
      <c r="S42" s="39">
        <f t="shared" si="9"/>
        <v>0</v>
      </c>
      <c r="T42" s="39">
        <f t="shared" si="10"/>
        <v>4.25</v>
      </c>
      <c r="U42" s="32">
        <f t="shared" si="11"/>
        <v>0</v>
      </c>
      <c r="V42" s="32">
        <f t="shared" si="12"/>
        <v>0</v>
      </c>
      <c r="W42" s="32">
        <f t="shared" si="13"/>
        <v>0</v>
      </c>
      <c r="X42" s="32">
        <f t="shared" si="14"/>
        <v>0</v>
      </c>
      <c r="Y42" s="32">
        <f t="shared" si="15"/>
        <v>7.29</v>
      </c>
    </row>
    <row r="43" spans="1:26">
      <c r="A43" s="23">
        <v>32</v>
      </c>
      <c r="B43" s="42" t="s">
        <v>95</v>
      </c>
      <c r="C43" s="42" t="s">
        <v>78</v>
      </c>
      <c r="D43" s="42" t="s">
        <v>87</v>
      </c>
      <c r="E43" s="33" t="s">
        <v>284</v>
      </c>
      <c r="F43" s="152">
        <v>40056</v>
      </c>
      <c r="G43" s="34">
        <v>14</v>
      </c>
      <c r="H43" s="33">
        <v>6</v>
      </c>
      <c r="I43" s="33">
        <v>1</v>
      </c>
      <c r="J43" s="33">
        <v>0</v>
      </c>
      <c r="K43" s="33"/>
      <c r="L43" s="33">
        <v>3</v>
      </c>
      <c r="M43" s="33">
        <v>6</v>
      </c>
      <c r="N43" s="40"/>
      <c r="O43" s="41"/>
      <c r="P43" s="38"/>
      <c r="Q43" s="38"/>
      <c r="R43" s="39">
        <f t="shared" si="8"/>
        <v>3.4</v>
      </c>
      <c r="S43" s="39">
        <f t="shared" si="9"/>
        <v>3</v>
      </c>
      <c r="T43" s="39">
        <f t="shared" si="10"/>
        <v>0.75</v>
      </c>
      <c r="U43" s="32">
        <f t="shared" si="11"/>
        <v>0</v>
      </c>
      <c r="V43" s="32">
        <f t="shared" si="12"/>
        <v>0</v>
      </c>
      <c r="W43" s="32">
        <f t="shared" si="13"/>
        <v>0</v>
      </c>
      <c r="X43" s="32">
        <f t="shared" si="14"/>
        <v>0</v>
      </c>
      <c r="Y43" s="32">
        <f t="shared" si="15"/>
        <v>7.15</v>
      </c>
    </row>
    <row r="44" spans="1:26">
      <c r="A44" s="23">
        <v>33</v>
      </c>
      <c r="B44" s="42" t="s">
        <v>77</v>
      </c>
      <c r="C44" s="42" t="s">
        <v>78</v>
      </c>
      <c r="D44" s="42" t="s">
        <v>79</v>
      </c>
      <c r="E44" s="33" t="s">
        <v>284</v>
      </c>
      <c r="F44" s="152">
        <v>36560</v>
      </c>
      <c r="G44" s="34">
        <v>16</v>
      </c>
      <c r="H44" s="33"/>
      <c r="I44" s="33">
        <v>5</v>
      </c>
      <c r="J44" s="33">
        <v>0</v>
      </c>
      <c r="K44" s="33"/>
      <c r="L44" s="33">
        <v>5</v>
      </c>
      <c r="M44" s="33">
        <v>27</v>
      </c>
      <c r="N44" s="40"/>
      <c r="O44" s="41"/>
      <c r="P44" s="38"/>
      <c r="Q44" s="38"/>
      <c r="R44" s="39">
        <f t="shared" si="8"/>
        <v>5.0999999999999996</v>
      </c>
      <c r="S44" s="39">
        <f t="shared" si="9"/>
        <v>0</v>
      </c>
      <c r="T44" s="39">
        <f t="shared" si="10"/>
        <v>1.5</v>
      </c>
      <c r="U44" s="32">
        <f t="shared" si="11"/>
        <v>0</v>
      </c>
      <c r="V44" s="32">
        <f t="shared" si="12"/>
        <v>0</v>
      </c>
      <c r="W44" s="32">
        <f t="shared" si="13"/>
        <v>0</v>
      </c>
      <c r="X44" s="32">
        <f t="shared" si="14"/>
        <v>0</v>
      </c>
      <c r="Y44" s="32">
        <f t="shared" si="15"/>
        <v>6.6</v>
      </c>
    </row>
    <row r="45" spans="1:26">
      <c r="A45" s="23">
        <v>34</v>
      </c>
      <c r="B45" s="42" t="s">
        <v>83</v>
      </c>
      <c r="C45" s="42" t="s">
        <v>84</v>
      </c>
      <c r="D45" s="42" t="s">
        <v>85</v>
      </c>
      <c r="E45" s="33" t="s">
        <v>9</v>
      </c>
      <c r="F45" s="152">
        <v>41088</v>
      </c>
      <c r="G45" s="34">
        <v>19.8</v>
      </c>
      <c r="H45" s="33"/>
      <c r="I45" s="33"/>
      <c r="J45" s="33"/>
      <c r="K45" s="33"/>
      <c r="L45" s="33">
        <v>5</v>
      </c>
      <c r="M45" s="33">
        <v>14</v>
      </c>
      <c r="N45" s="40"/>
      <c r="O45" s="41"/>
      <c r="P45" s="38"/>
      <c r="Q45" s="38"/>
      <c r="R45" s="39">
        <f t="shared" si="8"/>
        <v>4.9000000000000004</v>
      </c>
      <c r="S45" s="39">
        <f t="shared" si="9"/>
        <v>0</v>
      </c>
      <c r="T45" s="39">
        <f t="shared" si="10"/>
        <v>1.25</v>
      </c>
      <c r="U45" s="32">
        <f t="shared" si="11"/>
        <v>0</v>
      </c>
      <c r="V45" s="32">
        <f t="shared" si="12"/>
        <v>0</v>
      </c>
      <c r="W45" s="32">
        <f t="shared" si="13"/>
        <v>0</v>
      </c>
      <c r="X45" s="32">
        <f t="shared" si="14"/>
        <v>0</v>
      </c>
      <c r="Y45" s="32">
        <f t="shared" si="15"/>
        <v>6.15</v>
      </c>
    </row>
    <row r="46" spans="1:26">
      <c r="A46" s="23">
        <v>35</v>
      </c>
      <c r="B46" s="42" t="s">
        <v>86</v>
      </c>
      <c r="C46" s="42" t="s">
        <v>69</v>
      </c>
      <c r="D46" s="42" t="s">
        <v>87</v>
      </c>
      <c r="E46" s="33" t="s">
        <v>284</v>
      </c>
      <c r="F46" s="152">
        <v>42062</v>
      </c>
      <c r="G46" s="34">
        <v>13</v>
      </c>
      <c r="H46" s="33"/>
      <c r="I46" s="33"/>
      <c r="J46" s="33"/>
      <c r="K46" s="33"/>
      <c r="L46" s="33">
        <v>11</v>
      </c>
      <c r="M46" s="33">
        <v>17</v>
      </c>
      <c r="N46" s="40"/>
      <c r="O46" s="41"/>
      <c r="P46" s="38"/>
      <c r="Q46" s="38"/>
      <c r="R46" s="39">
        <f t="shared" si="8"/>
        <v>2.5499999999999998</v>
      </c>
      <c r="S46" s="39">
        <f t="shared" si="9"/>
        <v>0</v>
      </c>
      <c r="T46" s="39">
        <f t="shared" si="10"/>
        <v>3</v>
      </c>
      <c r="U46" s="32">
        <f t="shared" si="11"/>
        <v>0</v>
      </c>
      <c r="V46" s="32">
        <f t="shared" si="12"/>
        <v>0</v>
      </c>
      <c r="W46" s="32">
        <f t="shared" si="13"/>
        <v>0</v>
      </c>
      <c r="X46" s="32">
        <f t="shared" si="14"/>
        <v>0</v>
      </c>
      <c r="Y46" s="32">
        <f t="shared" si="15"/>
        <v>5.55</v>
      </c>
    </row>
    <row r="47" spans="1:26">
      <c r="A47" s="23">
        <v>36</v>
      </c>
      <c r="B47" s="33" t="s">
        <v>4</v>
      </c>
      <c r="C47" s="33" t="s">
        <v>5</v>
      </c>
      <c r="D47" s="33" t="s">
        <v>6</v>
      </c>
      <c r="E47" s="33" t="s">
        <v>9</v>
      </c>
      <c r="F47" s="152">
        <v>41810</v>
      </c>
      <c r="G47" s="34">
        <v>19</v>
      </c>
      <c r="H47" s="33"/>
      <c r="I47" s="33">
        <v>4</v>
      </c>
      <c r="J47" s="33">
        <v>4</v>
      </c>
      <c r="K47" s="33"/>
      <c r="L47" s="33">
        <v>4</v>
      </c>
      <c r="M47" s="33">
        <v>10</v>
      </c>
      <c r="N47" s="40"/>
      <c r="O47" s="41"/>
      <c r="P47" s="38"/>
      <c r="Q47" s="38"/>
      <c r="R47" s="39">
        <f t="shared" si="8"/>
        <v>4.5</v>
      </c>
      <c r="S47" s="39">
        <f t="shared" si="9"/>
        <v>0</v>
      </c>
      <c r="T47" s="39">
        <f t="shared" si="10"/>
        <v>1</v>
      </c>
      <c r="U47" s="32">
        <f t="shared" si="11"/>
        <v>0</v>
      </c>
      <c r="V47" s="32">
        <f t="shared" si="12"/>
        <v>0</v>
      </c>
      <c r="W47" s="32">
        <f t="shared" si="13"/>
        <v>0</v>
      </c>
      <c r="X47" s="32">
        <f t="shared" si="14"/>
        <v>0</v>
      </c>
      <c r="Y47" s="32">
        <f t="shared" si="15"/>
        <v>5.5</v>
      </c>
    </row>
    <row r="48" spans="1:26">
      <c r="A48" s="23">
        <v>37</v>
      </c>
      <c r="B48" s="33" t="s">
        <v>74</v>
      </c>
      <c r="C48" s="33" t="s">
        <v>75</v>
      </c>
      <c r="D48" s="33" t="s">
        <v>31</v>
      </c>
      <c r="E48" s="33" t="s">
        <v>284</v>
      </c>
      <c r="F48" s="152">
        <v>39135</v>
      </c>
      <c r="G48" s="34">
        <v>12</v>
      </c>
      <c r="H48" s="33">
        <v>0</v>
      </c>
      <c r="I48" s="33">
        <v>5</v>
      </c>
      <c r="J48" s="33">
        <v>12</v>
      </c>
      <c r="K48" s="33">
        <v>1</v>
      </c>
      <c r="L48" s="33">
        <v>2</v>
      </c>
      <c r="M48" s="33">
        <v>26</v>
      </c>
      <c r="N48" s="40"/>
      <c r="O48" s="41"/>
      <c r="P48" s="38"/>
      <c r="Q48" s="38"/>
      <c r="R48" s="39">
        <f t="shared" si="8"/>
        <v>1.7</v>
      </c>
      <c r="S48" s="39">
        <f t="shared" si="9"/>
        <v>0</v>
      </c>
      <c r="T48" s="39">
        <f t="shared" si="10"/>
        <v>3.75</v>
      </c>
      <c r="U48" s="32">
        <f t="shared" si="11"/>
        <v>0</v>
      </c>
      <c r="V48" s="32">
        <f t="shared" si="12"/>
        <v>0</v>
      </c>
      <c r="W48" s="32">
        <f t="shared" si="13"/>
        <v>0</v>
      </c>
      <c r="X48" s="32">
        <f t="shared" si="14"/>
        <v>0</v>
      </c>
      <c r="Y48" s="32">
        <f t="shared" si="15"/>
        <v>5.45</v>
      </c>
    </row>
    <row r="49" spans="1:25">
      <c r="A49" s="23">
        <v>38</v>
      </c>
      <c r="B49" s="42" t="s">
        <v>271</v>
      </c>
      <c r="C49" s="42" t="s">
        <v>272</v>
      </c>
      <c r="D49" s="42" t="s">
        <v>48</v>
      </c>
      <c r="E49" s="33" t="s">
        <v>9</v>
      </c>
      <c r="F49" s="152">
        <v>42179</v>
      </c>
      <c r="G49" s="34">
        <v>19.8</v>
      </c>
      <c r="H49" s="33"/>
      <c r="I49" s="33">
        <v>5</v>
      </c>
      <c r="J49" s="33"/>
      <c r="K49" s="33"/>
      <c r="L49" s="33"/>
      <c r="M49" s="33"/>
      <c r="N49" s="40"/>
      <c r="O49" s="41"/>
      <c r="P49" s="38"/>
      <c r="Q49" s="38"/>
      <c r="R49" s="39">
        <f t="shared" si="8"/>
        <v>4.9000000000000004</v>
      </c>
      <c r="S49" s="39">
        <f t="shared" si="9"/>
        <v>0</v>
      </c>
      <c r="T49" s="39">
        <f t="shared" si="10"/>
        <v>0</v>
      </c>
      <c r="U49" s="32">
        <f t="shared" si="11"/>
        <v>0</v>
      </c>
      <c r="V49" s="32">
        <f t="shared" si="12"/>
        <v>0</v>
      </c>
      <c r="W49" s="32">
        <f t="shared" si="13"/>
        <v>0</v>
      </c>
      <c r="X49" s="32">
        <f t="shared" si="14"/>
        <v>0</v>
      </c>
      <c r="Y49" s="32">
        <f t="shared" si="15"/>
        <v>4.9000000000000004</v>
      </c>
    </row>
    <row r="50" spans="1:25">
      <c r="A50" s="23">
        <v>39</v>
      </c>
      <c r="B50" s="33" t="s">
        <v>80</v>
      </c>
      <c r="C50" s="33" t="s">
        <v>81</v>
      </c>
      <c r="D50" s="33" t="s">
        <v>82</v>
      </c>
      <c r="E50" s="33" t="s">
        <v>9</v>
      </c>
      <c r="F50" s="152">
        <v>39238</v>
      </c>
      <c r="G50" s="34">
        <v>19.73</v>
      </c>
      <c r="H50" s="33"/>
      <c r="I50" s="33"/>
      <c r="J50" s="33"/>
      <c r="K50" s="33"/>
      <c r="L50" s="33"/>
      <c r="M50" s="33"/>
      <c r="N50" s="40"/>
      <c r="O50" s="41"/>
      <c r="P50" s="38"/>
      <c r="Q50" s="38"/>
      <c r="R50" s="39">
        <f t="shared" si="8"/>
        <v>4.87</v>
      </c>
      <c r="S50" s="39">
        <f t="shared" si="9"/>
        <v>0</v>
      </c>
      <c r="T50" s="39">
        <f t="shared" si="10"/>
        <v>0</v>
      </c>
      <c r="U50" s="32">
        <f t="shared" si="11"/>
        <v>0</v>
      </c>
      <c r="V50" s="32">
        <f t="shared" si="12"/>
        <v>0</v>
      </c>
      <c r="W50" s="32">
        <f t="shared" si="13"/>
        <v>0</v>
      </c>
      <c r="X50" s="32">
        <f t="shared" si="14"/>
        <v>0</v>
      </c>
      <c r="Y50" s="32">
        <f t="shared" si="15"/>
        <v>4.87</v>
      </c>
    </row>
    <row r="51" spans="1:25">
      <c r="A51" s="23">
        <v>40</v>
      </c>
      <c r="B51" s="33" t="s">
        <v>295</v>
      </c>
      <c r="C51" s="33" t="s">
        <v>267</v>
      </c>
      <c r="D51" s="33" t="s">
        <v>31</v>
      </c>
      <c r="E51" s="33" t="s">
        <v>9</v>
      </c>
      <c r="F51" s="152">
        <v>35605</v>
      </c>
      <c r="G51" s="34">
        <v>19.38</v>
      </c>
      <c r="H51" s="33"/>
      <c r="I51" s="33"/>
      <c r="J51" s="33"/>
      <c r="K51" s="33"/>
      <c r="L51" s="33"/>
      <c r="M51" s="33"/>
      <c r="N51" s="40"/>
      <c r="O51" s="41"/>
      <c r="P51" s="38"/>
      <c r="Q51" s="38"/>
      <c r="R51" s="39">
        <f t="shared" si="8"/>
        <v>4.6900000000000004</v>
      </c>
      <c r="S51" s="39">
        <f t="shared" si="9"/>
        <v>0</v>
      </c>
      <c r="T51" s="39">
        <f t="shared" si="10"/>
        <v>0</v>
      </c>
      <c r="U51" s="32">
        <f t="shared" si="11"/>
        <v>0</v>
      </c>
      <c r="V51" s="32">
        <f t="shared" si="12"/>
        <v>0</v>
      </c>
      <c r="W51" s="32">
        <f t="shared" si="13"/>
        <v>0</v>
      </c>
      <c r="X51" s="32">
        <f t="shared" si="14"/>
        <v>0</v>
      </c>
      <c r="Y51" s="32">
        <f t="shared" si="15"/>
        <v>4.6900000000000004</v>
      </c>
    </row>
    <row r="52" spans="1:25">
      <c r="A52" s="23">
        <v>41</v>
      </c>
      <c r="B52" s="33" t="s">
        <v>269</v>
      </c>
      <c r="C52" s="33" t="s">
        <v>258</v>
      </c>
      <c r="D52" s="33" t="s">
        <v>146</v>
      </c>
      <c r="E52" s="33" t="s">
        <v>9</v>
      </c>
      <c r="F52" s="152">
        <v>39602</v>
      </c>
      <c r="G52" s="34">
        <v>13.27</v>
      </c>
      <c r="H52" s="33"/>
      <c r="I52" s="33"/>
      <c r="J52" s="33"/>
      <c r="K52" s="33">
        <v>1</v>
      </c>
      <c r="L52" s="33">
        <v>0</v>
      </c>
      <c r="M52" s="33">
        <v>8</v>
      </c>
      <c r="N52" s="40"/>
      <c r="O52" s="41"/>
      <c r="P52" s="38"/>
      <c r="Q52" s="38"/>
      <c r="R52" s="39">
        <f t="shared" si="8"/>
        <v>1.64</v>
      </c>
      <c r="S52" s="39">
        <f t="shared" si="9"/>
        <v>0</v>
      </c>
      <c r="T52" s="39">
        <f t="shared" si="10"/>
        <v>3</v>
      </c>
      <c r="U52" s="32">
        <f t="shared" si="11"/>
        <v>0</v>
      </c>
      <c r="V52" s="32">
        <f t="shared" si="12"/>
        <v>0</v>
      </c>
      <c r="W52" s="32">
        <f t="shared" si="13"/>
        <v>0</v>
      </c>
      <c r="X52" s="32">
        <f t="shared" si="14"/>
        <v>0</v>
      </c>
      <c r="Y52" s="32">
        <f t="shared" si="15"/>
        <v>4.6399999999999997</v>
      </c>
    </row>
    <row r="53" spans="1:25">
      <c r="A53" s="23">
        <v>42</v>
      </c>
      <c r="B53" s="42" t="s">
        <v>296</v>
      </c>
      <c r="C53" s="42" t="s">
        <v>297</v>
      </c>
      <c r="D53" s="42" t="s">
        <v>277</v>
      </c>
      <c r="E53" s="33" t="s">
        <v>9</v>
      </c>
      <c r="F53" s="152">
        <v>39238</v>
      </c>
      <c r="G53" s="34">
        <v>19.18</v>
      </c>
      <c r="H53" s="33"/>
      <c r="I53" s="33"/>
      <c r="J53" s="33"/>
      <c r="K53" s="33"/>
      <c r="L53" s="33"/>
      <c r="M53" s="33"/>
      <c r="N53" s="40"/>
      <c r="O53" s="41"/>
      <c r="P53" s="38"/>
      <c r="Q53" s="38"/>
      <c r="R53" s="39">
        <f t="shared" si="8"/>
        <v>4.59</v>
      </c>
      <c r="S53" s="39">
        <f t="shared" si="9"/>
        <v>0</v>
      </c>
      <c r="T53" s="39">
        <f t="shared" si="10"/>
        <v>0</v>
      </c>
      <c r="U53" s="32">
        <f t="shared" si="11"/>
        <v>0</v>
      </c>
      <c r="V53" s="32">
        <f t="shared" si="12"/>
        <v>0</v>
      </c>
      <c r="W53" s="32">
        <f t="shared" si="13"/>
        <v>0</v>
      </c>
      <c r="X53" s="32">
        <f t="shared" si="14"/>
        <v>0</v>
      </c>
      <c r="Y53" s="32">
        <f t="shared" si="15"/>
        <v>4.59</v>
      </c>
    </row>
    <row r="54" spans="1:25">
      <c r="A54" s="23">
        <v>43</v>
      </c>
      <c r="B54" s="42" t="s">
        <v>298</v>
      </c>
      <c r="C54" s="42" t="s">
        <v>299</v>
      </c>
      <c r="D54" s="42" t="s">
        <v>31</v>
      </c>
      <c r="E54" s="33" t="s">
        <v>9</v>
      </c>
      <c r="F54" s="152">
        <v>39238</v>
      </c>
      <c r="G54" s="34">
        <v>19.09</v>
      </c>
      <c r="H54" s="33"/>
      <c r="I54" s="33"/>
      <c r="J54" s="33"/>
      <c r="K54" s="33"/>
      <c r="L54" s="33"/>
      <c r="M54" s="33"/>
      <c r="N54" s="40"/>
      <c r="O54" s="41"/>
      <c r="P54" s="38"/>
      <c r="Q54" s="38"/>
      <c r="R54" s="39">
        <f t="shared" si="8"/>
        <v>4.55</v>
      </c>
      <c r="S54" s="39">
        <f t="shared" si="9"/>
        <v>0</v>
      </c>
      <c r="T54" s="39">
        <f t="shared" si="10"/>
        <v>0</v>
      </c>
      <c r="U54" s="32">
        <f t="shared" si="11"/>
        <v>0</v>
      </c>
      <c r="V54" s="32">
        <f t="shared" si="12"/>
        <v>0</v>
      </c>
      <c r="W54" s="32">
        <f t="shared" si="13"/>
        <v>0</v>
      </c>
      <c r="X54" s="32">
        <f t="shared" si="14"/>
        <v>0</v>
      </c>
      <c r="Y54" s="32">
        <f t="shared" si="15"/>
        <v>4.55</v>
      </c>
    </row>
    <row r="55" spans="1:25">
      <c r="A55" s="23">
        <v>44</v>
      </c>
      <c r="B55" s="35" t="s">
        <v>274</v>
      </c>
      <c r="C55" s="33" t="s">
        <v>91</v>
      </c>
      <c r="D55" s="35" t="s">
        <v>300</v>
      </c>
      <c r="E55" s="33" t="s">
        <v>9</v>
      </c>
      <c r="F55" s="153">
        <v>35968</v>
      </c>
      <c r="G55" s="34">
        <v>18.149999999999999</v>
      </c>
      <c r="H55" s="35"/>
      <c r="I55" s="35"/>
      <c r="J55" s="35"/>
      <c r="K55" s="35"/>
      <c r="L55" s="35"/>
      <c r="M55" s="35"/>
      <c r="N55" s="36"/>
      <c r="O55" s="37"/>
      <c r="P55" s="38"/>
      <c r="Q55" s="38"/>
      <c r="R55" s="39">
        <f t="shared" si="8"/>
        <v>4.08</v>
      </c>
      <c r="S55" s="39">
        <f t="shared" si="9"/>
        <v>0</v>
      </c>
      <c r="T55" s="39">
        <f t="shared" si="10"/>
        <v>0</v>
      </c>
      <c r="U55" s="32">
        <f t="shared" si="11"/>
        <v>0</v>
      </c>
      <c r="V55" s="32">
        <f t="shared" si="12"/>
        <v>0</v>
      </c>
      <c r="W55" s="32">
        <f t="shared" si="13"/>
        <v>0</v>
      </c>
      <c r="X55" s="32">
        <f t="shared" si="14"/>
        <v>0</v>
      </c>
      <c r="Y55" s="32">
        <f t="shared" si="15"/>
        <v>4.08</v>
      </c>
    </row>
    <row r="56" spans="1:25">
      <c r="A56" s="23">
        <v>45</v>
      </c>
      <c r="B56" s="35" t="s">
        <v>273</v>
      </c>
      <c r="C56" s="33" t="s">
        <v>96</v>
      </c>
      <c r="D56" s="35" t="s">
        <v>31</v>
      </c>
      <c r="E56" s="33" t="s">
        <v>9</v>
      </c>
      <c r="F56" s="153">
        <v>38140</v>
      </c>
      <c r="G56" s="34">
        <v>17.36</v>
      </c>
      <c r="H56" s="35">
        <v>0</v>
      </c>
      <c r="I56" s="35">
        <v>5</v>
      </c>
      <c r="J56" s="35">
        <v>0</v>
      </c>
      <c r="K56" s="35">
        <v>0</v>
      </c>
      <c r="L56" s="35">
        <v>0</v>
      </c>
      <c r="M56" s="35">
        <v>28</v>
      </c>
      <c r="N56" s="36"/>
      <c r="O56" s="37"/>
      <c r="P56" s="35"/>
      <c r="Q56" s="35"/>
      <c r="R56" s="39">
        <f t="shared" si="8"/>
        <v>3.68</v>
      </c>
      <c r="S56" s="39">
        <f t="shared" si="9"/>
        <v>0</v>
      </c>
      <c r="T56" s="39">
        <f t="shared" si="10"/>
        <v>0.25</v>
      </c>
      <c r="U56" s="32">
        <f t="shared" si="11"/>
        <v>0</v>
      </c>
      <c r="V56" s="32">
        <f t="shared" si="12"/>
        <v>0</v>
      </c>
      <c r="W56" s="32">
        <f t="shared" si="13"/>
        <v>0</v>
      </c>
      <c r="X56" s="32">
        <f t="shared" si="14"/>
        <v>0</v>
      </c>
      <c r="Y56" s="32">
        <f t="shared" si="15"/>
        <v>3.93</v>
      </c>
    </row>
    <row r="57" spans="1:25">
      <c r="A57" s="23">
        <v>46</v>
      </c>
      <c r="B57" s="42" t="s">
        <v>301</v>
      </c>
      <c r="C57" s="42" t="s">
        <v>69</v>
      </c>
      <c r="D57" s="42" t="s">
        <v>79</v>
      </c>
      <c r="E57" s="33" t="s">
        <v>9</v>
      </c>
      <c r="F57" s="152">
        <v>41824</v>
      </c>
      <c r="G57" s="34">
        <v>17.3</v>
      </c>
      <c r="H57" s="33"/>
      <c r="I57" s="33"/>
      <c r="J57" s="33"/>
      <c r="K57" s="33"/>
      <c r="L57" s="33"/>
      <c r="M57" s="33"/>
      <c r="N57" s="40"/>
      <c r="O57" s="41"/>
      <c r="P57" s="38"/>
      <c r="Q57" s="38"/>
      <c r="R57" s="39">
        <f t="shared" si="8"/>
        <v>3.65</v>
      </c>
      <c r="S57" s="39">
        <f t="shared" si="9"/>
        <v>0</v>
      </c>
      <c r="T57" s="39">
        <f t="shared" si="10"/>
        <v>0</v>
      </c>
      <c r="U57" s="32">
        <f t="shared" si="11"/>
        <v>0</v>
      </c>
      <c r="V57" s="32">
        <f t="shared" si="12"/>
        <v>0</v>
      </c>
      <c r="W57" s="32">
        <f t="shared" si="13"/>
        <v>0</v>
      </c>
      <c r="X57" s="32">
        <f t="shared" si="14"/>
        <v>0</v>
      </c>
      <c r="Y57" s="32">
        <f t="shared" si="15"/>
        <v>3.65</v>
      </c>
    </row>
    <row r="58" spans="1:25">
      <c r="A58" s="23">
        <v>47</v>
      </c>
      <c r="B58" s="42" t="s">
        <v>90</v>
      </c>
      <c r="C58" s="42" t="s">
        <v>91</v>
      </c>
      <c r="D58" s="42" t="s">
        <v>92</v>
      </c>
      <c r="E58" s="33" t="s">
        <v>284</v>
      </c>
      <c r="F58" s="152">
        <v>42062</v>
      </c>
      <c r="G58" s="34">
        <v>11</v>
      </c>
      <c r="H58" s="33"/>
      <c r="I58" s="33"/>
      <c r="J58" s="33"/>
      <c r="K58" s="33"/>
      <c r="L58" s="33">
        <v>11</v>
      </c>
      <c r="M58" s="33">
        <v>8</v>
      </c>
      <c r="N58" s="40"/>
      <c r="O58" s="41"/>
      <c r="P58" s="38"/>
      <c r="Q58" s="38"/>
      <c r="R58" s="39">
        <f t="shared" si="8"/>
        <v>0.85</v>
      </c>
      <c r="S58" s="39">
        <f t="shared" si="9"/>
        <v>0</v>
      </c>
      <c r="T58" s="39">
        <f t="shared" si="10"/>
        <v>2.75</v>
      </c>
      <c r="U58" s="32">
        <f t="shared" si="11"/>
        <v>0</v>
      </c>
      <c r="V58" s="32">
        <f t="shared" si="12"/>
        <v>0</v>
      </c>
      <c r="W58" s="32">
        <f t="shared" si="13"/>
        <v>0</v>
      </c>
      <c r="X58" s="32">
        <f t="shared" si="14"/>
        <v>0</v>
      </c>
      <c r="Y58" s="32">
        <f t="shared" si="15"/>
        <v>3.6</v>
      </c>
    </row>
    <row r="59" spans="1:25">
      <c r="A59" s="23">
        <v>48</v>
      </c>
      <c r="B59" s="42" t="s">
        <v>94</v>
      </c>
      <c r="C59" s="4" t="s">
        <v>470</v>
      </c>
      <c r="D59" s="42" t="s">
        <v>294</v>
      </c>
      <c r="E59" s="33" t="s">
        <v>284</v>
      </c>
      <c r="F59" s="152">
        <v>37826</v>
      </c>
      <c r="G59" s="34">
        <v>14</v>
      </c>
      <c r="H59" s="33"/>
      <c r="I59" s="33"/>
      <c r="J59" s="33"/>
      <c r="K59" s="33"/>
      <c r="L59" s="33"/>
      <c r="M59" s="33"/>
      <c r="N59" s="40"/>
      <c r="O59" s="41"/>
      <c r="P59" s="38"/>
      <c r="Q59" s="38"/>
      <c r="R59" s="39">
        <f t="shared" si="8"/>
        <v>3.4</v>
      </c>
      <c r="S59" s="39">
        <f t="shared" si="9"/>
        <v>0</v>
      </c>
      <c r="T59" s="39">
        <f t="shared" si="10"/>
        <v>0</v>
      </c>
      <c r="U59" s="32">
        <f t="shared" si="11"/>
        <v>0</v>
      </c>
      <c r="V59" s="32">
        <f t="shared" si="12"/>
        <v>0</v>
      </c>
      <c r="W59" s="32">
        <f t="shared" si="13"/>
        <v>0</v>
      </c>
      <c r="X59" s="32">
        <f t="shared" si="14"/>
        <v>0</v>
      </c>
      <c r="Y59" s="32">
        <f t="shared" si="15"/>
        <v>3.4</v>
      </c>
    </row>
    <row r="60" spans="1:25" s="1" customFormat="1">
      <c r="A60" s="23">
        <v>49</v>
      </c>
      <c r="B60" s="42" t="s">
        <v>302</v>
      </c>
      <c r="C60" s="42" t="s">
        <v>52</v>
      </c>
      <c r="D60" s="42" t="s">
        <v>12</v>
      </c>
      <c r="E60" s="33" t="s">
        <v>284</v>
      </c>
      <c r="F60" s="152">
        <v>42262</v>
      </c>
      <c r="G60" s="34">
        <v>14</v>
      </c>
      <c r="H60" s="33"/>
      <c r="I60" s="33"/>
      <c r="J60" s="33"/>
      <c r="K60" s="33"/>
      <c r="L60" s="33"/>
      <c r="M60" s="33"/>
      <c r="N60" s="40"/>
      <c r="O60" s="41"/>
      <c r="P60" s="38"/>
      <c r="Q60" s="38"/>
      <c r="R60" s="39">
        <f t="shared" si="8"/>
        <v>3.4</v>
      </c>
      <c r="S60" s="39">
        <f t="shared" si="9"/>
        <v>0</v>
      </c>
      <c r="T60" s="39">
        <f t="shared" si="10"/>
        <v>0</v>
      </c>
      <c r="U60" s="32">
        <f t="shared" si="11"/>
        <v>0</v>
      </c>
      <c r="V60" s="32">
        <f t="shared" si="12"/>
        <v>0</v>
      </c>
      <c r="W60" s="32">
        <f t="shared" si="13"/>
        <v>0</v>
      </c>
      <c r="X60" s="32">
        <f t="shared" si="14"/>
        <v>0</v>
      </c>
      <c r="Y60" s="32">
        <f t="shared" si="15"/>
        <v>3.4</v>
      </c>
    </row>
    <row r="61" spans="1:25" s="1" customFormat="1">
      <c r="A61" s="23">
        <v>50</v>
      </c>
      <c r="B61" s="42" t="s">
        <v>303</v>
      </c>
      <c r="C61" s="42" t="s">
        <v>38</v>
      </c>
      <c r="D61" s="42" t="s">
        <v>304</v>
      </c>
      <c r="E61" s="33" t="s">
        <v>284</v>
      </c>
      <c r="F61" s="152">
        <v>42626</v>
      </c>
      <c r="G61" s="34">
        <v>14</v>
      </c>
      <c r="H61" s="33"/>
      <c r="I61" s="33"/>
      <c r="J61" s="33"/>
      <c r="K61" s="33"/>
      <c r="L61" s="33"/>
      <c r="M61" s="33"/>
      <c r="N61" s="40"/>
      <c r="O61" s="41"/>
      <c r="P61" s="38"/>
      <c r="Q61" s="38"/>
      <c r="R61" s="39">
        <f t="shared" si="8"/>
        <v>3.4</v>
      </c>
      <c r="S61" s="39">
        <f t="shared" si="9"/>
        <v>0</v>
      </c>
      <c r="T61" s="39">
        <f t="shared" si="10"/>
        <v>0</v>
      </c>
      <c r="U61" s="32">
        <f t="shared" si="11"/>
        <v>0</v>
      </c>
      <c r="V61" s="32">
        <f t="shared" si="12"/>
        <v>0</v>
      </c>
      <c r="W61" s="32">
        <f t="shared" si="13"/>
        <v>0</v>
      </c>
      <c r="X61" s="32">
        <f t="shared" si="14"/>
        <v>0</v>
      </c>
      <c r="Y61" s="32">
        <f t="shared" si="15"/>
        <v>3.4</v>
      </c>
    </row>
    <row r="62" spans="1:25">
      <c r="A62" s="23">
        <v>51</v>
      </c>
      <c r="B62" s="33" t="s">
        <v>305</v>
      </c>
      <c r="C62" s="33" t="s">
        <v>69</v>
      </c>
      <c r="D62" s="33" t="s">
        <v>67</v>
      </c>
      <c r="E62" s="33" t="s">
        <v>9</v>
      </c>
      <c r="F62" s="152">
        <v>36710</v>
      </c>
      <c r="G62" s="34">
        <v>16.079999999999998</v>
      </c>
      <c r="H62" s="35"/>
      <c r="I62" s="35"/>
      <c r="J62" s="35"/>
      <c r="K62" s="35"/>
      <c r="L62" s="35"/>
      <c r="M62" s="35"/>
      <c r="N62" s="36"/>
      <c r="O62" s="37"/>
      <c r="P62" s="38"/>
      <c r="Q62" s="38"/>
      <c r="R62" s="39">
        <f t="shared" si="8"/>
        <v>3.04</v>
      </c>
      <c r="S62" s="39">
        <f t="shared" si="9"/>
        <v>0</v>
      </c>
      <c r="T62" s="39">
        <f t="shared" si="10"/>
        <v>0</v>
      </c>
      <c r="U62" s="32">
        <f t="shared" si="11"/>
        <v>0</v>
      </c>
      <c r="V62" s="32">
        <f t="shared" si="12"/>
        <v>0</v>
      </c>
      <c r="W62" s="32">
        <f t="shared" si="13"/>
        <v>0</v>
      </c>
      <c r="X62" s="32">
        <f t="shared" si="14"/>
        <v>0</v>
      </c>
      <c r="Y62" s="32">
        <f t="shared" si="15"/>
        <v>3.04</v>
      </c>
    </row>
    <row r="63" spans="1:25">
      <c r="A63" s="23">
        <v>52</v>
      </c>
      <c r="B63" s="35" t="s">
        <v>270</v>
      </c>
      <c r="C63" s="33" t="s">
        <v>306</v>
      </c>
      <c r="D63" s="35" t="s">
        <v>72</v>
      </c>
      <c r="E63" s="33" t="s">
        <v>9</v>
      </c>
      <c r="F63" s="153">
        <v>38140</v>
      </c>
      <c r="G63" s="34">
        <v>15.27</v>
      </c>
      <c r="H63" s="35">
        <v>0</v>
      </c>
      <c r="I63" s="35">
        <v>5</v>
      </c>
      <c r="J63" s="35">
        <v>0</v>
      </c>
      <c r="K63" s="35"/>
      <c r="L63" s="35"/>
      <c r="M63" s="35"/>
      <c r="N63" s="36"/>
      <c r="O63" s="37"/>
      <c r="P63" s="38"/>
      <c r="Q63" s="38"/>
      <c r="R63" s="39">
        <f t="shared" si="8"/>
        <v>2.64</v>
      </c>
      <c r="S63" s="39">
        <f t="shared" si="9"/>
        <v>0</v>
      </c>
      <c r="T63" s="39">
        <f t="shared" si="10"/>
        <v>0</v>
      </c>
      <c r="U63" s="32">
        <f t="shared" si="11"/>
        <v>0</v>
      </c>
      <c r="V63" s="32">
        <f t="shared" si="12"/>
        <v>0</v>
      </c>
      <c r="W63" s="32">
        <f t="shared" si="13"/>
        <v>0</v>
      </c>
      <c r="X63" s="32">
        <f t="shared" si="14"/>
        <v>0</v>
      </c>
      <c r="Y63" s="32">
        <f t="shared" si="15"/>
        <v>2.64</v>
      </c>
    </row>
    <row r="64" spans="1:25">
      <c r="A64" s="23">
        <v>53</v>
      </c>
      <c r="B64" s="42" t="s">
        <v>160</v>
      </c>
      <c r="C64" s="42" t="s">
        <v>307</v>
      </c>
      <c r="D64" s="42" t="s">
        <v>308</v>
      </c>
      <c r="E64" s="45" t="s">
        <v>9</v>
      </c>
      <c r="F64" s="152">
        <v>37777</v>
      </c>
      <c r="G64" s="34">
        <v>14.18</v>
      </c>
      <c r="H64" s="33"/>
      <c r="I64" s="33"/>
      <c r="J64" s="33"/>
      <c r="K64" s="33"/>
      <c r="L64" s="33">
        <v>2</v>
      </c>
      <c r="M64" s="33">
        <v>6</v>
      </c>
      <c r="N64" s="40"/>
      <c r="O64" s="41"/>
      <c r="P64" s="38"/>
      <c r="Q64" s="38"/>
      <c r="R64" s="39">
        <f t="shared" si="8"/>
        <v>2.09</v>
      </c>
      <c r="S64" s="39">
        <f t="shared" si="9"/>
        <v>0</v>
      </c>
      <c r="T64" s="39">
        <f t="shared" si="10"/>
        <v>0.5</v>
      </c>
      <c r="U64" s="32">
        <f t="shared" si="11"/>
        <v>0</v>
      </c>
      <c r="V64" s="32">
        <f t="shared" si="12"/>
        <v>0</v>
      </c>
      <c r="W64" s="32">
        <f t="shared" si="13"/>
        <v>0</v>
      </c>
      <c r="X64" s="32">
        <f t="shared" si="14"/>
        <v>0</v>
      </c>
      <c r="Y64" s="32">
        <f t="shared" si="15"/>
        <v>2.59</v>
      </c>
    </row>
    <row r="65" spans="1:25" s="1" customFormat="1">
      <c r="A65" s="23">
        <v>54</v>
      </c>
      <c r="B65" s="42" t="s">
        <v>312</v>
      </c>
      <c r="C65" s="42" t="s">
        <v>313</v>
      </c>
      <c r="D65" s="42" t="s">
        <v>93</v>
      </c>
      <c r="E65" s="33" t="s">
        <v>284</v>
      </c>
      <c r="F65" s="152">
        <v>42062</v>
      </c>
      <c r="G65" s="34">
        <v>10</v>
      </c>
      <c r="H65" s="33"/>
      <c r="I65" s="33"/>
      <c r="J65" s="33"/>
      <c r="K65" s="33"/>
      <c r="L65" s="33">
        <v>9</v>
      </c>
      <c r="M65" s="33">
        <v>19</v>
      </c>
      <c r="N65" s="40"/>
      <c r="O65" s="41"/>
      <c r="P65" s="38"/>
      <c r="Q65" s="38"/>
      <c r="R65" s="39">
        <f t="shared" si="8"/>
        <v>0</v>
      </c>
      <c r="S65" s="39">
        <f t="shared" si="9"/>
        <v>0</v>
      </c>
      <c r="T65" s="39">
        <f t="shared" si="10"/>
        <v>2.5</v>
      </c>
      <c r="U65" s="32">
        <f t="shared" si="11"/>
        <v>0</v>
      </c>
      <c r="V65" s="32">
        <f t="shared" si="12"/>
        <v>0</v>
      </c>
      <c r="W65" s="32">
        <f t="shared" si="13"/>
        <v>0</v>
      </c>
      <c r="X65" s="32">
        <f t="shared" si="14"/>
        <v>0</v>
      </c>
      <c r="Y65" s="32">
        <f t="shared" si="15"/>
        <v>2.5</v>
      </c>
    </row>
    <row r="66" spans="1:25">
      <c r="A66" s="23">
        <v>55</v>
      </c>
      <c r="B66" s="42" t="s">
        <v>309</v>
      </c>
      <c r="C66" s="42" t="s">
        <v>52</v>
      </c>
      <c r="D66" s="42" t="s">
        <v>277</v>
      </c>
      <c r="E66" s="33" t="s">
        <v>9</v>
      </c>
      <c r="F66" s="152">
        <v>37797</v>
      </c>
      <c r="G66" s="34">
        <v>14.27</v>
      </c>
      <c r="H66" s="33"/>
      <c r="I66" s="33"/>
      <c r="J66" s="33"/>
      <c r="K66" s="33"/>
      <c r="L66" s="33"/>
      <c r="M66" s="33"/>
      <c r="N66" s="40"/>
      <c r="O66" s="41"/>
      <c r="P66" s="38"/>
      <c r="Q66" s="38"/>
      <c r="R66" s="39">
        <f t="shared" si="8"/>
        <v>2.14</v>
      </c>
      <c r="S66" s="39">
        <f t="shared" si="9"/>
        <v>0</v>
      </c>
      <c r="T66" s="39">
        <f t="shared" si="10"/>
        <v>0</v>
      </c>
      <c r="U66" s="32">
        <f t="shared" si="11"/>
        <v>0</v>
      </c>
      <c r="V66" s="32">
        <f t="shared" si="12"/>
        <v>0</v>
      </c>
      <c r="W66" s="32">
        <f t="shared" si="13"/>
        <v>0</v>
      </c>
      <c r="X66" s="32">
        <f t="shared" si="14"/>
        <v>0</v>
      </c>
      <c r="Y66" s="32">
        <f t="shared" si="15"/>
        <v>2.14</v>
      </c>
    </row>
    <row r="67" spans="1:25">
      <c r="A67" s="23">
        <v>56</v>
      </c>
      <c r="B67" s="33" t="s">
        <v>311</v>
      </c>
      <c r="C67" s="33" t="s">
        <v>60</v>
      </c>
      <c r="D67" s="33" t="s">
        <v>31</v>
      </c>
      <c r="E67" s="33" t="s">
        <v>284</v>
      </c>
      <c r="F67" s="152">
        <v>36865</v>
      </c>
      <c r="G67" s="34">
        <v>11</v>
      </c>
      <c r="H67" s="33"/>
      <c r="I67" s="33">
        <v>5</v>
      </c>
      <c r="J67" s="33"/>
      <c r="K67" s="33"/>
      <c r="L67" s="33"/>
      <c r="M67" s="33"/>
      <c r="N67" s="40"/>
      <c r="O67" s="41"/>
      <c r="P67" s="38"/>
      <c r="Q67" s="38"/>
      <c r="R67" s="39">
        <f t="shared" si="8"/>
        <v>0.85</v>
      </c>
      <c r="S67" s="39">
        <f t="shared" si="9"/>
        <v>0</v>
      </c>
      <c r="T67" s="39">
        <f t="shared" si="10"/>
        <v>0</v>
      </c>
      <c r="U67" s="32">
        <f t="shared" si="11"/>
        <v>0</v>
      </c>
      <c r="V67" s="32">
        <f t="shared" si="12"/>
        <v>0</v>
      </c>
      <c r="W67" s="32">
        <f t="shared" si="13"/>
        <v>0</v>
      </c>
      <c r="X67" s="32">
        <f t="shared" si="14"/>
        <v>0</v>
      </c>
      <c r="Y67" s="32">
        <f t="shared" si="15"/>
        <v>0.85</v>
      </c>
    </row>
    <row r="68" spans="1:25">
      <c r="A68" s="23">
        <v>57</v>
      </c>
      <c r="B68" s="33" t="s">
        <v>98</v>
      </c>
      <c r="C68" s="33" t="s">
        <v>99</v>
      </c>
      <c r="D68" s="33" t="s">
        <v>100</v>
      </c>
      <c r="E68" s="33" t="s">
        <v>284</v>
      </c>
      <c r="F68" s="152">
        <v>42212</v>
      </c>
      <c r="G68" s="34">
        <v>11</v>
      </c>
      <c r="H68" s="33"/>
      <c r="I68" s="33"/>
      <c r="J68" s="33"/>
      <c r="K68" s="33"/>
      <c r="L68" s="33"/>
      <c r="M68" s="33"/>
      <c r="N68" s="40"/>
      <c r="O68" s="41"/>
      <c r="P68" s="38"/>
      <c r="Q68" s="38"/>
      <c r="R68" s="39">
        <f t="shared" si="8"/>
        <v>0.85</v>
      </c>
      <c r="S68" s="39">
        <f t="shared" si="9"/>
        <v>0</v>
      </c>
      <c r="T68" s="39">
        <f t="shared" si="10"/>
        <v>0</v>
      </c>
      <c r="U68" s="32">
        <f t="shared" si="11"/>
        <v>0</v>
      </c>
      <c r="V68" s="32">
        <f t="shared" si="12"/>
        <v>0</v>
      </c>
      <c r="W68" s="32">
        <f t="shared" si="13"/>
        <v>0</v>
      </c>
      <c r="X68" s="32">
        <f t="shared" si="14"/>
        <v>0</v>
      </c>
      <c r="Y68" s="32">
        <f t="shared" si="15"/>
        <v>0.85</v>
      </c>
    </row>
    <row r="69" spans="1:25">
      <c r="A69" s="23">
        <v>58</v>
      </c>
      <c r="B69" s="42" t="s">
        <v>310</v>
      </c>
      <c r="C69" s="42" t="s">
        <v>88</v>
      </c>
      <c r="D69" s="42" t="s">
        <v>85</v>
      </c>
      <c r="E69" s="33" t="s">
        <v>284</v>
      </c>
      <c r="F69" s="152">
        <v>42262</v>
      </c>
      <c r="G69" s="34">
        <v>10</v>
      </c>
      <c r="H69" s="33"/>
      <c r="I69" s="33"/>
      <c r="J69" s="33"/>
      <c r="K69" s="33"/>
      <c r="L69" s="33"/>
      <c r="M69" s="33"/>
      <c r="N69" s="40"/>
      <c r="O69" s="41"/>
      <c r="P69" s="38"/>
      <c r="Q69" s="38"/>
      <c r="R69" s="39">
        <f t="shared" si="8"/>
        <v>0</v>
      </c>
      <c r="S69" s="39">
        <f t="shared" si="9"/>
        <v>0</v>
      </c>
      <c r="T69" s="39">
        <f t="shared" si="10"/>
        <v>0</v>
      </c>
      <c r="U69" s="32">
        <f t="shared" si="11"/>
        <v>0</v>
      </c>
      <c r="V69" s="32">
        <f t="shared" si="12"/>
        <v>0</v>
      </c>
      <c r="W69" s="32">
        <f t="shared" si="13"/>
        <v>0</v>
      </c>
      <c r="X69" s="32">
        <f t="shared" si="14"/>
        <v>0</v>
      </c>
      <c r="Y69" s="32">
        <f t="shared" si="15"/>
        <v>0</v>
      </c>
    </row>
    <row r="70" spans="1:25">
      <c r="A70" s="70"/>
      <c r="B70" s="71"/>
      <c r="C70" s="71"/>
      <c r="D70" s="71"/>
      <c r="E70" s="72"/>
      <c r="F70" s="154"/>
      <c r="G70" s="74"/>
      <c r="H70" s="72"/>
      <c r="I70" s="72"/>
      <c r="J70" s="72"/>
      <c r="K70" s="72"/>
      <c r="L70" s="72"/>
      <c r="M70" s="72"/>
      <c r="N70" s="75"/>
      <c r="O70" s="76"/>
      <c r="P70" s="73"/>
      <c r="Q70" s="77"/>
      <c r="R70" s="77"/>
      <c r="S70" s="77"/>
      <c r="T70" s="78"/>
      <c r="U70" s="78"/>
      <c r="V70" s="78"/>
      <c r="W70" s="78"/>
      <c r="X70" s="78"/>
      <c r="Y70" s="79"/>
    </row>
    <row r="71" spans="1:25">
      <c r="A71" s="80"/>
      <c r="B71" s="58"/>
      <c r="C71" s="58"/>
      <c r="D71" s="58"/>
      <c r="E71" s="81"/>
      <c r="F71" s="155"/>
      <c r="G71" s="82"/>
      <c r="H71" s="81"/>
      <c r="I71" s="81"/>
      <c r="J71" s="81"/>
      <c r="K71" s="81"/>
      <c r="L71" s="81"/>
      <c r="M71" s="81"/>
      <c r="N71" s="83"/>
      <c r="O71" s="84"/>
      <c r="P71" s="59"/>
      <c r="Q71" s="56"/>
      <c r="R71" s="56"/>
      <c r="S71" s="56"/>
      <c r="T71" s="57"/>
      <c r="U71" s="57"/>
      <c r="V71" s="57"/>
      <c r="W71" s="57"/>
      <c r="X71" s="57"/>
      <c r="Y71" s="85"/>
    </row>
  </sheetData>
  <sortState ref="A10:AG57">
    <sortCondition ref="F10:F57"/>
    <sortCondition ref="G10:G57"/>
    <sortCondition descending="1" ref="H10:H57"/>
  </sortState>
  <mergeCells count="5">
    <mergeCell ref="B10:D10"/>
    <mergeCell ref="E10:F10"/>
    <mergeCell ref="H10:M10"/>
    <mergeCell ref="N10:P10"/>
    <mergeCell ref="R10:X10"/>
  </mergeCells>
  <dataValidations count="10">
    <dataValidation type="whole" operator="greaterThanOrEqual" allowBlank="1" showInputMessage="1" showErrorMessage="1" sqref="O12:O71">
      <formula1>0</formula1>
    </dataValidation>
    <dataValidation type="list" allowBlank="1" showInputMessage="1" showErrorMessage="1" sqref="E12:E71">
      <formula1>ΚΑΤΗΓΟΡΙΑ_ΠΤΥΧΙΟΥ</formula1>
    </dataValidation>
    <dataValidation type="date" operator="greaterThan" allowBlank="1" showInputMessage="1" showErrorMessage="1" sqref="F12:F71">
      <formula1>1</formula1>
    </dataValidation>
    <dataValidation type="decimal" allowBlank="1" showInputMessage="1" showErrorMessage="1" sqref="G12:G71">
      <formula1>0</formula1>
      <formula2>20</formula2>
    </dataValidation>
    <dataValidation type="whole" allowBlank="1" showInputMessage="1" showErrorMessage="1" sqref="H12:H71 K12:K71">
      <formula1>0</formula1>
      <formula2>40</formula2>
    </dataValidation>
    <dataValidation type="whole" allowBlank="1" showInputMessage="1" showErrorMessage="1" sqref="I12:I71 L12:L71">
      <formula1>0</formula1>
      <formula2>11</formula2>
    </dataValidation>
    <dataValidation type="whole" allowBlank="1" showInputMessage="1" showErrorMessage="1" sqref="J12:J71 M12:M71">
      <formula1>0</formula1>
      <formula2>29</formula2>
    </dataValidation>
    <dataValidation type="decimal" allowBlank="1" showInputMessage="1" showErrorMessage="1" sqref="N12:N71">
      <formula1>0</formula1>
      <formula2>1</formula2>
    </dataValidation>
    <dataValidation type="list" allowBlank="1" showInputMessage="1" showErrorMessage="1" sqref="P12:P71">
      <formula1>ΠΟΛΥΤΕΚΝΟΣ_ΤΡΙΤΕΚΝΟΣ</formula1>
    </dataValidation>
    <dataValidation type="list" allowBlank="1" showInputMessage="1" showErrorMessage="1" sqref="Q12:Q69">
      <formula1>NAI_OXI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2:Z30"/>
  <sheetViews>
    <sheetView workbookViewId="0">
      <selection activeCell="I23" sqref="I23"/>
    </sheetView>
    <sheetView view="pageBreakPreview" topLeftCell="A10" zoomScale="60" zoomScaleNormal="100" workbookViewId="1">
      <selection activeCell="I27" sqref="I27"/>
    </sheetView>
  </sheetViews>
  <sheetFormatPr defaultRowHeight="14.4"/>
  <cols>
    <col min="1" max="1" width="4.109375" style="1" bestFit="1" customWidth="1"/>
    <col min="2" max="2" width="8.77734375" customWidth="1"/>
    <col min="3" max="3" width="14.5546875" style="1" bestFit="1" customWidth="1"/>
    <col min="4" max="4" width="11.21875" bestFit="1" customWidth="1"/>
    <col min="5" max="5" width="11.33203125" customWidth="1"/>
    <col min="6" max="6" width="12.21875" bestFit="1" customWidth="1"/>
    <col min="7" max="7" width="14.33203125" bestFit="1" customWidth="1"/>
    <col min="8" max="8" width="14" bestFit="1" customWidth="1"/>
    <col min="9" max="9" width="34.21875" customWidth="1"/>
  </cols>
  <sheetData>
    <row r="2" spans="1:26" s="1" customFormat="1"/>
    <row r="3" spans="1:26" s="1" customFormat="1"/>
    <row r="4" spans="1:26" s="1" customFormat="1"/>
    <row r="5" spans="1:26" s="1" customFormat="1">
      <c r="E5" s="19"/>
    </row>
    <row r="6" spans="1:26" s="1" customFormat="1">
      <c r="E6" s="20" t="s">
        <v>266</v>
      </c>
    </row>
    <row r="7" spans="1:26" s="1" customFormat="1">
      <c r="E7" s="21" t="s">
        <v>355</v>
      </c>
    </row>
    <row r="8" spans="1:26" s="1" customFormat="1"/>
    <row r="9" spans="1:26" ht="1.5" customHeight="1" thickBot="1"/>
    <row r="10" spans="1:26" ht="65.55" customHeight="1" thickTop="1" thickBot="1">
      <c r="A10" s="5" t="s">
        <v>178</v>
      </c>
      <c r="B10" s="5" t="s">
        <v>121</v>
      </c>
      <c r="C10" s="5" t="s">
        <v>122</v>
      </c>
      <c r="D10" s="6" t="s">
        <v>105</v>
      </c>
      <c r="E10" s="6" t="s">
        <v>106</v>
      </c>
      <c r="F10" s="6" t="s">
        <v>107</v>
      </c>
      <c r="G10" s="6" t="s">
        <v>108</v>
      </c>
      <c r="H10" s="6" t="s">
        <v>109</v>
      </c>
      <c r="I10" s="13" t="s">
        <v>261</v>
      </c>
    </row>
    <row r="11" spans="1:26" ht="101.4" thickTop="1">
      <c r="A11" s="23">
        <v>1</v>
      </c>
      <c r="B11" s="128" t="s">
        <v>457</v>
      </c>
      <c r="C11" s="128" t="s">
        <v>260</v>
      </c>
      <c r="D11" s="129">
        <v>114504831</v>
      </c>
      <c r="E11" s="23" t="s">
        <v>0</v>
      </c>
      <c r="F11" s="4" t="s">
        <v>458</v>
      </c>
      <c r="G11" s="4" t="s">
        <v>377</v>
      </c>
      <c r="H11" s="4" t="s">
        <v>76</v>
      </c>
      <c r="I11" s="130" t="s">
        <v>459</v>
      </c>
    </row>
    <row r="12" spans="1:26">
      <c r="A12" s="15"/>
      <c r="B12" s="14"/>
      <c r="C12" s="14"/>
      <c r="D12" s="16"/>
      <c r="E12" s="15"/>
      <c r="F12" s="18"/>
      <c r="G12" s="14"/>
      <c r="H12" s="14"/>
      <c r="I12" s="14"/>
    </row>
    <row r="13" spans="1:26" ht="115.2">
      <c r="A13" s="23">
        <v>2</v>
      </c>
      <c r="B13" s="4" t="s">
        <v>175</v>
      </c>
      <c r="C13" s="4" t="s">
        <v>260</v>
      </c>
      <c r="D13" s="131" t="s">
        <v>460</v>
      </c>
      <c r="E13" s="23" t="s">
        <v>0</v>
      </c>
      <c r="F13" s="4" t="s">
        <v>461</v>
      </c>
      <c r="G13" s="4" t="s">
        <v>316</v>
      </c>
      <c r="H13" s="4" t="s">
        <v>87</v>
      </c>
      <c r="I13" s="130" t="s">
        <v>462</v>
      </c>
    </row>
    <row r="14" spans="1:26" ht="115.2">
      <c r="A14" s="23">
        <v>3</v>
      </c>
      <c r="B14" s="4" t="s">
        <v>175</v>
      </c>
      <c r="C14" s="4" t="s">
        <v>260</v>
      </c>
      <c r="D14" s="131" t="s">
        <v>463</v>
      </c>
      <c r="E14" s="23" t="s">
        <v>0</v>
      </c>
      <c r="F14" s="4" t="s">
        <v>464</v>
      </c>
      <c r="G14" s="4" t="s">
        <v>1</v>
      </c>
      <c r="H14" s="4" t="s">
        <v>2</v>
      </c>
      <c r="I14" s="130" t="s">
        <v>465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"/>
    </row>
    <row r="15" spans="1:26">
      <c r="A15" s="15"/>
      <c r="B15" s="14"/>
      <c r="C15" s="14"/>
      <c r="D15" s="17"/>
      <c r="E15" s="15"/>
      <c r="F15" s="18"/>
      <c r="G15" s="14"/>
      <c r="H15" s="14"/>
      <c r="I15" s="1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"/>
    </row>
    <row r="16" spans="1:26" s="1" customFormat="1" ht="144">
      <c r="A16" s="23">
        <v>4</v>
      </c>
      <c r="B16" s="4" t="s">
        <v>188</v>
      </c>
      <c r="C16" s="4" t="s">
        <v>260</v>
      </c>
      <c r="D16" s="131" t="s">
        <v>466</v>
      </c>
      <c r="E16" s="132" t="s">
        <v>0</v>
      </c>
      <c r="F16" s="4" t="s">
        <v>467</v>
      </c>
      <c r="G16" s="4" t="s">
        <v>250</v>
      </c>
      <c r="H16" s="4" t="s">
        <v>18</v>
      </c>
      <c r="I16" s="130" t="s">
        <v>468</v>
      </c>
      <c r="Z16" s="2"/>
    </row>
    <row r="17" spans="1:9">
      <c r="A17" s="15"/>
      <c r="B17" s="14"/>
      <c r="C17" s="14"/>
      <c r="D17" s="16"/>
      <c r="E17" s="15"/>
      <c r="F17" s="18"/>
      <c r="G17" s="14"/>
      <c r="H17" s="14"/>
      <c r="I17" s="14"/>
    </row>
    <row r="18" spans="1:9" ht="223.2" customHeight="1">
      <c r="A18" s="23">
        <v>5</v>
      </c>
      <c r="B18" s="4" t="s">
        <v>471</v>
      </c>
      <c r="C18" s="4" t="s">
        <v>260</v>
      </c>
      <c r="D18" s="131" t="s">
        <v>472</v>
      </c>
      <c r="E18" s="132" t="s">
        <v>0</v>
      </c>
      <c r="F18" s="4" t="s">
        <v>212</v>
      </c>
      <c r="G18" s="4" t="s">
        <v>1</v>
      </c>
      <c r="H18" s="4" t="s">
        <v>15</v>
      </c>
      <c r="I18" s="130" t="s">
        <v>473</v>
      </c>
    </row>
    <row r="19" spans="1:9">
      <c r="A19" s="15"/>
      <c r="B19" s="14"/>
      <c r="C19" s="14"/>
      <c r="D19" s="16"/>
      <c r="E19" s="15"/>
      <c r="F19" s="18"/>
      <c r="G19" s="14"/>
      <c r="H19" s="14"/>
      <c r="I19" s="14"/>
    </row>
    <row r="22" spans="1:9">
      <c r="E22" s="1"/>
    </row>
    <row r="23" spans="1:9">
      <c r="E23" s="1"/>
      <c r="G23" s="1"/>
    </row>
    <row r="26" spans="1:9">
      <c r="E26" s="1"/>
    </row>
    <row r="30" spans="1:9">
      <c r="E30" s="1"/>
    </row>
  </sheetData>
  <pageMargins left="0.7" right="0.7" top="0.75" bottom="0.75" header="0.3" footer="0.3"/>
  <pageSetup paperSize="9" scale="6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AK54"/>
  <sheetViews>
    <sheetView view="pageBreakPreview" zoomScale="60" zoomScaleNormal="100" workbookViewId="0">
      <pane ySplit="11" topLeftCell="A12" activePane="bottomLeft" state="frozen"/>
      <selection pane="bottomLeft" activeCell="C8" sqref="C8"/>
    </sheetView>
    <sheetView view="pageBreakPreview" zoomScale="60" zoomScaleNormal="100" workbookViewId="1">
      <selection activeCell="Y21" sqref="Y21"/>
    </sheetView>
  </sheetViews>
  <sheetFormatPr defaultRowHeight="14.4"/>
  <cols>
    <col min="1" max="1" width="7.6640625" style="1" customWidth="1"/>
    <col min="2" max="2" width="23.21875" customWidth="1"/>
    <col min="3" max="3" width="21.109375" customWidth="1"/>
    <col min="4" max="4" width="14" bestFit="1" customWidth="1"/>
    <col min="5" max="5" width="11.33203125" style="27" customWidth="1"/>
    <col min="6" max="6" width="7.5546875" style="27" bestFit="1" customWidth="1"/>
    <col min="7" max="7" width="14.21875" customWidth="1"/>
    <col min="8" max="8" width="10.88671875" style="27" customWidth="1"/>
    <col min="9" max="9" width="8.77734375" style="27" customWidth="1"/>
    <col min="10" max="10" width="11.21875" customWidth="1"/>
    <col min="11" max="11" width="8.77734375" customWidth="1"/>
    <col min="12" max="12" width="9.33203125" customWidth="1"/>
    <col min="13" max="13" width="14.33203125" bestFit="1" customWidth="1"/>
    <col min="14" max="14" width="6.109375" style="1" customWidth="1"/>
    <col min="15" max="15" width="14.109375" customWidth="1"/>
    <col min="16" max="16" width="6.109375" bestFit="1" customWidth="1"/>
    <col min="17" max="25" width="6.109375" customWidth="1"/>
    <col min="26" max="26" width="7.5546875" customWidth="1"/>
    <col min="27" max="27" width="5.109375" bestFit="1" customWidth="1"/>
    <col min="28" max="29" width="9" bestFit="1" customWidth="1"/>
    <col min="30" max="32" width="8.77734375" customWidth="1"/>
    <col min="33" max="33" width="8.77734375" bestFit="1" customWidth="1"/>
    <col min="34" max="35" width="6.109375" customWidth="1"/>
    <col min="36" max="36" width="5.109375" bestFit="1" customWidth="1"/>
    <col min="37" max="37" width="6.21875" customWidth="1"/>
  </cols>
  <sheetData>
    <row r="2" spans="1:37" s="1" customFormat="1">
      <c r="E2" s="27"/>
      <c r="F2" s="27"/>
      <c r="H2" s="27"/>
      <c r="I2" s="27"/>
    </row>
    <row r="3" spans="1:37" s="1" customFormat="1">
      <c r="E3" s="27"/>
      <c r="F3" s="27"/>
      <c r="H3" s="27"/>
      <c r="I3" s="27"/>
    </row>
    <row r="4" spans="1:37" s="1" customFormat="1">
      <c r="E4" s="27"/>
      <c r="F4" s="27"/>
      <c r="H4" s="27"/>
      <c r="I4" s="27"/>
    </row>
    <row r="5" spans="1:37" s="1" customFormat="1">
      <c r="C5" s="19" t="s">
        <v>475</v>
      </c>
      <c r="E5" s="27"/>
      <c r="F5" s="27"/>
      <c r="H5" s="27"/>
      <c r="I5" s="27"/>
    </row>
    <row r="6" spans="1:37" s="1" customFormat="1">
      <c r="C6" s="20" t="s">
        <v>356</v>
      </c>
      <c r="E6" s="27"/>
      <c r="F6" s="27"/>
      <c r="H6" s="27"/>
      <c r="I6" s="27"/>
    </row>
    <row r="7" spans="1:37" s="1" customFormat="1">
      <c r="C7" s="21" t="s">
        <v>355</v>
      </c>
      <c r="E7" s="27"/>
      <c r="F7" s="27"/>
      <c r="H7" s="27"/>
      <c r="I7" s="27"/>
    </row>
    <row r="8" spans="1:37" s="1" customFormat="1" ht="15" thickBot="1">
      <c r="C8" s="21"/>
      <c r="E8" s="27"/>
      <c r="F8" s="27"/>
      <c r="H8" s="27"/>
      <c r="I8" s="27"/>
    </row>
    <row r="9" spans="1:37" s="1" customFormat="1" ht="15.6" thickTop="1" thickBot="1">
      <c r="A9" s="162"/>
      <c r="B9" s="166" t="s">
        <v>318</v>
      </c>
      <c r="C9" s="166"/>
      <c r="D9" s="166"/>
      <c r="E9" s="167" t="s">
        <v>319</v>
      </c>
      <c r="F9" s="167"/>
      <c r="G9" s="167"/>
      <c r="H9" s="167"/>
      <c r="I9" s="167"/>
      <c r="J9" s="167"/>
      <c r="K9" s="168" t="s">
        <v>327</v>
      </c>
      <c r="L9" s="168"/>
      <c r="M9" s="168"/>
      <c r="N9" s="168"/>
      <c r="O9" s="168"/>
      <c r="P9" s="169" t="s">
        <v>328</v>
      </c>
      <c r="Q9" s="170"/>
      <c r="R9" s="170"/>
      <c r="S9" s="170"/>
      <c r="T9" s="170"/>
      <c r="U9" s="171"/>
      <c r="V9" s="175" t="s">
        <v>322</v>
      </c>
      <c r="W9" s="175"/>
      <c r="X9" s="175"/>
      <c r="Y9" s="164" t="s">
        <v>330</v>
      </c>
      <c r="Z9" s="164"/>
      <c r="AA9" s="176" t="s">
        <v>323</v>
      </c>
      <c r="AB9" s="176"/>
      <c r="AC9" s="176"/>
      <c r="AD9" s="176"/>
      <c r="AE9" s="176"/>
      <c r="AF9" s="176"/>
      <c r="AG9" s="176"/>
      <c r="AH9" s="176"/>
      <c r="AI9" s="176"/>
      <c r="AJ9" s="176"/>
      <c r="AK9" s="160"/>
    </row>
    <row r="10" spans="1:37" ht="15.6" thickTop="1" thickBot="1">
      <c r="A10" s="163"/>
      <c r="B10" s="166"/>
      <c r="C10" s="166"/>
      <c r="D10" s="166"/>
      <c r="E10" s="167"/>
      <c r="F10" s="167"/>
      <c r="G10" s="167"/>
      <c r="H10" s="167"/>
      <c r="I10" s="167"/>
      <c r="J10" s="167"/>
      <c r="K10" s="168"/>
      <c r="L10" s="168"/>
      <c r="M10" s="168"/>
      <c r="N10" s="168"/>
      <c r="O10" s="168"/>
      <c r="P10" s="172"/>
      <c r="Q10" s="173"/>
      <c r="R10" s="173"/>
      <c r="S10" s="173"/>
      <c r="T10" s="173"/>
      <c r="U10" s="174"/>
      <c r="V10" s="175"/>
      <c r="W10" s="175"/>
      <c r="X10" s="175"/>
      <c r="Y10" s="164"/>
      <c r="Z10" s="164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61"/>
    </row>
    <row r="11" spans="1:37" ht="154.94999999999999" customHeight="1" thickTop="1" thickBot="1">
      <c r="A11" s="87" t="s">
        <v>178</v>
      </c>
      <c r="B11" s="6" t="s">
        <v>107</v>
      </c>
      <c r="C11" s="7" t="s">
        <v>108</v>
      </c>
      <c r="D11" s="7" t="s">
        <v>109</v>
      </c>
      <c r="E11" s="144" t="s">
        <v>121</v>
      </c>
      <c r="F11" s="144" t="s">
        <v>325</v>
      </c>
      <c r="G11" s="50" t="s">
        <v>127</v>
      </c>
      <c r="H11" s="49" t="s">
        <v>326</v>
      </c>
      <c r="I11" s="144" t="s">
        <v>122</v>
      </c>
      <c r="J11" s="50" t="s">
        <v>103</v>
      </c>
      <c r="K11" s="47" t="s">
        <v>104</v>
      </c>
      <c r="L11" s="47" t="s">
        <v>128</v>
      </c>
      <c r="M11" s="47" t="s">
        <v>265</v>
      </c>
      <c r="N11" s="47" t="s">
        <v>123</v>
      </c>
      <c r="O11" s="47" t="s">
        <v>124</v>
      </c>
      <c r="P11" s="53" t="s">
        <v>110</v>
      </c>
      <c r="Q11" s="53" t="s">
        <v>111</v>
      </c>
      <c r="R11" s="53" t="s">
        <v>112</v>
      </c>
      <c r="S11" s="53" t="s">
        <v>113</v>
      </c>
      <c r="T11" s="53" t="s">
        <v>114</v>
      </c>
      <c r="U11" s="53" t="s">
        <v>115</v>
      </c>
      <c r="V11" s="51" t="s">
        <v>329</v>
      </c>
      <c r="W11" s="51" t="s">
        <v>278</v>
      </c>
      <c r="X11" s="51" t="s">
        <v>116</v>
      </c>
      <c r="Y11" s="60" t="s">
        <v>125</v>
      </c>
      <c r="Z11" s="60" t="s">
        <v>117</v>
      </c>
      <c r="AA11" s="47" t="s">
        <v>118</v>
      </c>
      <c r="AB11" s="47" t="s">
        <v>129</v>
      </c>
      <c r="AC11" s="47" t="s">
        <v>130</v>
      </c>
      <c r="AD11" s="47" t="s">
        <v>126</v>
      </c>
      <c r="AE11" s="53" t="s">
        <v>119</v>
      </c>
      <c r="AF11" s="53" t="s">
        <v>120</v>
      </c>
      <c r="AG11" s="51" t="s">
        <v>280</v>
      </c>
      <c r="AH11" s="51" t="s">
        <v>281</v>
      </c>
      <c r="AI11" s="51" t="s">
        <v>282</v>
      </c>
      <c r="AJ11" s="51" t="s">
        <v>283</v>
      </c>
      <c r="AK11" s="52" t="s">
        <v>101</v>
      </c>
    </row>
    <row r="12" spans="1:37" ht="15.6" customHeight="1" thickTop="1">
      <c r="A12" s="9">
        <v>1</v>
      </c>
      <c r="B12" s="88" t="s">
        <v>359</v>
      </c>
      <c r="C12" s="88" t="s">
        <v>52</v>
      </c>
      <c r="D12" s="88" t="s">
        <v>360</v>
      </c>
      <c r="E12" s="103" t="s">
        <v>235</v>
      </c>
      <c r="F12" s="103" t="s">
        <v>334</v>
      </c>
      <c r="G12" s="89" t="s">
        <v>176</v>
      </c>
      <c r="H12" s="103" t="s">
        <v>44</v>
      </c>
      <c r="I12" s="103" t="s">
        <v>132</v>
      </c>
      <c r="J12" s="90">
        <v>38197</v>
      </c>
      <c r="K12" s="91">
        <v>8.09</v>
      </c>
      <c r="L12" s="92"/>
      <c r="M12" s="92" t="s">
        <v>44</v>
      </c>
      <c r="N12" s="92"/>
      <c r="O12" s="92"/>
      <c r="P12" s="105"/>
      <c r="Q12" s="105">
        <v>8</v>
      </c>
      <c r="R12" s="105"/>
      <c r="S12" s="105">
        <v>6</v>
      </c>
      <c r="T12" s="105">
        <v>2</v>
      </c>
      <c r="U12" s="105">
        <v>22</v>
      </c>
      <c r="V12" s="106"/>
      <c r="W12" s="107"/>
      <c r="X12" s="92"/>
      <c r="Y12" s="92" t="s">
        <v>44</v>
      </c>
      <c r="Z12" s="92"/>
      <c r="AA12" s="68">
        <f t="shared" ref="AA12:AA16" si="0">IF(ISBLANK($B12),"",IF(K12&gt;5,ROUND(0.5*(K12-5),2),0))</f>
        <v>1.55</v>
      </c>
      <c r="AB12" s="68">
        <f t="shared" ref="AB12:AB16" si="1">IF(ISBLANK($B12),"",IF(L12="ΝΑΙ",6,(IF(M12="ΝΑΙ",4,0))))</f>
        <v>4</v>
      </c>
      <c r="AC12" s="68">
        <f t="shared" ref="AC12:AC16" si="2">IF(ISBLANK($B12),"",IF(E12="ΠΕ23",IF(N12="ΝΑΙ",3,(IF(O12="ΝΑΙ",2,0))),IF(N12="ΝΑΙ",3,(IF(O12="ΝΑΙ",2,0)))))</f>
        <v>0</v>
      </c>
      <c r="AD12" s="68">
        <f t="shared" ref="AD12:AD16" si="3">IF(ISBLANK($B12),"",MAX(AB12:AC12))</f>
        <v>4</v>
      </c>
      <c r="AE12" s="68">
        <f t="shared" ref="AE12:AE16" si="4">IF(ISBLANK($B12),"",MIN(3,0.5*INT((P12*12+Q12+ROUND(R12/30,0))/6)))</f>
        <v>0.5</v>
      </c>
      <c r="AF12" s="68">
        <f t="shared" ref="AF12:AF16" si="5">IF(ISBLANK($B12),"",0.25*(S12*12+T12+ROUND(U12/30,0)))</f>
        <v>18.75</v>
      </c>
      <c r="AG12" s="69">
        <f t="shared" ref="AG12:AG16" si="6">IF(ISBLANK($B12),"",IF(V12&gt;=67%,7,0))</f>
        <v>0</v>
      </c>
      <c r="AH12" s="69">
        <f t="shared" ref="AH12:AH16" si="7">IF(ISBLANK($B12),"",IF(W12&gt;=1,7,0))</f>
        <v>0</v>
      </c>
      <c r="AI12" s="69">
        <f t="shared" ref="AI12:AI16" si="8">IF(ISBLANK($B12),"",IF(X12="ΠΟΛΥΤΕΚΝΟΣ",7,IF(X12="ΤΡΙΤΕΚΝΟΣ",3,0)))</f>
        <v>0</v>
      </c>
      <c r="AJ12" s="69">
        <f t="shared" ref="AJ12:AJ16" si="9">IF(ISBLANK($B12),"",MAX(AG12:AI12))</f>
        <v>0</v>
      </c>
      <c r="AK12" s="69">
        <f t="shared" ref="AK12:AK16" si="10">IF(ISBLANK($B12),"",AA12+SUM(AD12:AF12,AJ12))</f>
        <v>24.8</v>
      </c>
    </row>
    <row r="13" spans="1:37">
      <c r="A13" s="8">
        <v>2</v>
      </c>
      <c r="B13" s="42" t="s">
        <v>236</v>
      </c>
      <c r="C13" s="42" t="s">
        <v>237</v>
      </c>
      <c r="D13" s="42" t="s">
        <v>148</v>
      </c>
      <c r="E13" s="104" t="s">
        <v>235</v>
      </c>
      <c r="F13" s="104" t="s">
        <v>334</v>
      </c>
      <c r="G13" s="43" t="s">
        <v>176</v>
      </c>
      <c r="H13" s="104" t="s">
        <v>44</v>
      </c>
      <c r="I13" s="104" t="s">
        <v>132</v>
      </c>
      <c r="J13" s="95">
        <v>38174</v>
      </c>
      <c r="K13" s="96">
        <v>8.59</v>
      </c>
      <c r="L13" s="97"/>
      <c r="M13" s="97" t="s">
        <v>44</v>
      </c>
      <c r="N13" s="97"/>
      <c r="O13" s="97"/>
      <c r="P13" s="108">
        <v>4</v>
      </c>
      <c r="Q13" s="108">
        <v>3</v>
      </c>
      <c r="R13" s="108">
        <v>12</v>
      </c>
      <c r="S13" s="108">
        <v>4</v>
      </c>
      <c r="T13" s="108">
        <v>10</v>
      </c>
      <c r="U13" s="108">
        <v>28</v>
      </c>
      <c r="V13" s="109"/>
      <c r="W13" s="110"/>
      <c r="X13" s="97"/>
      <c r="Y13" s="97"/>
      <c r="Z13" s="97"/>
      <c r="AA13" s="39">
        <f t="shared" si="0"/>
        <v>1.8</v>
      </c>
      <c r="AB13" s="39">
        <f t="shared" si="1"/>
        <v>4</v>
      </c>
      <c r="AC13" s="39">
        <f t="shared" si="2"/>
        <v>0</v>
      </c>
      <c r="AD13" s="39">
        <f t="shared" si="3"/>
        <v>4</v>
      </c>
      <c r="AE13" s="39">
        <f t="shared" si="4"/>
        <v>3</v>
      </c>
      <c r="AF13" s="39">
        <f t="shared" si="5"/>
        <v>14.75</v>
      </c>
      <c r="AG13" s="32">
        <f t="shared" si="6"/>
        <v>0</v>
      </c>
      <c r="AH13" s="32">
        <f t="shared" si="7"/>
        <v>0</v>
      </c>
      <c r="AI13" s="32">
        <f t="shared" si="8"/>
        <v>0</v>
      </c>
      <c r="AJ13" s="32">
        <f t="shared" si="9"/>
        <v>0</v>
      </c>
      <c r="AK13" s="32">
        <f t="shared" si="10"/>
        <v>23.55</v>
      </c>
    </row>
    <row r="14" spans="1:37">
      <c r="A14" s="8">
        <v>3</v>
      </c>
      <c r="B14" s="42" t="s">
        <v>361</v>
      </c>
      <c r="C14" s="42" t="s">
        <v>362</v>
      </c>
      <c r="D14" s="42" t="s">
        <v>87</v>
      </c>
      <c r="E14" s="104" t="s">
        <v>235</v>
      </c>
      <c r="F14" s="104" t="s">
        <v>334</v>
      </c>
      <c r="G14" s="43" t="s">
        <v>176</v>
      </c>
      <c r="H14" s="104" t="s">
        <v>44</v>
      </c>
      <c r="I14" s="104" t="s">
        <v>132</v>
      </c>
      <c r="J14" s="95">
        <v>39057</v>
      </c>
      <c r="K14" s="96">
        <v>7.48</v>
      </c>
      <c r="L14" s="97"/>
      <c r="M14" s="97" t="s">
        <v>44</v>
      </c>
      <c r="N14" s="97"/>
      <c r="O14" s="97"/>
      <c r="P14" s="108"/>
      <c r="Q14" s="108"/>
      <c r="R14" s="108"/>
      <c r="S14" s="108">
        <v>3</v>
      </c>
      <c r="T14" s="108">
        <v>0</v>
      </c>
      <c r="U14" s="108">
        <v>0</v>
      </c>
      <c r="V14" s="36"/>
      <c r="W14" s="37"/>
      <c r="X14" s="35"/>
      <c r="Y14" s="97"/>
      <c r="Z14" s="97"/>
      <c r="AA14" s="39">
        <f t="shared" si="0"/>
        <v>1.24</v>
      </c>
      <c r="AB14" s="39">
        <f t="shared" si="1"/>
        <v>4</v>
      </c>
      <c r="AC14" s="39">
        <f t="shared" si="2"/>
        <v>0</v>
      </c>
      <c r="AD14" s="39">
        <f t="shared" si="3"/>
        <v>4</v>
      </c>
      <c r="AE14" s="39">
        <f t="shared" si="4"/>
        <v>0</v>
      </c>
      <c r="AF14" s="39">
        <f t="shared" si="5"/>
        <v>9</v>
      </c>
      <c r="AG14" s="32">
        <f t="shared" si="6"/>
        <v>0</v>
      </c>
      <c r="AH14" s="32">
        <f t="shared" si="7"/>
        <v>0</v>
      </c>
      <c r="AI14" s="32">
        <f t="shared" si="8"/>
        <v>0</v>
      </c>
      <c r="AJ14" s="32">
        <f t="shared" si="9"/>
        <v>0</v>
      </c>
      <c r="AK14" s="32">
        <f t="shared" si="10"/>
        <v>14.24</v>
      </c>
    </row>
    <row r="15" spans="1:37">
      <c r="A15" s="8">
        <v>4</v>
      </c>
      <c r="B15" s="42" t="s">
        <v>238</v>
      </c>
      <c r="C15" s="42" t="s">
        <v>239</v>
      </c>
      <c r="D15" s="42" t="s">
        <v>146</v>
      </c>
      <c r="E15" s="145" t="s">
        <v>235</v>
      </c>
      <c r="F15" s="145" t="s">
        <v>334</v>
      </c>
      <c r="G15" s="43" t="s">
        <v>176</v>
      </c>
      <c r="H15" s="104" t="s">
        <v>44</v>
      </c>
      <c r="I15" s="104" t="s">
        <v>132</v>
      </c>
      <c r="J15" s="95">
        <v>39287</v>
      </c>
      <c r="K15" s="44">
        <v>7.52</v>
      </c>
      <c r="L15" s="35"/>
      <c r="M15" s="97" t="s">
        <v>44</v>
      </c>
      <c r="N15" s="97"/>
      <c r="O15" s="97"/>
      <c r="P15" s="108"/>
      <c r="Q15" s="108"/>
      <c r="R15" s="108"/>
      <c r="S15" s="108">
        <v>2</v>
      </c>
      <c r="T15" s="108">
        <v>2</v>
      </c>
      <c r="U15" s="108">
        <v>13</v>
      </c>
      <c r="V15" s="36"/>
      <c r="W15" s="37"/>
      <c r="X15" s="35"/>
      <c r="Y15" s="97"/>
      <c r="Z15" s="97"/>
      <c r="AA15" s="39">
        <f t="shared" si="0"/>
        <v>1.26</v>
      </c>
      <c r="AB15" s="39">
        <f t="shared" si="1"/>
        <v>4</v>
      </c>
      <c r="AC15" s="39">
        <f t="shared" si="2"/>
        <v>0</v>
      </c>
      <c r="AD15" s="39">
        <f t="shared" si="3"/>
        <v>4</v>
      </c>
      <c r="AE15" s="39">
        <f t="shared" si="4"/>
        <v>0</v>
      </c>
      <c r="AF15" s="39">
        <f t="shared" si="5"/>
        <v>6.5</v>
      </c>
      <c r="AG15" s="32">
        <f t="shared" si="6"/>
        <v>0</v>
      </c>
      <c r="AH15" s="32">
        <f t="shared" si="7"/>
        <v>0</v>
      </c>
      <c r="AI15" s="32">
        <f t="shared" si="8"/>
        <v>0</v>
      </c>
      <c r="AJ15" s="32">
        <f t="shared" si="9"/>
        <v>0</v>
      </c>
      <c r="AK15" s="32">
        <f t="shared" si="10"/>
        <v>11.76</v>
      </c>
    </row>
    <row r="16" spans="1:37">
      <c r="A16" s="8">
        <v>5</v>
      </c>
      <c r="B16" s="42" t="s">
        <v>240</v>
      </c>
      <c r="C16" s="42" t="s">
        <v>241</v>
      </c>
      <c r="D16" s="42" t="s">
        <v>8</v>
      </c>
      <c r="E16" s="104" t="s">
        <v>235</v>
      </c>
      <c r="F16" s="104" t="s">
        <v>334</v>
      </c>
      <c r="G16" s="43" t="s">
        <v>176</v>
      </c>
      <c r="H16" s="104" t="s">
        <v>44</v>
      </c>
      <c r="I16" s="104" t="s">
        <v>132</v>
      </c>
      <c r="J16" s="95">
        <v>41473</v>
      </c>
      <c r="K16" s="96">
        <v>7.41</v>
      </c>
      <c r="L16" s="97"/>
      <c r="M16" s="97" t="s">
        <v>44</v>
      </c>
      <c r="N16" s="97"/>
      <c r="O16" s="97"/>
      <c r="P16" s="43"/>
      <c r="Q16" s="43">
        <v>5</v>
      </c>
      <c r="R16" s="43"/>
      <c r="S16" s="43"/>
      <c r="T16" s="43">
        <v>6</v>
      </c>
      <c r="U16" s="43">
        <v>10</v>
      </c>
      <c r="V16" s="98"/>
      <c r="W16" s="99"/>
      <c r="X16" s="97"/>
      <c r="Y16" s="97"/>
      <c r="Z16" s="97"/>
      <c r="AA16" s="39">
        <f t="shared" si="0"/>
        <v>1.21</v>
      </c>
      <c r="AB16" s="39">
        <f t="shared" si="1"/>
        <v>4</v>
      </c>
      <c r="AC16" s="39">
        <f t="shared" si="2"/>
        <v>0</v>
      </c>
      <c r="AD16" s="39">
        <f t="shared" si="3"/>
        <v>4</v>
      </c>
      <c r="AE16" s="39">
        <f t="shared" si="4"/>
        <v>0</v>
      </c>
      <c r="AF16" s="39">
        <f t="shared" si="5"/>
        <v>1.5</v>
      </c>
      <c r="AG16" s="32">
        <f t="shared" si="6"/>
        <v>0</v>
      </c>
      <c r="AH16" s="32">
        <f t="shared" si="7"/>
        <v>0</v>
      </c>
      <c r="AI16" s="32">
        <f t="shared" si="8"/>
        <v>0</v>
      </c>
      <c r="AJ16" s="32">
        <f t="shared" si="9"/>
        <v>0</v>
      </c>
      <c r="AK16" s="32">
        <f t="shared" si="10"/>
        <v>6.71</v>
      </c>
    </row>
    <row r="54" spans="5:9" s="1" customFormat="1">
      <c r="E54" s="27"/>
      <c r="F54" s="27"/>
      <c r="H54" s="27"/>
      <c r="I54" s="27"/>
    </row>
  </sheetData>
  <sortState ref="B10:AT14">
    <sortCondition ref="F10:F14"/>
    <sortCondition descending="1" ref="J10:J14"/>
    <sortCondition descending="1" ref="L10:L14"/>
  </sortState>
  <mergeCells count="9">
    <mergeCell ref="Y9:Z10"/>
    <mergeCell ref="AA9:AJ10"/>
    <mergeCell ref="AK9:AK10"/>
    <mergeCell ref="A9:A10"/>
    <mergeCell ref="B9:D10"/>
    <mergeCell ref="E9:J10"/>
    <mergeCell ref="K9:O10"/>
    <mergeCell ref="P9:U10"/>
    <mergeCell ref="V9:X10"/>
  </mergeCells>
  <conditionalFormatting sqref="E9">
    <cfRule type="expression" dxfId="116" priority="8">
      <formula>OR(AND($H9="ΠΕ22",$I9="ΤΕΙ"),AND($H9="ΠΕ23",$I9="ΤΕΙ"),AND($H9="ΠΕ24",$I9="ΤΕΙ"),AND(LEFT($H9,4)="ΠΕ31",$I9="ΤΕΙ"),AND($H9="ΠΕ28",$I9="ΑΕΙ"),AND($H9="ΠΕ29",$I9="ΑΕΙ"))</formula>
    </cfRule>
  </conditionalFormatting>
  <conditionalFormatting sqref="E11:I11">
    <cfRule type="expression" dxfId="115" priority="18">
      <formula>OR(AND($H11&lt;&gt;"ΠΕ23",$K11="ΝΑΙ",$L11="ΕΠΙΚΟΥΡΙΚΟΣ"),AND($H11&lt;&gt;"ΠΕ23",$K11="ΌΧΙ",$L11="ΚΥΡΙΟΣ"))</formula>
    </cfRule>
  </conditionalFormatting>
  <conditionalFormatting sqref="E11:G11">
    <cfRule type="expression" dxfId="114" priority="17">
      <formula>OR(AND($H11&lt;&gt;"ΠΕ25",$I11="ΑΕΙ",$J11="ΑΠΑΙΤΕΙΤΑΙ"),AND($H11&lt;&gt;"ΠΕ25",$H11&lt;&gt;"ΠΕ23",$I11="ΤΕΙ",$J11="ΔΕΝ ΑΠΑΙΤΕΙΤΑΙ"))</formula>
    </cfRule>
  </conditionalFormatting>
  <conditionalFormatting sqref="E11 H11">
    <cfRule type="expression" dxfId="113" priority="16">
      <formula>AND($H11="ΠΕ23",$K11="ΌΧΙ")</formula>
    </cfRule>
  </conditionalFormatting>
  <conditionalFormatting sqref="E11 G11">
    <cfRule type="expression" dxfId="112" priority="15">
      <formula>OR(AND($H11="ΠΕ23",$J11="ΑΠΑΙΤΕΙΤΑΙ"),AND($H11="ΠΕ25",$J11="ΔΕΝ ΑΠΑΙΤΕΙΤΑΙ"))</formula>
    </cfRule>
  </conditionalFormatting>
  <conditionalFormatting sqref="G11:H11">
    <cfRule type="expression" dxfId="111" priority="14">
      <formula>AND($J11="ΔΕΝ ΑΠΑΙΤΕΙΤΑΙ",$K11="ΌΧΙ")</formula>
    </cfRule>
  </conditionalFormatting>
  <conditionalFormatting sqref="E11:F11">
    <cfRule type="expression" dxfId="110" priority="13">
      <formula>OR(AND($H11="ΠΕ22",$I11="ΤΕΙ"),AND($H11="ΠΕ23",$I11="ΤΕΙ"),AND($H11="ΠΕ24",$I11="ΤΕΙ"),AND(LEFT($H11,4)="ΠΕ31",$I11="ΤΕΙ"),AND($H11="ΠΕ28",$I11="ΑΕΙ"),AND($H11="ΠΕ29",$I11="ΑΕΙ"))</formula>
    </cfRule>
  </conditionalFormatting>
  <conditionalFormatting sqref="E9">
    <cfRule type="expression" dxfId="109" priority="12">
      <formula>OR(AND($H9&lt;&gt;"ΠΕ23",$K9="ΝΑΙ",$L9="ΕΠΙΚΟΥΡΙΚΟΣ"),AND($H9&lt;&gt;"ΠΕ23",$K9="ΌΧΙ",$L9="ΚΥΡΙΟΣ"))</formula>
    </cfRule>
  </conditionalFormatting>
  <conditionalFormatting sqref="E9">
    <cfRule type="expression" dxfId="108" priority="11">
      <formula>OR(AND($H9&lt;&gt;"ΠΕ25",$I9="ΑΕΙ",$J9="ΑΠΑΙΤΕΙΤΑΙ"),AND($H9&lt;&gt;"ΠΕ25",$H9&lt;&gt;"ΠΕ23",$I9="ΤΕΙ",$J9="ΔΕΝ ΑΠΑΙΤΕΙΤΑΙ"))</formula>
    </cfRule>
  </conditionalFormatting>
  <conditionalFormatting sqref="E9">
    <cfRule type="expression" dxfId="107" priority="10">
      <formula>AND($H9="ΠΕ23",$K9="ΌΧΙ")</formula>
    </cfRule>
  </conditionalFormatting>
  <conditionalFormatting sqref="E9">
    <cfRule type="expression" dxfId="106" priority="9">
      <formula>OR(AND($H9="ΠΕ23",$J9="ΑΠΑΙΤΕΙΤΑΙ"),AND($H9="ΠΕ25",$J9="ΔΕΝ ΑΠΑΙΤΕΙΤΑΙ"))</formula>
    </cfRule>
  </conditionalFormatting>
  <conditionalFormatting sqref="H16">
    <cfRule type="expression" dxfId="105" priority="7">
      <formula>AND($J2="ΔΕΝ ΑΠΑΙΤΕΙΤΑΙ",$K2="ΝΑΙ",$L2="ΚΥΡΙΟΣ")</formula>
    </cfRule>
  </conditionalFormatting>
  <conditionalFormatting sqref="E12:I16">
    <cfRule type="expression" dxfId="104" priority="6">
      <formula>OR(AND($H12&lt;&gt;"ΠΕ23",$K12="ΝΑΙ",$L12="ΕΠΙΚΟΥΡΙΚΟΣ"),AND($H12&lt;&gt;"ΠΕ23",$K12="ΌΧΙ",$L12="ΚΥΡΙΟΣ"))</formula>
    </cfRule>
  </conditionalFormatting>
  <conditionalFormatting sqref="E12:G16">
    <cfRule type="expression" dxfId="103" priority="5">
      <formula>OR(AND($H12&lt;&gt;"ΠΕ25",$I12="ΑΕΙ",$J12="ΑΠΑΙΤΕΙΤΑΙ"),AND($H12&lt;&gt;"ΠΕ25",$H12&lt;&gt;"ΠΕ23",$I12="ΤΕΙ",$J12="ΔΕΝ ΑΠΑΙΤΕΙΤΑΙ"))</formula>
    </cfRule>
  </conditionalFormatting>
  <conditionalFormatting sqref="E12:E16 H12:H16">
    <cfRule type="expression" dxfId="102" priority="4">
      <formula>AND($H12="ΠΕ23",$K12="ΌΧΙ")</formula>
    </cfRule>
  </conditionalFormatting>
  <conditionalFormatting sqref="E12:E16 G12:G16">
    <cfRule type="expression" dxfId="101" priority="3">
      <formula>OR(AND($H12="ΠΕ23",$J12="ΑΠΑΙΤΕΙΤΑΙ"),AND($H12="ΠΕ25",$J12="ΔΕΝ ΑΠΑΙΤΕΙΤΑΙ"))</formula>
    </cfRule>
  </conditionalFormatting>
  <conditionalFormatting sqref="G12:H16">
    <cfRule type="expression" dxfId="100" priority="2">
      <formula>AND($J12="ΔΕΝ ΑΠΑΙΤΕΙΤΑΙ",$K12="ΌΧΙ")</formula>
    </cfRule>
  </conditionalFormatting>
  <conditionalFormatting sqref="E12:F16">
    <cfRule type="expression" dxfId="99" priority="1">
      <formula>OR(AND($H12="ΠΕ22",$I12="ΤΕΙ"),AND($H12="ΠΕ23",$I12="ΤΕΙ"),AND($H12="ΠΕ24",$I12="ΤΕΙ"),AND(LEFT($H12,4)="ΠΕ31",$I12="ΤΕΙ"),AND($H12="ΠΕ28",$I12="ΑΕΙ"),AND($H12="ΠΕ29",$I12="ΑΕΙ"))</formula>
    </cfRule>
  </conditionalFormatting>
  <dataValidations count="12">
    <dataValidation type="whole" operator="greaterThanOrEqual" allowBlank="1" showInputMessage="1" showErrorMessage="1" sqref="W12:W16">
      <formula1>0</formula1>
    </dataValidation>
    <dataValidation type="list" allowBlank="1" showInputMessage="1" showErrorMessage="1" sqref="F12:F16">
      <formula1>ΑΕΙ_ΤΕΙ</formula1>
    </dataValidation>
    <dataValidation type="list" allowBlank="1" showInputMessage="1" showErrorMessage="1" sqref="G12:G16">
      <formula1>ΑΠΑΙΤΕΙΤΑΙ_ΔΕΝ_ΑΠΑΙΤΕΙΤΑΙ</formula1>
    </dataValidation>
    <dataValidation type="list" allowBlank="1" showInputMessage="1" showErrorMessage="1" sqref="E12:E16">
      <formula1>ΚΛΑΔΟΣ_ΕΕΠ</formula1>
    </dataValidation>
    <dataValidation type="list" allowBlank="1" showInputMessage="1" showErrorMessage="1" sqref="I12:I16">
      <formula1>ΚΑΤΗΓΟΡΙΑ_ΠΙΝΑΚΑ</formula1>
    </dataValidation>
    <dataValidation type="decimal" allowBlank="1" showInputMessage="1" showErrorMessage="1" sqref="K12:K16">
      <formula1>0</formula1>
      <formula2>10</formula2>
    </dataValidation>
    <dataValidation type="list" allowBlank="1" showInputMessage="1" showErrorMessage="1" sqref="X12:X16">
      <formula1>ΠΟΛΥΤΕΚΝΟΣ_ΤΡΙΤΕΚΝΟΣ</formula1>
    </dataValidation>
    <dataValidation type="decimal" allowBlank="1" showInputMessage="1" showErrorMessage="1" sqref="V12:V16">
      <formula1>0</formula1>
      <formula2>1</formula2>
    </dataValidation>
    <dataValidation type="whole" allowBlank="1" showInputMessage="1" showErrorMessage="1" sqref="R12:R16 U12:U16">
      <formula1>0</formula1>
      <formula2>29</formula2>
    </dataValidation>
    <dataValidation type="whole" allowBlank="1" showInputMessage="1" showErrorMessage="1" sqref="Q12:Q16 T12:T16">
      <formula1>0</formula1>
      <formula2>11</formula2>
    </dataValidation>
    <dataValidation type="whole" allowBlank="1" showInputMessage="1" showErrorMessage="1" sqref="P12:P16 S12:S16">
      <formula1>0</formula1>
      <formula2>40</formula2>
    </dataValidation>
    <dataValidation type="list" allowBlank="1" showInputMessage="1" showErrorMessage="1" sqref="L12:O16 H12:H16 Y12:Z16">
      <formula1>NAI_OXI</formula1>
    </dataValidation>
  </dataValidations>
  <pageMargins left="0.7" right="0.7" top="0.75" bottom="0.75" header="0.3" footer="0.3"/>
  <pageSetup paperSize="9" scale="36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5:AK44"/>
  <sheetViews>
    <sheetView view="pageBreakPreview" zoomScale="60" zoomScaleNormal="100" workbookViewId="0">
      <pane ySplit="11" topLeftCell="A12" activePane="bottomLeft" state="frozen"/>
      <selection pane="bottomLeft" activeCell="A11" sqref="A11:AL11"/>
    </sheetView>
    <sheetView view="pageBreakPreview" zoomScale="60" zoomScaleNormal="100" workbookViewId="1">
      <selection activeCell="B28" sqref="B28"/>
    </sheetView>
  </sheetViews>
  <sheetFormatPr defaultColWidth="8.77734375" defaultRowHeight="14.4"/>
  <cols>
    <col min="1" max="1" width="4" style="1" bestFit="1" customWidth="1"/>
    <col min="2" max="2" width="24.88671875" style="1" bestFit="1" customWidth="1"/>
    <col min="3" max="3" width="12.88671875" style="1" bestFit="1" customWidth="1"/>
    <col min="4" max="4" width="20.33203125" style="1" customWidth="1"/>
    <col min="5" max="5" width="11.33203125" style="27" customWidth="1"/>
    <col min="6" max="6" width="7.5546875" style="27" bestFit="1" customWidth="1"/>
    <col min="7" max="7" width="14.21875" style="1" customWidth="1"/>
    <col min="8" max="8" width="12.109375" style="27" bestFit="1" customWidth="1"/>
    <col min="9" max="9" width="12.21875" style="27" customWidth="1"/>
    <col min="10" max="10" width="14.88671875" style="1" bestFit="1" customWidth="1"/>
    <col min="11" max="11" width="8.77734375" style="1" customWidth="1"/>
    <col min="12" max="12" width="9.33203125" style="1" customWidth="1"/>
    <col min="13" max="13" width="14.33203125" style="27" bestFit="1" customWidth="1"/>
    <col min="14" max="14" width="6.109375" style="1" customWidth="1"/>
    <col min="15" max="15" width="8.109375" style="1" customWidth="1"/>
    <col min="16" max="16" width="8.77734375" style="1" customWidth="1"/>
    <col min="17" max="23" width="6.109375" style="1" customWidth="1"/>
    <col min="24" max="24" width="10.109375" style="1" bestFit="1" customWidth="1"/>
    <col min="25" max="25" width="6.109375" style="1" customWidth="1"/>
    <col min="26" max="26" width="5.88671875" style="1" customWidth="1"/>
    <col min="27" max="27" width="6.88671875" style="1" customWidth="1"/>
    <col min="28" max="29" width="9" style="1" bestFit="1" customWidth="1"/>
    <col min="30" max="30" width="5.77734375" style="1" bestFit="1" customWidth="1"/>
    <col min="31" max="32" width="8.77734375" style="1" customWidth="1"/>
    <col min="33" max="33" width="6.109375" style="1" bestFit="1" customWidth="1"/>
    <col min="34" max="35" width="6.109375" style="1" customWidth="1"/>
    <col min="36" max="36" width="6.44140625" style="1" customWidth="1"/>
    <col min="37" max="37" width="6.109375" style="1" customWidth="1"/>
    <col min="38" max="16384" width="8.77734375" style="1"/>
  </cols>
  <sheetData>
    <row r="5" spans="1:37">
      <c r="C5" s="19" t="s">
        <v>476</v>
      </c>
      <c r="F5" s="146"/>
    </row>
    <row r="6" spans="1:37">
      <c r="C6" s="20" t="s">
        <v>356</v>
      </c>
    </row>
    <row r="7" spans="1:37">
      <c r="C7" s="21" t="s">
        <v>355</v>
      </c>
    </row>
    <row r="8" spans="1:37" ht="15" thickBot="1">
      <c r="C8" s="21"/>
    </row>
    <row r="9" spans="1:37" ht="15.6" thickTop="1" thickBot="1">
      <c r="A9" s="162"/>
      <c r="B9" s="166" t="s">
        <v>318</v>
      </c>
      <c r="C9" s="166"/>
      <c r="D9" s="166"/>
      <c r="E9" s="167" t="s">
        <v>319</v>
      </c>
      <c r="F9" s="167"/>
      <c r="G9" s="167"/>
      <c r="H9" s="167"/>
      <c r="I9" s="167"/>
      <c r="J9" s="167"/>
      <c r="K9" s="168" t="s">
        <v>327</v>
      </c>
      <c r="L9" s="168"/>
      <c r="M9" s="168"/>
      <c r="N9" s="168"/>
      <c r="O9" s="168"/>
      <c r="P9" s="169" t="s">
        <v>328</v>
      </c>
      <c r="Q9" s="170"/>
      <c r="R9" s="170"/>
      <c r="S9" s="170"/>
      <c r="T9" s="170"/>
      <c r="U9" s="171"/>
      <c r="V9" s="175" t="s">
        <v>322</v>
      </c>
      <c r="W9" s="175"/>
      <c r="X9" s="175"/>
      <c r="Y9" s="164" t="s">
        <v>330</v>
      </c>
      <c r="Z9" s="164"/>
      <c r="AA9" s="176" t="s">
        <v>323</v>
      </c>
      <c r="AB9" s="176"/>
      <c r="AC9" s="176"/>
      <c r="AD9" s="176"/>
      <c r="AE9" s="176"/>
      <c r="AF9" s="176"/>
      <c r="AG9" s="176"/>
      <c r="AH9" s="176"/>
      <c r="AI9" s="176"/>
      <c r="AJ9" s="176"/>
      <c r="AK9" s="160"/>
    </row>
    <row r="10" spans="1:37" ht="15.6" thickTop="1" thickBot="1">
      <c r="A10" s="163"/>
      <c r="B10" s="166"/>
      <c r="C10" s="166"/>
      <c r="D10" s="166"/>
      <c r="E10" s="167"/>
      <c r="F10" s="167"/>
      <c r="G10" s="167"/>
      <c r="H10" s="167"/>
      <c r="I10" s="167"/>
      <c r="J10" s="167"/>
      <c r="K10" s="168"/>
      <c r="L10" s="168"/>
      <c r="M10" s="168"/>
      <c r="N10" s="168"/>
      <c r="O10" s="168"/>
      <c r="P10" s="172"/>
      <c r="Q10" s="173"/>
      <c r="R10" s="173"/>
      <c r="S10" s="173"/>
      <c r="T10" s="173"/>
      <c r="U10" s="174"/>
      <c r="V10" s="175"/>
      <c r="W10" s="175"/>
      <c r="X10" s="175"/>
      <c r="Y10" s="164"/>
      <c r="Z10" s="164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61"/>
    </row>
    <row r="11" spans="1:37" ht="155.55000000000001" customHeight="1" thickTop="1" thickBot="1">
      <c r="A11" s="87" t="s">
        <v>178</v>
      </c>
      <c r="B11" s="6" t="s">
        <v>107</v>
      </c>
      <c r="C11" s="7" t="s">
        <v>108</v>
      </c>
      <c r="D11" s="7" t="s">
        <v>109</v>
      </c>
      <c r="E11" s="144" t="s">
        <v>121</v>
      </c>
      <c r="F11" s="144" t="s">
        <v>325</v>
      </c>
      <c r="G11" s="50" t="s">
        <v>127</v>
      </c>
      <c r="H11" s="49" t="s">
        <v>326</v>
      </c>
      <c r="I11" s="50" t="s">
        <v>122</v>
      </c>
      <c r="J11" s="50" t="s">
        <v>103</v>
      </c>
      <c r="K11" s="47" t="s">
        <v>104</v>
      </c>
      <c r="L11" s="47" t="s">
        <v>128</v>
      </c>
      <c r="M11" s="47" t="s">
        <v>265</v>
      </c>
      <c r="N11" s="47" t="s">
        <v>123</v>
      </c>
      <c r="O11" s="47" t="s">
        <v>124</v>
      </c>
      <c r="P11" s="53" t="s">
        <v>110</v>
      </c>
      <c r="Q11" s="53" t="s">
        <v>111</v>
      </c>
      <c r="R11" s="53" t="s">
        <v>112</v>
      </c>
      <c r="S11" s="53" t="s">
        <v>113</v>
      </c>
      <c r="T11" s="53" t="s">
        <v>114</v>
      </c>
      <c r="U11" s="53" t="s">
        <v>115</v>
      </c>
      <c r="V11" s="51" t="s">
        <v>329</v>
      </c>
      <c r="W11" s="51" t="s">
        <v>278</v>
      </c>
      <c r="X11" s="51" t="s">
        <v>116</v>
      </c>
      <c r="Y11" s="60" t="s">
        <v>125</v>
      </c>
      <c r="Z11" s="60" t="s">
        <v>117</v>
      </c>
      <c r="AA11" s="47" t="s">
        <v>118</v>
      </c>
      <c r="AB11" s="47" t="s">
        <v>129</v>
      </c>
      <c r="AC11" s="47" t="s">
        <v>130</v>
      </c>
      <c r="AD11" s="47" t="s">
        <v>126</v>
      </c>
      <c r="AE11" s="53" t="s">
        <v>119</v>
      </c>
      <c r="AF11" s="53" t="s">
        <v>120</v>
      </c>
      <c r="AG11" s="51" t="s">
        <v>280</v>
      </c>
      <c r="AH11" s="51" t="s">
        <v>281</v>
      </c>
      <c r="AI11" s="51" t="s">
        <v>282</v>
      </c>
      <c r="AJ11" s="51" t="s">
        <v>283</v>
      </c>
      <c r="AK11" s="52" t="s">
        <v>101</v>
      </c>
    </row>
    <row r="12" spans="1:37" ht="15" thickTop="1">
      <c r="A12" s="9">
        <v>1</v>
      </c>
      <c r="B12" s="88" t="s">
        <v>363</v>
      </c>
      <c r="C12" s="88" t="s">
        <v>52</v>
      </c>
      <c r="D12" s="88" t="s">
        <v>67</v>
      </c>
      <c r="E12" s="103" t="s">
        <v>235</v>
      </c>
      <c r="F12" s="103" t="s">
        <v>334</v>
      </c>
      <c r="G12" s="89" t="s">
        <v>176</v>
      </c>
      <c r="H12" s="103" t="s">
        <v>44</v>
      </c>
      <c r="I12" s="89" t="s">
        <v>262</v>
      </c>
      <c r="J12" s="90">
        <v>38679</v>
      </c>
      <c r="K12" s="91">
        <v>7.06</v>
      </c>
      <c r="L12" s="92"/>
      <c r="M12" s="103" t="s">
        <v>44</v>
      </c>
      <c r="N12" s="92"/>
      <c r="O12" s="92"/>
      <c r="P12" s="105">
        <v>1</v>
      </c>
      <c r="Q12" s="105">
        <v>1</v>
      </c>
      <c r="R12" s="105">
        <v>21</v>
      </c>
      <c r="S12" s="105">
        <v>4</v>
      </c>
      <c r="T12" s="105">
        <v>10</v>
      </c>
      <c r="U12" s="105">
        <v>11</v>
      </c>
      <c r="V12" s="106"/>
      <c r="W12" s="107"/>
      <c r="X12" s="92"/>
      <c r="Y12" s="92"/>
      <c r="Z12" s="92"/>
      <c r="AA12" s="68">
        <f t="shared" ref="AA12:AA36" si="0">IF(ISBLANK($B12),"",IF(K12&gt;5,ROUND(0.5*(K12-5),2),0))</f>
        <v>1.03</v>
      </c>
      <c r="AB12" s="68">
        <f t="shared" ref="AB12:AB36" si="1">IF(ISBLANK($B12),"",IF(L12="ΝΑΙ",6,(IF(M12="ΝΑΙ",4,0))))</f>
        <v>4</v>
      </c>
      <c r="AC12" s="68">
        <f t="shared" ref="AC12:AC36" si="2">IF(ISBLANK($B12),"",IF(E12="ΠΕ23",IF(N12="ΝΑΙ",3,(IF(O12="ΝΑΙ",2,0))),IF(N12="ΝΑΙ",3,(IF(O12="ΝΑΙ",2,0)))))</f>
        <v>0</v>
      </c>
      <c r="AD12" s="68">
        <f t="shared" ref="AD12:AD36" si="3">IF(ISBLANK($B12),"",MAX(AB12:AC12))</f>
        <v>4</v>
      </c>
      <c r="AE12" s="68">
        <f t="shared" ref="AE12:AE36" si="4">IF(ISBLANK($B12),"",MIN(3,0.5*INT((P12*12+Q12+ROUND(R12/30,0))/6)))</f>
        <v>1</v>
      </c>
      <c r="AF12" s="68">
        <f t="shared" ref="AF12:AF36" si="5">IF(ISBLANK($B12),"",0.25*(S12*12+T12+ROUND(U12/30,0)))</f>
        <v>14.5</v>
      </c>
      <c r="AG12" s="69">
        <f t="shared" ref="AG12:AG36" si="6">IF(ISBLANK($B12),"",IF(V12&gt;=67%,7,0))</f>
        <v>0</v>
      </c>
      <c r="AH12" s="69">
        <f t="shared" ref="AH12:AH36" si="7">IF(ISBLANK($B12),"",IF(W12&gt;=1,7,0))</f>
        <v>0</v>
      </c>
      <c r="AI12" s="69">
        <f t="shared" ref="AI12:AI36" si="8">IF(ISBLANK($B12),"",IF(X12="ΠΟΛΥΤΕΚΝΟΣ",7,IF(X12="ΤΡΙΤΕΚΝΟΣ",3,0)))</f>
        <v>0</v>
      </c>
      <c r="AJ12" s="69">
        <f t="shared" ref="AJ12:AJ36" si="9">IF(ISBLANK($B12),"",MAX(AG12:AI12))</f>
        <v>0</v>
      </c>
      <c r="AK12" s="69">
        <f t="shared" ref="AK12:AK36" si="10">IF(ISBLANK($B12),"",AA12+SUM(AD12:AF12,AJ12))</f>
        <v>20.53</v>
      </c>
    </row>
    <row r="13" spans="1:37" s="26" customFormat="1">
      <c r="A13" s="23">
        <v>2</v>
      </c>
      <c r="B13" s="42" t="s">
        <v>246</v>
      </c>
      <c r="C13" s="42" t="s">
        <v>247</v>
      </c>
      <c r="D13" s="42" t="s">
        <v>248</v>
      </c>
      <c r="E13" s="104" t="s">
        <v>235</v>
      </c>
      <c r="F13" s="104" t="s">
        <v>334</v>
      </c>
      <c r="G13" s="43" t="s">
        <v>176</v>
      </c>
      <c r="H13" s="104" t="s">
        <v>44</v>
      </c>
      <c r="I13" s="43" t="s">
        <v>262</v>
      </c>
      <c r="J13" s="95">
        <v>37601</v>
      </c>
      <c r="K13" s="96">
        <v>8.0399999999999991</v>
      </c>
      <c r="L13" s="97"/>
      <c r="M13" s="104" t="s">
        <v>44</v>
      </c>
      <c r="N13" s="97"/>
      <c r="O13" s="97"/>
      <c r="P13" s="108">
        <v>5</v>
      </c>
      <c r="Q13" s="108">
        <v>9</v>
      </c>
      <c r="R13" s="108">
        <v>22</v>
      </c>
      <c r="S13" s="108">
        <v>1</v>
      </c>
      <c r="T13" s="108">
        <v>3</v>
      </c>
      <c r="U13" s="108">
        <v>15</v>
      </c>
      <c r="V13" s="109"/>
      <c r="W13" s="110"/>
      <c r="X13" s="97" t="s">
        <v>32</v>
      </c>
      <c r="Y13" s="97"/>
      <c r="Z13" s="97"/>
      <c r="AA13" s="39">
        <f t="shared" si="0"/>
        <v>1.52</v>
      </c>
      <c r="AB13" s="39">
        <f t="shared" si="1"/>
        <v>4</v>
      </c>
      <c r="AC13" s="39">
        <f t="shared" si="2"/>
        <v>0</v>
      </c>
      <c r="AD13" s="39">
        <f t="shared" si="3"/>
        <v>4</v>
      </c>
      <c r="AE13" s="39">
        <f t="shared" si="4"/>
        <v>3</v>
      </c>
      <c r="AF13" s="39">
        <f t="shared" si="5"/>
        <v>4</v>
      </c>
      <c r="AG13" s="32">
        <f t="shared" si="6"/>
        <v>0</v>
      </c>
      <c r="AH13" s="32">
        <f t="shared" si="7"/>
        <v>0</v>
      </c>
      <c r="AI13" s="32">
        <f t="shared" si="8"/>
        <v>3</v>
      </c>
      <c r="AJ13" s="32">
        <f t="shared" si="9"/>
        <v>3</v>
      </c>
      <c r="AK13" s="32">
        <f t="shared" si="10"/>
        <v>15.52</v>
      </c>
    </row>
    <row r="14" spans="1:37" s="26" customFormat="1">
      <c r="A14" s="8">
        <v>3</v>
      </c>
      <c r="B14" s="42" t="s">
        <v>242</v>
      </c>
      <c r="C14" s="42" t="s">
        <v>7</v>
      </c>
      <c r="D14" s="42" t="s">
        <v>18</v>
      </c>
      <c r="E14" s="104" t="s">
        <v>235</v>
      </c>
      <c r="F14" s="104" t="s">
        <v>334</v>
      </c>
      <c r="G14" s="43" t="s">
        <v>176</v>
      </c>
      <c r="H14" s="104" t="s">
        <v>44</v>
      </c>
      <c r="I14" s="43" t="s">
        <v>262</v>
      </c>
      <c r="J14" s="95">
        <v>37166</v>
      </c>
      <c r="K14" s="96">
        <v>7.41</v>
      </c>
      <c r="L14" s="97"/>
      <c r="M14" s="104" t="s">
        <v>3</v>
      </c>
      <c r="N14" s="97"/>
      <c r="O14" s="97"/>
      <c r="P14" s="43">
        <v>4</v>
      </c>
      <c r="Q14" s="43">
        <v>10</v>
      </c>
      <c r="R14" s="43">
        <v>5</v>
      </c>
      <c r="S14" s="43">
        <v>3</v>
      </c>
      <c r="T14" s="43">
        <v>4</v>
      </c>
      <c r="U14" s="43">
        <v>21</v>
      </c>
      <c r="V14" s="98"/>
      <c r="W14" s="99"/>
      <c r="X14" s="97"/>
      <c r="Y14" s="97"/>
      <c r="Z14" s="97"/>
      <c r="AA14" s="39">
        <f t="shared" si="0"/>
        <v>1.21</v>
      </c>
      <c r="AB14" s="39">
        <f t="shared" si="1"/>
        <v>0</v>
      </c>
      <c r="AC14" s="39">
        <f t="shared" si="2"/>
        <v>0</v>
      </c>
      <c r="AD14" s="39">
        <f t="shared" si="3"/>
        <v>0</v>
      </c>
      <c r="AE14" s="39">
        <f t="shared" si="4"/>
        <v>3</v>
      </c>
      <c r="AF14" s="39">
        <f t="shared" si="5"/>
        <v>10.25</v>
      </c>
      <c r="AG14" s="32">
        <f t="shared" si="6"/>
        <v>0</v>
      </c>
      <c r="AH14" s="32">
        <f t="shared" si="7"/>
        <v>0</v>
      </c>
      <c r="AI14" s="32">
        <f t="shared" si="8"/>
        <v>0</v>
      </c>
      <c r="AJ14" s="32">
        <f t="shared" si="9"/>
        <v>0</v>
      </c>
      <c r="AK14" s="32">
        <f t="shared" si="10"/>
        <v>14.46</v>
      </c>
    </row>
    <row r="15" spans="1:37">
      <c r="A15" s="23">
        <v>4</v>
      </c>
      <c r="B15" s="42" t="s">
        <v>243</v>
      </c>
      <c r="C15" s="42" t="s">
        <v>78</v>
      </c>
      <c r="D15" s="42" t="s">
        <v>18</v>
      </c>
      <c r="E15" s="104" t="s">
        <v>235</v>
      </c>
      <c r="F15" s="104" t="s">
        <v>334</v>
      </c>
      <c r="G15" s="43" t="s">
        <v>176</v>
      </c>
      <c r="H15" s="104" t="s">
        <v>44</v>
      </c>
      <c r="I15" s="43" t="s">
        <v>262</v>
      </c>
      <c r="J15" s="95">
        <v>39535</v>
      </c>
      <c r="K15" s="96">
        <v>6.95</v>
      </c>
      <c r="L15" s="97"/>
      <c r="M15" s="104" t="s">
        <v>44</v>
      </c>
      <c r="N15" s="97"/>
      <c r="O15" s="97"/>
      <c r="P15" s="43">
        <v>3</v>
      </c>
      <c r="Q15" s="43">
        <v>8</v>
      </c>
      <c r="R15" s="43">
        <v>21</v>
      </c>
      <c r="S15" s="43">
        <v>1</v>
      </c>
      <c r="T15" s="43">
        <v>4</v>
      </c>
      <c r="U15" s="43">
        <v>19</v>
      </c>
      <c r="V15" s="98"/>
      <c r="W15" s="99"/>
      <c r="X15" s="97"/>
      <c r="Y15" s="97" t="s">
        <v>44</v>
      </c>
      <c r="Z15" s="97"/>
      <c r="AA15" s="39">
        <f t="shared" si="0"/>
        <v>0.98</v>
      </c>
      <c r="AB15" s="39">
        <f t="shared" si="1"/>
        <v>4</v>
      </c>
      <c r="AC15" s="39">
        <f t="shared" si="2"/>
        <v>0</v>
      </c>
      <c r="AD15" s="39">
        <f t="shared" si="3"/>
        <v>4</v>
      </c>
      <c r="AE15" s="39">
        <f t="shared" si="4"/>
        <v>3</v>
      </c>
      <c r="AF15" s="39">
        <f t="shared" si="5"/>
        <v>4.25</v>
      </c>
      <c r="AG15" s="32">
        <f t="shared" si="6"/>
        <v>0</v>
      </c>
      <c r="AH15" s="32">
        <f t="shared" si="7"/>
        <v>0</v>
      </c>
      <c r="AI15" s="32">
        <f t="shared" si="8"/>
        <v>0</v>
      </c>
      <c r="AJ15" s="32">
        <f t="shared" si="9"/>
        <v>0</v>
      </c>
      <c r="AK15" s="32">
        <f t="shared" si="10"/>
        <v>12.23</v>
      </c>
    </row>
    <row r="16" spans="1:37">
      <c r="A16" s="8">
        <v>5</v>
      </c>
      <c r="B16" s="42" t="s">
        <v>257</v>
      </c>
      <c r="C16" s="42" t="s">
        <v>20</v>
      </c>
      <c r="D16" s="42" t="s">
        <v>360</v>
      </c>
      <c r="E16" s="104" t="s">
        <v>235</v>
      </c>
      <c r="F16" s="104" t="s">
        <v>334</v>
      </c>
      <c r="G16" s="43" t="s">
        <v>176</v>
      </c>
      <c r="H16" s="104" t="s">
        <v>44</v>
      </c>
      <c r="I16" s="43" t="s">
        <v>262</v>
      </c>
      <c r="J16" s="95">
        <v>38268</v>
      </c>
      <c r="K16" s="96">
        <v>6.95</v>
      </c>
      <c r="L16" s="97"/>
      <c r="M16" s="104" t="s">
        <v>44</v>
      </c>
      <c r="N16" s="97"/>
      <c r="O16" s="97"/>
      <c r="P16" s="108">
        <v>3</v>
      </c>
      <c r="Q16" s="108">
        <v>11</v>
      </c>
      <c r="R16" s="108">
        <v>16</v>
      </c>
      <c r="S16" s="108"/>
      <c r="T16" s="108">
        <v>4</v>
      </c>
      <c r="U16" s="108"/>
      <c r="V16" s="109"/>
      <c r="W16" s="110"/>
      <c r="X16" s="97"/>
      <c r="Y16" s="97"/>
      <c r="Z16" s="97"/>
      <c r="AA16" s="39">
        <f t="shared" si="0"/>
        <v>0.98</v>
      </c>
      <c r="AB16" s="39">
        <f t="shared" si="1"/>
        <v>4</v>
      </c>
      <c r="AC16" s="39">
        <f t="shared" si="2"/>
        <v>0</v>
      </c>
      <c r="AD16" s="39">
        <f t="shared" si="3"/>
        <v>4</v>
      </c>
      <c r="AE16" s="39">
        <f t="shared" si="4"/>
        <v>3</v>
      </c>
      <c r="AF16" s="39">
        <f t="shared" si="5"/>
        <v>1</v>
      </c>
      <c r="AG16" s="32">
        <f t="shared" si="6"/>
        <v>0</v>
      </c>
      <c r="AH16" s="32">
        <f t="shared" si="7"/>
        <v>0</v>
      </c>
      <c r="AI16" s="32">
        <f t="shared" si="8"/>
        <v>0</v>
      </c>
      <c r="AJ16" s="32">
        <f t="shared" si="9"/>
        <v>0</v>
      </c>
      <c r="AK16" s="32">
        <f t="shared" si="10"/>
        <v>8.98</v>
      </c>
    </row>
    <row r="17" spans="1:37">
      <c r="A17" s="23">
        <v>6</v>
      </c>
      <c r="B17" s="42" t="s">
        <v>364</v>
      </c>
      <c r="C17" s="42" t="s">
        <v>362</v>
      </c>
      <c r="D17" s="42" t="s">
        <v>8</v>
      </c>
      <c r="E17" s="104" t="s">
        <v>235</v>
      </c>
      <c r="F17" s="104" t="s">
        <v>334</v>
      </c>
      <c r="G17" s="43" t="s">
        <v>176</v>
      </c>
      <c r="H17" s="104" t="s">
        <v>44</v>
      </c>
      <c r="I17" s="43" t="s">
        <v>262</v>
      </c>
      <c r="J17" s="95">
        <v>39938</v>
      </c>
      <c r="K17" s="96">
        <v>7.56</v>
      </c>
      <c r="L17" s="97"/>
      <c r="M17" s="104" t="s">
        <v>3</v>
      </c>
      <c r="N17" s="97"/>
      <c r="O17" s="97" t="s">
        <v>44</v>
      </c>
      <c r="P17" s="43"/>
      <c r="Q17" s="43"/>
      <c r="R17" s="43"/>
      <c r="S17" s="43">
        <v>1</v>
      </c>
      <c r="T17" s="43">
        <v>7</v>
      </c>
      <c r="U17" s="43">
        <v>24</v>
      </c>
      <c r="V17" s="98"/>
      <c r="W17" s="99"/>
      <c r="X17" s="97"/>
      <c r="Y17" s="97" t="s">
        <v>44</v>
      </c>
      <c r="Z17" s="97"/>
      <c r="AA17" s="39">
        <f t="shared" si="0"/>
        <v>1.28</v>
      </c>
      <c r="AB17" s="39">
        <f t="shared" si="1"/>
        <v>0</v>
      </c>
      <c r="AC17" s="39">
        <f t="shared" si="2"/>
        <v>2</v>
      </c>
      <c r="AD17" s="39">
        <f t="shared" si="3"/>
        <v>2</v>
      </c>
      <c r="AE17" s="39">
        <f t="shared" si="4"/>
        <v>0</v>
      </c>
      <c r="AF17" s="39">
        <f t="shared" si="5"/>
        <v>5</v>
      </c>
      <c r="AG17" s="32">
        <f t="shared" si="6"/>
        <v>0</v>
      </c>
      <c r="AH17" s="32">
        <f t="shared" si="7"/>
        <v>0</v>
      </c>
      <c r="AI17" s="32">
        <f t="shared" si="8"/>
        <v>0</v>
      </c>
      <c r="AJ17" s="32">
        <f t="shared" si="9"/>
        <v>0</v>
      </c>
      <c r="AK17" s="32">
        <f t="shared" si="10"/>
        <v>8.2799999999999994</v>
      </c>
    </row>
    <row r="18" spans="1:37">
      <c r="A18" s="8">
        <v>7</v>
      </c>
      <c r="B18" s="42" t="s">
        <v>252</v>
      </c>
      <c r="C18" s="42" t="s">
        <v>231</v>
      </c>
      <c r="D18" s="42" t="s">
        <v>87</v>
      </c>
      <c r="E18" s="104" t="s">
        <v>235</v>
      </c>
      <c r="F18" s="104" t="s">
        <v>334</v>
      </c>
      <c r="G18" s="43" t="s">
        <v>176</v>
      </c>
      <c r="H18" s="104" t="s">
        <v>44</v>
      </c>
      <c r="I18" s="43" t="s">
        <v>262</v>
      </c>
      <c r="J18" s="95">
        <v>40372</v>
      </c>
      <c r="K18" s="34">
        <v>6.63</v>
      </c>
      <c r="L18" s="38"/>
      <c r="M18" s="104" t="s">
        <v>44</v>
      </c>
      <c r="N18" s="97"/>
      <c r="O18" s="97"/>
      <c r="P18" s="108"/>
      <c r="Q18" s="108"/>
      <c r="R18" s="108"/>
      <c r="S18" s="108">
        <v>1</v>
      </c>
      <c r="T18" s="108">
        <v>0</v>
      </c>
      <c r="U18" s="108">
        <v>27</v>
      </c>
      <c r="V18" s="109"/>
      <c r="W18" s="110"/>
      <c r="X18" s="97"/>
      <c r="Y18" s="97"/>
      <c r="Z18" s="97"/>
      <c r="AA18" s="39">
        <f t="shared" si="0"/>
        <v>0.82</v>
      </c>
      <c r="AB18" s="39">
        <f t="shared" si="1"/>
        <v>4</v>
      </c>
      <c r="AC18" s="39">
        <f t="shared" si="2"/>
        <v>0</v>
      </c>
      <c r="AD18" s="39">
        <f t="shared" si="3"/>
        <v>4</v>
      </c>
      <c r="AE18" s="39">
        <f t="shared" si="4"/>
        <v>0</v>
      </c>
      <c r="AF18" s="39">
        <f t="shared" si="5"/>
        <v>3.25</v>
      </c>
      <c r="AG18" s="32">
        <f t="shared" si="6"/>
        <v>0</v>
      </c>
      <c r="AH18" s="32">
        <f t="shared" si="7"/>
        <v>0</v>
      </c>
      <c r="AI18" s="32">
        <f t="shared" si="8"/>
        <v>0</v>
      </c>
      <c r="AJ18" s="32">
        <f t="shared" si="9"/>
        <v>0</v>
      </c>
      <c r="AK18" s="32">
        <f t="shared" si="10"/>
        <v>8.07</v>
      </c>
    </row>
    <row r="19" spans="1:37">
      <c r="A19" s="23">
        <v>8</v>
      </c>
      <c r="B19" s="42" t="s">
        <v>251</v>
      </c>
      <c r="C19" s="42" t="s">
        <v>1</v>
      </c>
      <c r="D19" s="42" t="s">
        <v>67</v>
      </c>
      <c r="E19" s="104" t="s">
        <v>235</v>
      </c>
      <c r="F19" s="104" t="s">
        <v>334</v>
      </c>
      <c r="G19" s="43" t="s">
        <v>176</v>
      </c>
      <c r="H19" s="104" t="s">
        <v>44</v>
      </c>
      <c r="I19" s="43" t="s">
        <v>262</v>
      </c>
      <c r="J19" s="95">
        <v>40254</v>
      </c>
      <c r="K19" s="96">
        <v>7.3</v>
      </c>
      <c r="L19" s="97"/>
      <c r="M19" s="104" t="s">
        <v>44</v>
      </c>
      <c r="N19" s="97"/>
      <c r="O19" s="97"/>
      <c r="P19" s="43"/>
      <c r="Q19" s="43">
        <v>10</v>
      </c>
      <c r="R19" s="43">
        <v>5</v>
      </c>
      <c r="S19" s="43"/>
      <c r="T19" s="43">
        <v>7</v>
      </c>
      <c r="U19" s="43">
        <v>19</v>
      </c>
      <c r="V19" s="98"/>
      <c r="W19" s="99"/>
      <c r="X19" s="97"/>
      <c r="Y19" s="97"/>
      <c r="Z19" s="97"/>
      <c r="AA19" s="39">
        <f t="shared" si="0"/>
        <v>1.1499999999999999</v>
      </c>
      <c r="AB19" s="39">
        <f t="shared" si="1"/>
        <v>4</v>
      </c>
      <c r="AC19" s="39">
        <f t="shared" si="2"/>
        <v>0</v>
      </c>
      <c r="AD19" s="39">
        <f t="shared" si="3"/>
        <v>4</v>
      </c>
      <c r="AE19" s="39">
        <f t="shared" si="4"/>
        <v>0.5</v>
      </c>
      <c r="AF19" s="39">
        <f t="shared" si="5"/>
        <v>2</v>
      </c>
      <c r="AG19" s="32">
        <f t="shared" si="6"/>
        <v>0</v>
      </c>
      <c r="AH19" s="32">
        <f t="shared" si="7"/>
        <v>0</v>
      </c>
      <c r="AI19" s="32">
        <f t="shared" si="8"/>
        <v>0</v>
      </c>
      <c r="AJ19" s="32">
        <f t="shared" si="9"/>
        <v>0</v>
      </c>
      <c r="AK19" s="32">
        <f t="shared" si="10"/>
        <v>7.65</v>
      </c>
    </row>
    <row r="20" spans="1:37" s="25" customFormat="1">
      <c r="A20" s="8">
        <v>9</v>
      </c>
      <c r="B20" s="42" t="s">
        <v>245</v>
      </c>
      <c r="C20" s="42" t="s">
        <v>159</v>
      </c>
      <c r="D20" s="42" t="s">
        <v>360</v>
      </c>
      <c r="E20" s="150" t="s">
        <v>235</v>
      </c>
      <c r="F20" s="104" t="s">
        <v>334</v>
      </c>
      <c r="G20" s="43" t="s">
        <v>176</v>
      </c>
      <c r="H20" s="104" t="s">
        <v>44</v>
      </c>
      <c r="I20" s="43" t="s">
        <v>262</v>
      </c>
      <c r="J20" s="95">
        <v>39623</v>
      </c>
      <c r="K20" s="96">
        <v>7.73</v>
      </c>
      <c r="L20" s="38"/>
      <c r="M20" s="104" t="s">
        <v>3</v>
      </c>
      <c r="N20" s="97"/>
      <c r="O20" s="97"/>
      <c r="P20" s="108">
        <v>6</v>
      </c>
      <c r="Q20" s="108">
        <v>0</v>
      </c>
      <c r="R20" s="108">
        <v>1</v>
      </c>
      <c r="S20" s="108">
        <v>1</v>
      </c>
      <c r="T20" s="108">
        <v>0</v>
      </c>
      <c r="U20" s="108">
        <v>1</v>
      </c>
      <c r="V20" s="109"/>
      <c r="W20" s="110"/>
      <c r="X20" s="97"/>
      <c r="Y20" s="97"/>
      <c r="Z20" s="97"/>
      <c r="AA20" s="39">
        <f t="shared" si="0"/>
        <v>1.37</v>
      </c>
      <c r="AB20" s="39">
        <f t="shared" si="1"/>
        <v>0</v>
      </c>
      <c r="AC20" s="39">
        <f t="shared" si="2"/>
        <v>0</v>
      </c>
      <c r="AD20" s="39">
        <f t="shared" si="3"/>
        <v>0</v>
      </c>
      <c r="AE20" s="39">
        <f t="shared" si="4"/>
        <v>3</v>
      </c>
      <c r="AF20" s="39">
        <f t="shared" si="5"/>
        <v>3</v>
      </c>
      <c r="AG20" s="32">
        <f t="shared" si="6"/>
        <v>0</v>
      </c>
      <c r="AH20" s="32">
        <f t="shared" si="7"/>
        <v>0</v>
      </c>
      <c r="AI20" s="32">
        <f t="shared" si="8"/>
        <v>0</v>
      </c>
      <c r="AJ20" s="32">
        <f t="shared" si="9"/>
        <v>0</v>
      </c>
      <c r="AK20" s="32">
        <f t="shared" si="10"/>
        <v>7.37</v>
      </c>
    </row>
    <row r="21" spans="1:37" s="25" customFormat="1">
      <c r="A21" s="23">
        <v>10</v>
      </c>
      <c r="B21" s="101" t="s">
        <v>365</v>
      </c>
      <c r="C21" s="101" t="s">
        <v>366</v>
      </c>
      <c r="D21" s="101" t="s">
        <v>367</v>
      </c>
      <c r="E21" s="104" t="s">
        <v>235</v>
      </c>
      <c r="F21" s="104" t="s">
        <v>334</v>
      </c>
      <c r="G21" s="43" t="s">
        <v>176</v>
      </c>
      <c r="H21" s="104" t="s">
        <v>44</v>
      </c>
      <c r="I21" s="43" t="s">
        <v>262</v>
      </c>
      <c r="J21" s="95">
        <v>40228</v>
      </c>
      <c r="K21" s="96">
        <v>8.2100000000000009</v>
      </c>
      <c r="L21" s="97"/>
      <c r="M21" s="104" t="s">
        <v>44</v>
      </c>
      <c r="N21" s="97"/>
      <c r="O21" s="97"/>
      <c r="P21" s="108"/>
      <c r="Q21" s="108">
        <v>6</v>
      </c>
      <c r="R21" s="108">
        <v>19</v>
      </c>
      <c r="S21" s="108"/>
      <c r="T21" s="108">
        <v>5</v>
      </c>
      <c r="U21" s="108">
        <v>14</v>
      </c>
      <c r="V21" s="109"/>
      <c r="W21" s="110"/>
      <c r="X21" s="97"/>
      <c r="Y21" s="97"/>
      <c r="Z21" s="97"/>
      <c r="AA21" s="39">
        <f t="shared" si="0"/>
        <v>1.61</v>
      </c>
      <c r="AB21" s="39">
        <f t="shared" si="1"/>
        <v>4</v>
      </c>
      <c r="AC21" s="39">
        <f t="shared" si="2"/>
        <v>0</v>
      </c>
      <c r="AD21" s="39">
        <f t="shared" si="3"/>
        <v>4</v>
      </c>
      <c r="AE21" s="39">
        <f t="shared" si="4"/>
        <v>0.5</v>
      </c>
      <c r="AF21" s="39">
        <f t="shared" si="5"/>
        <v>1.25</v>
      </c>
      <c r="AG21" s="32">
        <f t="shared" si="6"/>
        <v>0</v>
      </c>
      <c r="AH21" s="32">
        <f t="shared" si="7"/>
        <v>0</v>
      </c>
      <c r="AI21" s="32">
        <f t="shared" si="8"/>
        <v>0</v>
      </c>
      <c r="AJ21" s="32">
        <f t="shared" si="9"/>
        <v>0</v>
      </c>
      <c r="AK21" s="32">
        <f t="shared" si="10"/>
        <v>7.36</v>
      </c>
    </row>
    <row r="22" spans="1:37">
      <c r="A22" s="8">
        <v>11</v>
      </c>
      <c r="B22" s="42" t="s">
        <v>369</v>
      </c>
      <c r="C22" s="42" t="s">
        <v>134</v>
      </c>
      <c r="D22" s="42" t="s">
        <v>8</v>
      </c>
      <c r="E22" s="104" t="s">
        <v>235</v>
      </c>
      <c r="F22" s="104" t="s">
        <v>334</v>
      </c>
      <c r="G22" s="43" t="s">
        <v>176</v>
      </c>
      <c r="H22" s="104" t="s">
        <v>44</v>
      </c>
      <c r="I22" s="43" t="s">
        <v>262</v>
      </c>
      <c r="J22" s="95">
        <v>37455</v>
      </c>
      <c r="K22" s="96">
        <v>7.25</v>
      </c>
      <c r="L22" s="97"/>
      <c r="M22" s="104" t="s">
        <v>3</v>
      </c>
      <c r="N22" s="97"/>
      <c r="O22" s="97"/>
      <c r="P22" s="108">
        <v>2</v>
      </c>
      <c r="Q22" s="108">
        <v>1</v>
      </c>
      <c r="R22" s="108">
        <v>4</v>
      </c>
      <c r="S22" s="108">
        <v>1</v>
      </c>
      <c r="T22" s="108">
        <v>2</v>
      </c>
      <c r="U22" s="108">
        <v>26</v>
      </c>
      <c r="V22" s="36"/>
      <c r="W22" s="37"/>
      <c r="X22" s="35"/>
      <c r="Y22" s="97"/>
      <c r="Z22" s="97"/>
      <c r="AA22" s="39">
        <f t="shared" si="0"/>
        <v>1.1299999999999999</v>
      </c>
      <c r="AB22" s="39">
        <f t="shared" si="1"/>
        <v>0</v>
      </c>
      <c r="AC22" s="39">
        <f t="shared" si="2"/>
        <v>0</v>
      </c>
      <c r="AD22" s="39">
        <f t="shared" si="3"/>
        <v>0</v>
      </c>
      <c r="AE22" s="39">
        <f t="shared" si="4"/>
        <v>2</v>
      </c>
      <c r="AF22" s="39">
        <f t="shared" si="5"/>
        <v>3.75</v>
      </c>
      <c r="AG22" s="32">
        <f t="shared" si="6"/>
        <v>0</v>
      </c>
      <c r="AH22" s="32">
        <f t="shared" si="7"/>
        <v>0</v>
      </c>
      <c r="AI22" s="32">
        <f t="shared" si="8"/>
        <v>0</v>
      </c>
      <c r="AJ22" s="32">
        <f t="shared" si="9"/>
        <v>0</v>
      </c>
      <c r="AK22" s="32">
        <f t="shared" si="10"/>
        <v>6.88</v>
      </c>
    </row>
    <row r="23" spans="1:37">
      <c r="A23" s="23">
        <v>12</v>
      </c>
      <c r="B23" s="42" t="s">
        <v>249</v>
      </c>
      <c r="C23" s="42" t="s">
        <v>52</v>
      </c>
      <c r="D23" s="42" t="s">
        <v>100</v>
      </c>
      <c r="E23" s="104" t="s">
        <v>235</v>
      </c>
      <c r="F23" s="104" t="s">
        <v>334</v>
      </c>
      <c r="G23" s="43" t="s">
        <v>176</v>
      </c>
      <c r="H23" s="104" t="s">
        <v>44</v>
      </c>
      <c r="I23" s="43" t="s">
        <v>262</v>
      </c>
      <c r="J23" s="95">
        <v>40137</v>
      </c>
      <c r="K23" s="96">
        <v>7.01</v>
      </c>
      <c r="L23" s="97"/>
      <c r="M23" s="104" t="s">
        <v>3</v>
      </c>
      <c r="N23" s="97"/>
      <c r="O23" s="97"/>
      <c r="P23" s="108">
        <v>2</v>
      </c>
      <c r="Q23" s="108">
        <v>7</v>
      </c>
      <c r="R23" s="108">
        <v>1</v>
      </c>
      <c r="S23" s="108">
        <v>1</v>
      </c>
      <c r="T23" s="108">
        <v>0</v>
      </c>
      <c r="U23" s="108">
        <v>17</v>
      </c>
      <c r="V23" s="109"/>
      <c r="W23" s="110"/>
      <c r="X23" s="97"/>
      <c r="Y23" s="97"/>
      <c r="Z23" s="97"/>
      <c r="AA23" s="39">
        <f t="shared" si="0"/>
        <v>1.01</v>
      </c>
      <c r="AB23" s="39">
        <f t="shared" si="1"/>
        <v>0</v>
      </c>
      <c r="AC23" s="39">
        <f t="shared" si="2"/>
        <v>0</v>
      </c>
      <c r="AD23" s="39">
        <f t="shared" si="3"/>
        <v>0</v>
      </c>
      <c r="AE23" s="39">
        <f t="shared" si="4"/>
        <v>2.5</v>
      </c>
      <c r="AF23" s="39">
        <f t="shared" si="5"/>
        <v>3.25</v>
      </c>
      <c r="AG23" s="32">
        <f t="shared" si="6"/>
        <v>0</v>
      </c>
      <c r="AH23" s="32">
        <f t="shared" si="7"/>
        <v>0</v>
      </c>
      <c r="AI23" s="32">
        <f t="shared" si="8"/>
        <v>0</v>
      </c>
      <c r="AJ23" s="32">
        <f t="shared" si="9"/>
        <v>0</v>
      </c>
      <c r="AK23" s="32">
        <f t="shared" si="10"/>
        <v>6.76</v>
      </c>
    </row>
    <row r="24" spans="1:37">
      <c r="A24" s="8">
        <v>13</v>
      </c>
      <c r="B24" s="42" t="s">
        <v>254</v>
      </c>
      <c r="C24" s="42" t="s">
        <v>368</v>
      </c>
      <c r="D24" s="42" t="s">
        <v>360</v>
      </c>
      <c r="E24" s="104" t="s">
        <v>235</v>
      </c>
      <c r="F24" s="104" t="s">
        <v>334</v>
      </c>
      <c r="G24" s="43" t="s">
        <v>176</v>
      </c>
      <c r="H24" s="104" t="s">
        <v>44</v>
      </c>
      <c r="I24" s="43" t="s">
        <v>262</v>
      </c>
      <c r="J24" s="95">
        <v>40372</v>
      </c>
      <c r="K24" s="96">
        <v>7.34</v>
      </c>
      <c r="L24" s="97"/>
      <c r="M24" s="104" t="s">
        <v>44</v>
      </c>
      <c r="N24" s="97"/>
      <c r="O24" s="97"/>
      <c r="P24" s="108"/>
      <c r="Q24" s="108"/>
      <c r="R24" s="108"/>
      <c r="S24" s="108"/>
      <c r="T24" s="108">
        <v>6</v>
      </c>
      <c r="U24" s="108">
        <v>8</v>
      </c>
      <c r="V24" s="109"/>
      <c r="W24" s="110"/>
      <c r="X24" s="97"/>
      <c r="Y24" s="97"/>
      <c r="Z24" s="97"/>
      <c r="AA24" s="39">
        <f t="shared" si="0"/>
        <v>1.17</v>
      </c>
      <c r="AB24" s="39">
        <f t="shared" si="1"/>
        <v>4</v>
      </c>
      <c r="AC24" s="39">
        <f t="shared" si="2"/>
        <v>0</v>
      </c>
      <c r="AD24" s="39">
        <f t="shared" si="3"/>
        <v>4</v>
      </c>
      <c r="AE24" s="39">
        <f t="shared" si="4"/>
        <v>0</v>
      </c>
      <c r="AF24" s="39">
        <f t="shared" si="5"/>
        <v>1.5</v>
      </c>
      <c r="AG24" s="32">
        <f t="shared" si="6"/>
        <v>0</v>
      </c>
      <c r="AH24" s="32">
        <f t="shared" si="7"/>
        <v>0</v>
      </c>
      <c r="AI24" s="32">
        <f t="shared" si="8"/>
        <v>0</v>
      </c>
      <c r="AJ24" s="32">
        <f t="shared" si="9"/>
        <v>0</v>
      </c>
      <c r="AK24" s="32">
        <f t="shared" si="10"/>
        <v>6.67</v>
      </c>
    </row>
    <row r="25" spans="1:37">
      <c r="A25" s="23">
        <v>14</v>
      </c>
      <c r="B25" s="42" t="s">
        <v>370</v>
      </c>
      <c r="C25" s="42" t="s">
        <v>1</v>
      </c>
      <c r="D25" s="42" t="s">
        <v>181</v>
      </c>
      <c r="E25" s="104" t="s">
        <v>235</v>
      </c>
      <c r="F25" s="104" t="s">
        <v>334</v>
      </c>
      <c r="G25" s="43" t="s">
        <v>176</v>
      </c>
      <c r="H25" s="104" t="s">
        <v>44</v>
      </c>
      <c r="I25" s="43" t="s">
        <v>262</v>
      </c>
      <c r="J25" s="95">
        <v>40605</v>
      </c>
      <c r="K25" s="96">
        <v>7.33</v>
      </c>
      <c r="L25" s="97"/>
      <c r="M25" s="104" t="s">
        <v>3</v>
      </c>
      <c r="N25" s="97"/>
      <c r="O25" s="97"/>
      <c r="P25" s="43">
        <v>1</v>
      </c>
      <c r="Q25" s="43">
        <v>3</v>
      </c>
      <c r="R25" s="43">
        <v>15</v>
      </c>
      <c r="S25" s="43">
        <v>1</v>
      </c>
      <c r="T25" s="43">
        <v>3</v>
      </c>
      <c r="U25" s="43">
        <v>19</v>
      </c>
      <c r="V25" s="98"/>
      <c r="W25" s="99"/>
      <c r="X25" s="97"/>
      <c r="Y25" s="97"/>
      <c r="Z25" s="97"/>
      <c r="AA25" s="39">
        <f t="shared" si="0"/>
        <v>1.17</v>
      </c>
      <c r="AB25" s="39">
        <f t="shared" si="1"/>
        <v>0</v>
      </c>
      <c r="AC25" s="39">
        <f t="shared" si="2"/>
        <v>0</v>
      </c>
      <c r="AD25" s="39">
        <f t="shared" si="3"/>
        <v>0</v>
      </c>
      <c r="AE25" s="39">
        <f t="shared" si="4"/>
        <v>1</v>
      </c>
      <c r="AF25" s="39">
        <f t="shared" si="5"/>
        <v>4</v>
      </c>
      <c r="AG25" s="32">
        <f t="shared" si="6"/>
        <v>0</v>
      </c>
      <c r="AH25" s="32">
        <f t="shared" si="7"/>
        <v>0</v>
      </c>
      <c r="AI25" s="32">
        <f t="shared" si="8"/>
        <v>0</v>
      </c>
      <c r="AJ25" s="32">
        <f t="shared" si="9"/>
        <v>0</v>
      </c>
      <c r="AK25" s="32">
        <f t="shared" si="10"/>
        <v>6.17</v>
      </c>
    </row>
    <row r="26" spans="1:37">
      <c r="A26" s="8">
        <v>15</v>
      </c>
      <c r="B26" s="42" t="s">
        <v>371</v>
      </c>
      <c r="C26" s="42" t="s">
        <v>250</v>
      </c>
      <c r="D26" s="42" t="s">
        <v>48</v>
      </c>
      <c r="E26" s="104" t="s">
        <v>235</v>
      </c>
      <c r="F26" s="104" t="s">
        <v>334</v>
      </c>
      <c r="G26" s="43" t="s">
        <v>176</v>
      </c>
      <c r="H26" s="104" t="s">
        <v>44</v>
      </c>
      <c r="I26" s="43" t="s">
        <v>262</v>
      </c>
      <c r="J26" s="95">
        <v>39864</v>
      </c>
      <c r="K26" s="96">
        <v>7.89</v>
      </c>
      <c r="L26" s="38"/>
      <c r="M26" s="104" t="s">
        <v>3</v>
      </c>
      <c r="N26" s="97"/>
      <c r="O26" s="97"/>
      <c r="P26" s="108">
        <v>1</v>
      </c>
      <c r="Q26" s="108">
        <v>3</v>
      </c>
      <c r="R26" s="108">
        <v>13</v>
      </c>
      <c r="S26" s="108">
        <v>1</v>
      </c>
      <c r="T26" s="108">
        <v>0</v>
      </c>
      <c r="U26" s="108">
        <v>7</v>
      </c>
      <c r="V26" s="109"/>
      <c r="W26" s="110"/>
      <c r="X26" s="97"/>
      <c r="Y26" s="97"/>
      <c r="Z26" s="97"/>
      <c r="AA26" s="39">
        <f t="shared" si="0"/>
        <v>1.45</v>
      </c>
      <c r="AB26" s="39">
        <f t="shared" si="1"/>
        <v>0</v>
      </c>
      <c r="AC26" s="39">
        <f t="shared" si="2"/>
        <v>0</v>
      </c>
      <c r="AD26" s="39">
        <f t="shared" si="3"/>
        <v>0</v>
      </c>
      <c r="AE26" s="39">
        <f t="shared" si="4"/>
        <v>1</v>
      </c>
      <c r="AF26" s="39">
        <f t="shared" si="5"/>
        <v>3</v>
      </c>
      <c r="AG26" s="32">
        <f t="shared" si="6"/>
        <v>0</v>
      </c>
      <c r="AH26" s="32">
        <f t="shared" si="7"/>
        <v>0</v>
      </c>
      <c r="AI26" s="32">
        <f t="shared" si="8"/>
        <v>0</v>
      </c>
      <c r="AJ26" s="32">
        <f t="shared" si="9"/>
        <v>0</v>
      </c>
      <c r="AK26" s="32">
        <f t="shared" si="10"/>
        <v>5.45</v>
      </c>
    </row>
    <row r="27" spans="1:37">
      <c r="A27" s="23">
        <v>16</v>
      </c>
      <c r="B27" s="101" t="s">
        <v>372</v>
      </c>
      <c r="C27" s="101" t="s">
        <v>1</v>
      </c>
      <c r="D27" s="101" t="s">
        <v>42</v>
      </c>
      <c r="E27" s="104" t="s">
        <v>235</v>
      </c>
      <c r="F27" s="104" t="s">
        <v>334</v>
      </c>
      <c r="G27" s="43" t="s">
        <v>176</v>
      </c>
      <c r="H27" s="104" t="s">
        <v>44</v>
      </c>
      <c r="I27" s="43" t="s">
        <v>262</v>
      </c>
      <c r="J27" s="95">
        <v>39269</v>
      </c>
      <c r="K27" s="96">
        <v>7.53</v>
      </c>
      <c r="L27" s="97"/>
      <c r="M27" s="104" t="s">
        <v>3</v>
      </c>
      <c r="N27" s="97"/>
      <c r="O27" s="97"/>
      <c r="P27" s="43">
        <v>3</v>
      </c>
      <c r="Q27" s="43">
        <v>0</v>
      </c>
      <c r="R27" s="43">
        <v>18</v>
      </c>
      <c r="S27" s="43"/>
      <c r="T27" s="43"/>
      <c r="U27" s="43"/>
      <c r="V27" s="98"/>
      <c r="W27" s="99"/>
      <c r="X27" s="97"/>
      <c r="Y27" s="97"/>
      <c r="Z27" s="97"/>
      <c r="AA27" s="39">
        <f t="shared" si="0"/>
        <v>1.27</v>
      </c>
      <c r="AB27" s="39">
        <f t="shared" si="1"/>
        <v>0</v>
      </c>
      <c r="AC27" s="39">
        <f t="shared" si="2"/>
        <v>0</v>
      </c>
      <c r="AD27" s="39">
        <f t="shared" si="3"/>
        <v>0</v>
      </c>
      <c r="AE27" s="39">
        <f t="shared" si="4"/>
        <v>3</v>
      </c>
      <c r="AF27" s="39">
        <f t="shared" si="5"/>
        <v>0</v>
      </c>
      <c r="AG27" s="32">
        <f t="shared" si="6"/>
        <v>0</v>
      </c>
      <c r="AH27" s="32">
        <f t="shared" si="7"/>
        <v>0</v>
      </c>
      <c r="AI27" s="32">
        <f t="shared" si="8"/>
        <v>0</v>
      </c>
      <c r="AJ27" s="32">
        <f t="shared" si="9"/>
        <v>0</v>
      </c>
      <c r="AK27" s="32">
        <f t="shared" si="10"/>
        <v>4.2699999999999996</v>
      </c>
    </row>
    <row r="28" spans="1:37">
      <c r="A28" s="8">
        <v>17</v>
      </c>
      <c r="B28" s="42" t="s">
        <v>373</v>
      </c>
      <c r="C28" s="42" t="s">
        <v>374</v>
      </c>
      <c r="D28" s="42" t="s">
        <v>256</v>
      </c>
      <c r="E28" s="104" t="s">
        <v>235</v>
      </c>
      <c r="F28" s="104" t="s">
        <v>334</v>
      </c>
      <c r="G28" s="43" t="s">
        <v>176</v>
      </c>
      <c r="H28" s="104" t="s">
        <v>44</v>
      </c>
      <c r="I28" s="43" t="s">
        <v>262</v>
      </c>
      <c r="J28" s="95">
        <v>39535</v>
      </c>
      <c r="K28" s="96">
        <v>7.01</v>
      </c>
      <c r="L28" s="97"/>
      <c r="M28" s="104" t="s">
        <v>3</v>
      </c>
      <c r="N28" s="97"/>
      <c r="O28" s="97" t="s">
        <v>44</v>
      </c>
      <c r="P28" s="43"/>
      <c r="Q28" s="43">
        <v>2</v>
      </c>
      <c r="R28" s="43"/>
      <c r="S28" s="43"/>
      <c r="T28" s="43">
        <v>4</v>
      </c>
      <c r="U28" s="43">
        <v>10</v>
      </c>
      <c r="V28" s="98"/>
      <c r="W28" s="99"/>
      <c r="X28" s="97"/>
      <c r="Y28" s="97"/>
      <c r="Z28" s="97"/>
      <c r="AA28" s="39">
        <f t="shared" si="0"/>
        <v>1.01</v>
      </c>
      <c r="AB28" s="39">
        <f t="shared" si="1"/>
        <v>0</v>
      </c>
      <c r="AC28" s="39">
        <f t="shared" si="2"/>
        <v>2</v>
      </c>
      <c r="AD28" s="39">
        <f t="shared" si="3"/>
        <v>2</v>
      </c>
      <c r="AE28" s="39">
        <f t="shared" si="4"/>
        <v>0</v>
      </c>
      <c r="AF28" s="39">
        <f t="shared" si="5"/>
        <v>1</v>
      </c>
      <c r="AG28" s="32">
        <f t="shared" si="6"/>
        <v>0</v>
      </c>
      <c r="AH28" s="32">
        <f t="shared" si="7"/>
        <v>0</v>
      </c>
      <c r="AI28" s="32">
        <f t="shared" si="8"/>
        <v>0</v>
      </c>
      <c r="AJ28" s="32">
        <f t="shared" si="9"/>
        <v>0</v>
      </c>
      <c r="AK28" s="32">
        <f t="shared" si="10"/>
        <v>4.01</v>
      </c>
    </row>
    <row r="29" spans="1:37">
      <c r="A29" s="23">
        <v>18</v>
      </c>
      <c r="B29" s="100" t="s">
        <v>375</v>
      </c>
      <c r="C29" s="42" t="s">
        <v>255</v>
      </c>
      <c r="D29" s="42" t="s">
        <v>18</v>
      </c>
      <c r="E29" s="104" t="s">
        <v>235</v>
      </c>
      <c r="F29" s="104" t="s">
        <v>334</v>
      </c>
      <c r="G29" s="43" t="s">
        <v>176</v>
      </c>
      <c r="H29" s="104" t="s">
        <v>44</v>
      </c>
      <c r="I29" s="43" t="s">
        <v>262</v>
      </c>
      <c r="J29" s="95">
        <v>39292</v>
      </c>
      <c r="K29" s="96">
        <v>7.25</v>
      </c>
      <c r="L29" s="97"/>
      <c r="M29" s="104" t="s">
        <v>3</v>
      </c>
      <c r="N29" s="97"/>
      <c r="O29" s="97"/>
      <c r="P29" s="108">
        <v>1</v>
      </c>
      <c r="Q29" s="108">
        <v>0</v>
      </c>
      <c r="R29" s="108">
        <v>11</v>
      </c>
      <c r="S29" s="108"/>
      <c r="T29" s="108"/>
      <c r="U29" s="108"/>
      <c r="V29" s="36"/>
      <c r="W29" s="37"/>
      <c r="X29" s="35"/>
      <c r="Y29" s="97"/>
      <c r="Z29" s="97"/>
      <c r="AA29" s="39">
        <f t="shared" si="0"/>
        <v>1.1299999999999999</v>
      </c>
      <c r="AB29" s="39">
        <f t="shared" si="1"/>
        <v>0</v>
      </c>
      <c r="AC29" s="39">
        <f t="shared" si="2"/>
        <v>0</v>
      </c>
      <c r="AD29" s="39">
        <f t="shared" si="3"/>
        <v>0</v>
      </c>
      <c r="AE29" s="39">
        <f t="shared" si="4"/>
        <v>1</v>
      </c>
      <c r="AF29" s="39">
        <f t="shared" si="5"/>
        <v>0</v>
      </c>
      <c r="AG29" s="32">
        <f t="shared" si="6"/>
        <v>0</v>
      </c>
      <c r="AH29" s="32">
        <f t="shared" si="7"/>
        <v>0</v>
      </c>
      <c r="AI29" s="32">
        <f t="shared" si="8"/>
        <v>0</v>
      </c>
      <c r="AJ29" s="32">
        <f t="shared" si="9"/>
        <v>0</v>
      </c>
      <c r="AK29" s="32">
        <f t="shared" si="10"/>
        <v>2.13</v>
      </c>
    </row>
    <row r="30" spans="1:37">
      <c r="A30" s="8">
        <v>19</v>
      </c>
      <c r="B30" s="42" t="s">
        <v>376</v>
      </c>
      <c r="C30" s="42" t="s">
        <v>377</v>
      </c>
      <c r="D30" s="42" t="s">
        <v>18</v>
      </c>
      <c r="E30" s="104" t="s">
        <v>235</v>
      </c>
      <c r="F30" s="104" t="s">
        <v>334</v>
      </c>
      <c r="G30" s="43" t="s">
        <v>176</v>
      </c>
      <c r="H30" s="104" t="s">
        <v>44</v>
      </c>
      <c r="I30" s="43" t="s">
        <v>262</v>
      </c>
      <c r="J30" s="95">
        <v>40746</v>
      </c>
      <c r="K30" s="96">
        <v>6.9</v>
      </c>
      <c r="L30" s="97"/>
      <c r="M30" s="104" t="s">
        <v>3</v>
      </c>
      <c r="N30" s="97"/>
      <c r="O30" s="97"/>
      <c r="P30" s="43">
        <v>1</v>
      </c>
      <c r="Q30" s="43">
        <v>1</v>
      </c>
      <c r="R30" s="43">
        <v>25</v>
      </c>
      <c r="S30" s="43"/>
      <c r="T30" s="43"/>
      <c r="U30" s="43"/>
      <c r="V30" s="98"/>
      <c r="W30" s="99"/>
      <c r="X30" s="97"/>
      <c r="Y30" s="97"/>
      <c r="Z30" s="97"/>
      <c r="AA30" s="39">
        <f t="shared" si="0"/>
        <v>0.95</v>
      </c>
      <c r="AB30" s="39">
        <f t="shared" si="1"/>
        <v>0</v>
      </c>
      <c r="AC30" s="39">
        <f t="shared" si="2"/>
        <v>0</v>
      </c>
      <c r="AD30" s="39">
        <f t="shared" si="3"/>
        <v>0</v>
      </c>
      <c r="AE30" s="39">
        <f t="shared" si="4"/>
        <v>1</v>
      </c>
      <c r="AF30" s="39">
        <f t="shared" si="5"/>
        <v>0</v>
      </c>
      <c r="AG30" s="32">
        <f t="shared" si="6"/>
        <v>0</v>
      </c>
      <c r="AH30" s="32">
        <f t="shared" si="7"/>
        <v>0</v>
      </c>
      <c r="AI30" s="32">
        <f t="shared" si="8"/>
        <v>0</v>
      </c>
      <c r="AJ30" s="32">
        <f t="shared" si="9"/>
        <v>0</v>
      </c>
      <c r="AK30" s="32">
        <f t="shared" si="10"/>
        <v>1.95</v>
      </c>
    </row>
    <row r="31" spans="1:37">
      <c r="A31" s="23">
        <v>20</v>
      </c>
      <c r="B31" s="42" t="s">
        <v>378</v>
      </c>
      <c r="C31" s="42" t="s">
        <v>20</v>
      </c>
      <c r="D31" s="42" t="s">
        <v>76</v>
      </c>
      <c r="E31" s="147" t="s">
        <v>235</v>
      </c>
      <c r="F31" s="147" t="s">
        <v>334</v>
      </c>
      <c r="G31" s="43" t="s">
        <v>176</v>
      </c>
      <c r="H31" s="104" t="s">
        <v>44</v>
      </c>
      <c r="I31" s="43" t="s">
        <v>262</v>
      </c>
      <c r="J31" s="95">
        <v>41780</v>
      </c>
      <c r="K31" s="34">
        <v>7.68</v>
      </c>
      <c r="L31" s="38"/>
      <c r="M31" s="104" t="s">
        <v>3</v>
      </c>
      <c r="N31" s="97"/>
      <c r="O31" s="97"/>
      <c r="P31" s="108"/>
      <c r="Q31" s="108">
        <v>8</v>
      </c>
      <c r="R31" s="108">
        <v>14</v>
      </c>
      <c r="S31" s="108"/>
      <c r="T31" s="108"/>
      <c r="U31" s="108"/>
      <c r="V31" s="109"/>
      <c r="W31" s="110"/>
      <c r="X31" s="97"/>
      <c r="Y31" s="97"/>
      <c r="Z31" s="97"/>
      <c r="AA31" s="39">
        <f t="shared" si="0"/>
        <v>1.34</v>
      </c>
      <c r="AB31" s="39">
        <f t="shared" si="1"/>
        <v>0</v>
      </c>
      <c r="AC31" s="39">
        <f t="shared" si="2"/>
        <v>0</v>
      </c>
      <c r="AD31" s="39">
        <f t="shared" si="3"/>
        <v>0</v>
      </c>
      <c r="AE31" s="39">
        <f t="shared" si="4"/>
        <v>0.5</v>
      </c>
      <c r="AF31" s="39">
        <f t="shared" si="5"/>
        <v>0</v>
      </c>
      <c r="AG31" s="32">
        <f t="shared" si="6"/>
        <v>0</v>
      </c>
      <c r="AH31" s="32">
        <f t="shared" si="7"/>
        <v>0</v>
      </c>
      <c r="AI31" s="32">
        <f t="shared" si="8"/>
        <v>0</v>
      </c>
      <c r="AJ31" s="32">
        <f t="shared" si="9"/>
        <v>0</v>
      </c>
      <c r="AK31" s="32">
        <f t="shared" si="10"/>
        <v>1.84</v>
      </c>
    </row>
    <row r="32" spans="1:37">
      <c r="A32" s="8">
        <v>21</v>
      </c>
      <c r="B32" s="42" t="s">
        <v>253</v>
      </c>
      <c r="C32" s="42" t="s">
        <v>97</v>
      </c>
      <c r="D32" s="42" t="s">
        <v>18</v>
      </c>
      <c r="E32" s="104" t="s">
        <v>235</v>
      </c>
      <c r="F32" s="104" t="s">
        <v>334</v>
      </c>
      <c r="G32" s="43" t="s">
        <v>176</v>
      </c>
      <c r="H32" s="104" t="s">
        <v>44</v>
      </c>
      <c r="I32" s="43" t="s">
        <v>262</v>
      </c>
      <c r="J32" s="95">
        <v>42307</v>
      </c>
      <c r="K32" s="96">
        <v>8.23</v>
      </c>
      <c r="L32" s="97"/>
      <c r="M32" s="104" t="s">
        <v>3</v>
      </c>
      <c r="N32" s="97"/>
      <c r="O32" s="97"/>
      <c r="P32" s="108"/>
      <c r="Q32" s="108"/>
      <c r="R32" s="108"/>
      <c r="S32" s="108"/>
      <c r="T32" s="108"/>
      <c r="U32" s="108"/>
      <c r="V32" s="109"/>
      <c r="W32" s="110"/>
      <c r="X32" s="97"/>
      <c r="Y32" s="97"/>
      <c r="Z32" s="97"/>
      <c r="AA32" s="39">
        <f t="shared" si="0"/>
        <v>1.62</v>
      </c>
      <c r="AB32" s="39">
        <f t="shared" si="1"/>
        <v>0</v>
      </c>
      <c r="AC32" s="39">
        <f t="shared" si="2"/>
        <v>0</v>
      </c>
      <c r="AD32" s="39">
        <f t="shared" si="3"/>
        <v>0</v>
      </c>
      <c r="AE32" s="39">
        <f t="shared" si="4"/>
        <v>0</v>
      </c>
      <c r="AF32" s="39">
        <f t="shared" si="5"/>
        <v>0</v>
      </c>
      <c r="AG32" s="32">
        <f t="shared" si="6"/>
        <v>0</v>
      </c>
      <c r="AH32" s="32">
        <f t="shared" si="7"/>
        <v>0</v>
      </c>
      <c r="AI32" s="32">
        <f t="shared" si="8"/>
        <v>0</v>
      </c>
      <c r="AJ32" s="32">
        <f t="shared" si="9"/>
        <v>0</v>
      </c>
      <c r="AK32" s="32">
        <f t="shared" si="10"/>
        <v>1.62</v>
      </c>
    </row>
    <row r="33" spans="1:37">
      <c r="A33" s="23">
        <v>22</v>
      </c>
      <c r="B33" s="101" t="s">
        <v>379</v>
      </c>
      <c r="C33" s="101" t="s">
        <v>244</v>
      </c>
      <c r="D33" s="101" t="s">
        <v>360</v>
      </c>
      <c r="E33" s="104" t="s">
        <v>235</v>
      </c>
      <c r="F33" s="104" t="s">
        <v>334</v>
      </c>
      <c r="G33" s="43" t="s">
        <v>176</v>
      </c>
      <c r="H33" s="104" t="s">
        <v>44</v>
      </c>
      <c r="I33" s="43" t="s">
        <v>262</v>
      </c>
      <c r="J33" s="95">
        <v>42823</v>
      </c>
      <c r="K33" s="44">
        <v>7.21</v>
      </c>
      <c r="L33" s="35"/>
      <c r="M33" s="104" t="s">
        <v>3</v>
      </c>
      <c r="N33" s="97"/>
      <c r="O33" s="97"/>
      <c r="P33" s="108"/>
      <c r="Q33" s="108"/>
      <c r="R33" s="108"/>
      <c r="S33" s="108"/>
      <c r="T33" s="108"/>
      <c r="U33" s="108"/>
      <c r="V33" s="36"/>
      <c r="W33" s="37"/>
      <c r="X33" s="35"/>
      <c r="Y33" s="97"/>
      <c r="Z33" s="97"/>
      <c r="AA33" s="39">
        <f t="shared" si="0"/>
        <v>1.1100000000000001</v>
      </c>
      <c r="AB33" s="39">
        <f t="shared" si="1"/>
        <v>0</v>
      </c>
      <c r="AC33" s="39">
        <f t="shared" si="2"/>
        <v>0</v>
      </c>
      <c r="AD33" s="39">
        <f t="shared" si="3"/>
        <v>0</v>
      </c>
      <c r="AE33" s="39">
        <f t="shared" si="4"/>
        <v>0</v>
      </c>
      <c r="AF33" s="39">
        <f t="shared" si="5"/>
        <v>0</v>
      </c>
      <c r="AG33" s="32">
        <f t="shared" si="6"/>
        <v>0</v>
      </c>
      <c r="AH33" s="32">
        <f t="shared" si="7"/>
        <v>0</v>
      </c>
      <c r="AI33" s="32">
        <f t="shared" si="8"/>
        <v>0</v>
      </c>
      <c r="AJ33" s="32">
        <f t="shared" si="9"/>
        <v>0</v>
      </c>
      <c r="AK33" s="32">
        <f t="shared" si="10"/>
        <v>1.1100000000000001</v>
      </c>
    </row>
    <row r="34" spans="1:37">
      <c r="A34" s="8">
        <v>23</v>
      </c>
      <c r="B34" s="101" t="s">
        <v>380</v>
      </c>
      <c r="C34" s="101" t="s">
        <v>259</v>
      </c>
      <c r="D34" s="101" t="s">
        <v>381</v>
      </c>
      <c r="E34" s="104" t="s">
        <v>235</v>
      </c>
      <c r="F34" s="104" t="s">
        <v>334</v>
      </c>
      <c r="G34" s="43" t="s">
        <v>176</v>
      </c>
      <c r="H34" s="104" t="s">
        <v>44</v>
      </c>
      <c r="I34" s="43" t="s">
        <v>262</v>
      </c>
      <c r="J34" s="95">
        <v>35390</v>
      </c>
      <c r="K34" s="96">
        <v>6.73</v>
      </c>
      <c r="L34" s="97"/>
      <c r="M34" s="104" t="s">
        <v>3</v>
      </c>
      <c r="N34" s="97"/>
      <c r="O34" s="97"/>
      <c r="P34" s="108"/>
      <c r="Q34" s="108"/>
      <c r="R34" s="108"/>
      <c r="S34" s="108"/>
      <c r="T34" s="108"/>
      <c r="U34" s="108"/>
      <c r="V34" s="109"/>
      <c r="W34" s="110"/>
      <c r="X34" s="97"/>
      <c r="Y34" s="97"/>
      <c r="Z34" s="97"/>
      <c r="AA34" s="39">
        <f t="shared" si="0"/>
        <v>0.87</v>
      </c>
      <c r="AB34" s="39">
        <f t="shared" si="1"/>
        <v>0</v>
      </c>
      <c r="AC34" s="39">
        <f t="shared" si="2"/>
        <v>0</v>
      </c>
      <c r="AD34" s="39">
        <f t="shared" si="3"/>
        <v>0</v>
      </c>
      <c r="AE34" s="39">
        <f t="shared" si="4"/>
        <v>0</v>
      </c>
      <c r="AF34" s="39">
        <f t="shared" si="5"/>
        <v>0</v>
      </c>
      <c r="AG34" s="32">
        <f t="shared" si="6"/>
        <v>0</v>
      </c>
      <c r="AH34" s="32">
        <f t="shared" si="7"/>
        <v>0</v>
      </c>
      <c r="AI34" s="32">
        <f t="shared" si="8"/>
        <v>0</v>
      </c>
      <c r="AJ34" s="32">
        <f t="shared" si="9"/>
        <v>0</v>
      </c>
      <c r="AK34" s="32">
        <f t="shared" si="10"/>
        <v>0.87</v>
      </c>
    </row>
    <row r="35" spans="1:37">
      <c r="A35" s="23">
        <v>24</v>
      </c>
      <c r="B35" s="101" t="s">
        <v>382</v>
      </c>
      <c r="C35" s="101" t="s">
        <v>277</v>
      </c>
      <c r="D35" s="101" t="s">
        <v>55</v>
      </c>
      <c r="E35" s="104" t="s">
        <v>235</v>
      </c>
      <c r="F35" s="104" t="s">
        <v>334</v>
      </c>
      <c r="G35" s="43" t="s">
        <v>176</v>
      </c>
      <c r="H35" s="104" t="s">
        <v>44</v>
      </c>
      <c r="I35" s="43" t="s">
        <v>262</v>
      </c>
      <c r="J35" s="95">
        <v>40879</v>
      </c>
      <c r="K35" s="96">
        <v>6.24</v>
      </c>
      <c r="L35" s="97"/>
      <c r="M35" s="104" t="s">
        <v>3</v>
      </c>
      <c r="N35" s="97"/>
      <c r="O35" s="97"/>
      <c r="P35" s="108"/>
      <c r="Q35" s="108"/>
      <c r="R35" s="108"/>
      <c r="S35" s="108"/>
      <c r="T35" s="108"/>
      <c r="U35" s="108"/>
      <c r="V35" s="36"/>
      <c r="W35" s="37"/>
      <c r="X35" s="35"/>
      <c r="Y35" s="97"/>
      <c r="Z35" s="97"/>
      <c r="AA35" s="39">
        <f t="shared" si="0"/>
        <v>0.62</v>
      </c>
      <c r="AB35" s="39">
        <f t="shared" si="1"/>
        <v>0</v>
      </c>
      <c r="AC35" s="39">
        <f t="shared" si="2"/>
        <v>0</v>
      </c>
      <c r="AD35" s="39">
        <f t="shared" si="3"/>
        <v>0</v>
      </c>
      <c r="AE35" s="39">
        <f t="shared" si="4"/>
        <v>0</v>
      </c>
      <c r="AF35" s="39">
        <f t="shared" si="5"/>
        <v>0</v>
      </c>
      <c r="AG35" s="32">
        <f t="shared" si="6"/>
        <v>0</v>
      </c>
      <c r="AH35" s="32">
        <f t="shared" si="7"/>
        <v>0</v>
      </c>
      <c r="AI35" s="32">
        <f t="shared" si="8"/>
        <v>0</v>
      </c>
      <c r="AJ35" s="32">
        <f t="shared" si="9"/>
        <v>0</v>
      </c>
      <c r="AK35" s="32">
        <f t="shared" si="10"/>
        <v>0.62</v>
      </c>
    </row>
    <row r="36" spans="1:37">
      <c r="A36" s="8">
        <v>25</v>
      </c>
      <c r="B36" s="42" t="s">
        <v>383</v>
      </c>
      <c r="C36" s="42" t="s">
        <v>31</v>
      </c>
      <c r="D36" s="42" t="s">
        <v>2</v>
      </c>
      <c r="E36" s="104" t="s">
        <v>235</v>
      </c>
      <c r="F36" s="104" t="s">
        <v>334</v>
      </c>
      <c r="G36" s="43" t="s">
        <v>176</v>
      </c>
      <c r="H36" s="104" t="s">
        <v>44</v>
      </c>
      <c r="I36" s="43" t="s">
        <v>262</v>
      </c>
      <c r="J36" s="95">
        <v>41100</v>
      </c>
      <c r="K36" s="96">
        <v>6.12</v>
      </c>
      <c r="L36" s="97"/>
      <c r="M36" s="104" t="s">
        <v>3</v>
      </c>
      <c r="N36" s="97"/>
      <c r="O36" s="97"/>
      <c r="P36" s="43"/>
      <c r="Q36" s="43"/>
      <c r="R36" s="43"/>
      <c r="S36" s="43"/>
      <c r="T36" s="43"/>
      <c r="U36" s="43"/>
      <c r="V36" s="98"/>
      <c r="W36" s="99"/>
      <c r="X36" s="97"/>
      <c r="Y36" s="97"/>
      <c r="Z36" s="97"/>
      <c r="AA36" s="39">
        <f t="shared" si="0"/>
        <v>0.56000000000000005</v>
      </c>
      <c r="AB36" s="39">
        <f t="shared" si="1"/>
        <v>0</v>
      </c>
      <c r="AC36" s="39">
        <f t="shared" si="2"/>
        <v>0</v>
      </c>
      <c r="AD36" s="39">
        <f t="shared" si="3"/>
        <v>0</v>
      </c>
      <c r="AE36" s="39">
        <f t="shared" si="4"/>
        <v>0</v>
      </c>
      <c r="AF36" s="39">
        <f t="shared" si="5"/>
        <v>0</v>
      </c>
      <c r="AG36" s="32">
        <f t="shared" si="6"/>
        <v>0</v>
      </c>
      <c r="AH36" s="32">
        <f t="shared" si="7"/>
        <v>0</v>
      </c>
      <c r="AI36" s="32">
        <f t="shared" si="8"/>
        <v>0</v>
      </c>
      <c r="AJ36" s="32">
        <f t="shared" si="9"/>
        <v>0</v>
      </c>
      <c r="AK36" s="32">
        <f t="shared" si="10"/>
        <v>0.56000000000000005</v>
      </c>
    </row>
    <row r="37" spans="1:37">
      <c r="A37" s="111"/>
      <c r="B37" s="112"/>
      <c r="C37" s="112"/>
      <c r="D37" s="112"/>
      <c r="E37" s="113"/>
      <c r="F37" s="113"/>
      <c r="G37" s="112"/>
      <c r="H37" s="120"/>
      <c r="I37" s="113"/>
      <c r="J37" s="115"/>
      <c r="K37" s="112"/>
      <c r="L37" s="112"/>
      <c r="M37" s="113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</row>
    <row r="38" spans="1:37">
      <c r="A38" s="102"/>
      <c r="B38" s="116"/>
      <c r="C38" s="116"/>
      <c r="D38" s="116"/>
      <c r="E38" s="102"/>
      <c r="F38" s="102"/>
      <c r="G38" s="116"/>
      <c r="H38" s="121"/>
      <c r="I38" s="102"/>
      <c r="J38" s="118"/>
      <c r="K38" s="116"/>
      <c r="L38" s="116"/>
      <c r="M38" s="102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</row>
    <row r="39" spans="1:37">
      <c r="A39" s="86"/>
      <c r="B39" s="116"/>
      <c r="C39" s="116"/>
      <c r="D39" s="116"/>
      <c r="E39" s="102"/>
      <c r="F39" s="102"/>
      <c r="G39" s="116"/>
      <c r="H39" s="121"/>
      <c r="I39" s="102"/>
      <c r="J39" s="118"/>
      <c r="K39" s="116"/>
      <c r="L39" s="116"/>
      <c r="M39" s="102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</row>
    <row r="40" spans="1:37">
      <c r="A40" s="102"/>
      <c r="B40" s="116"/>
      <c r="C40" s="116"/>
      <c r="D40" s="116"/>
      <c r="E40" s="102"/>
      <c r="F40" s="102"/>
      <c r="G40" s="116"/>
      <c r="H40" s="121"/>
      <c r="I40" s="102"/>
      <c r="J40" s="118"/>
      <c r="K40" s="116"/>
      <c r="L40" s="116"/>
      <c r="M40" s="102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</row>
    <row r="41" spans="1:37">
      <c r="A41" s="86"/>
      <c r="B41" s="116"/>
      <c r="C41" s="116"/>
      <c r="D41" s="116"/>
      <c r="E41" s="102"/>
      <c r="F41" s="102"/>
      <c r="G41" s="116"/>
      <c r="H41" s="121"/>
      <c r="I41" s="102"/>
      <c r="J41" s="118"/>
      <c r="K41" s="116"/>
      <c r="L41" s="116"/>
      <c r="M41" s="102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</row>
    <row r="42" spans="1:37">
      <c r="A42" s="102"/>
      <c r="B42" s="116"/>
      <c r="C42" s="116"/>
      <c r="D42" s="116"/>
      <c r="E42" s="102"/>
      <c r="F42" s="102"/>
      <c r="G42" s="116"/>
      <c r="H42" s="121"/>
      <c r="I42" s="102"/>
      <c r="J42" s="118"/>
      <c r="K42" s="116"/>
      <c r="L42" s="116"/>
      <c r="M42" s="102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</row>
    <row r="43" spans="1:37">
      <c r="A43" s="86"/>
      <c r="B43" s="116"/>
      <c r="C43" s="116"/>
      <c r="D43" s="116"/>
      <c r="E43" s="102"/>
      <c r="F43" s="102"/>
      <c r="G43" s="116"/>
      <c r="H43" s="121"/>
      <c r="I43" s="102"/>
      <c r="J43" s="118"/>
      <c r="K43" s="116"/>
      <c r="L43" s="116"/>
      <c r="M43" s="102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</row>
    <row r="44" spans="1:37">
      <c r="A44" s="102"/>
      <c r="B44" s="116"/>
      <c r="C44" s="116"/>
      <c r="D44" s="116"/>
      <c r="E44" s="102"/>
      <c r="F44" s="102"/>
      <c r="G44" s="116"/>
      <c r="H44" s="121"/>
      <c r="I44" s="102"/>
      <c r="J44" s="118"/>
      <c r="K44" s="116"/>
      <c r="L44" s="116"/>
      <c r="M44" s="102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</row>
  </sheetData>
  <sortState ref="B12:AL37">
    <sortCondition descending="1" ref="AK12:AK37"/>
    <sortCondition descending="1" ref="K12:K37"/>
    <sortCondition ref="J12:J37"/>
  </sortState>
  <mergeCells count="9">
    <mergeCell ref="Y9:Z10"/>
    <mergeCell ref="AA9:AJ10"/>
    <mergeCell ref="AK9:AK10"/>
    <mergeCell ref="A9:A10"/>
    <mergeCell ref="B9:D10"/>
    <mergeCell ref="E9:J10"/>
    <mergeCell ref="K9:O10"/>
    <mergeCell ref="P9:U10"/>
    <mergeCell ref="V9:X10"/>
  </mergeCells>
  <conditionalFormatting sqref="E9 E22:F36 E12:F20 D21:F21">
    <cfRule type="expression" dxfId="98" priority="29">
      <formula>OR(AND($H9="ΠΕ22",$I9="ΤΕΙ"),AND($H9="ΠΕ23",$I9="ΤΕΙ"),AND($H9="ΠΕ24",$I9="ΤΕΙ"),AND(LEFT($H9,4)="ΠΕ31",$I9="ΤΕΙ"),AND($H9="ΠΕ28",$I9="ΑΕΙ"),AND($H9="ΠΕ29",$I9="ΑΕΙ"))</formula>
    </cfRule>
  </conditionalFormatting>
  <conditionalFormatting sqref="E22:I36 E11:I20 D21:I21">
    <cfRule type="expression" dxfId="97" priority="28">
      <formula>OR(AND($H11&lt;&gt;"ΠΕ23",$K11="ΝΑΙ",$L11="ΕΠΙΚΟΥΡΙΚΟΣ"),AND($H11&lt;&gt;"ΠΕ23",$K11="ΌΧΙ",$L11="ΚΥΡΙΟΣ"))</formula>
    </cfRule>
  </conditionalFormatting>
  <conditionalFormatting sqref="E22:G36 E11:G20 D21:G21">
    <cfRule type="expression" dxfId="96" priority="27">
      <formula>OR(AND($H11&lt;&gt;"ΠΕ25",$I11="ΑΕΙ",$J11="ΑΠΑΙΤΕΙΤΑΙ"),AND($H11&lt;&gt;"ΠΕ25",$H11&lt;&gt;"ΠΕ23",$I11="ΤΕΙ",$J11="ΔΕΝ ΑΠΑΙΤΕΙΤΑΙ"))</formula>
    </cfRule>
  </conditionalFormatting>
  <conditionalFormatting sqref="H22:H36 E22:E36 H11:H20 E11:E20 D21:E21 G21:H21">
    <cfRule type="expression" dxfId="95" priority="26">
      <formula>AND($H11="ΠΕ23",$K11="ΌΧΙ")</formula>
    </cfRule>
  </conditionalFormatting>
  <conditionalFormatting sqref="G22:G36 E22:E36 G11:G20 E11:E20 D21:G21">
    <cfRule type="expression" dxfId="94" priority="25">
      <formula>OR(AND($H11="ΠΕ23",$J11="ΑΠΑΙΤΕΙΤΑΙ"),AND($H11="ΠΕ25",$J11="ΔΕΝ ΑΠΑΙΤΕΙΤΑΙ"))</formula>
    </cfRule>
  </conditionalFormatting>
  <conditionalFormatting sqref="G22:H36 G11:H20 F21:H21">
    <cfRule type="expression" dxfId="93" priority="24">
      <formula>AND($J11="ΔΕΝ ΑΠΑΙΤΕΙΤΑΙ",$K11="ΌΧΙ")</formula>
    </cfRule>
  </conditionalFormatting>
  <conditionalFormatting sqref="E11:F11">
    <cfRule type="expression" dxfId="92" priority="23">
      <formula>OR(AND($H11="ΠΕ22",$I11="ΤΕΙ"),AND($H11="ΠΕ23",$I11="ΤΕΙ"),AND($H11="ΠΕ24",$I11="ΤΕΙ"),AND(LEFT($H11,4)="ΠΕ31",$I11="ΤΕΙ"),AND($H11="ΠΕ28",$I11="ΑΕΙ"),AND($H11="ΠΕ29",$I11="ΑΕΙ"))</formula>
    </cfRule>
  </conditionalFormatting>
  <conditionalFormatting sqref="E9">
    <cfRule type="expression" dxfId="91" priority="22">
      <formula>OR(AND($H9&lt;&gt;"ΠΕ23",$K9="ΝΑΙ",$L9="ΕΠΙΚΟΥΡΙΚΟΣ"),AND($H9&lt;&gt;"ΠΕ23",$K9="ΌΧΙ",$L9="ΚΥΡΙΟΣ"))</formula>
    </cfRule>
  </conditionalFormatting>
  <conditionalFormatting sqref="E9">
    <cfRule type="expression" dxfId="90" priority="21">
      <formula>OR(AND($H9&lt;&gt;"ΠΕ25",$I9="ΑΕΙ",$J9="ΑΠΑΙΤΕΙΤΑΙ"),AND($H9&lt;&gt;"ΠΕ25",$H9&lt;&gt;"ΠΕ23",$I9="ΤΕΙ",$J9="ΔΕΝ ΑΠΑΙΤΕΙΤΑΙ"))</formula>
    </cfRule>
  </conditionalFormatting>
  <conditionalFormatting sqref="E9">
    <cfRule type="expression" dxfId="89" priority="20">
      <formula>AND($H9="ΠΕ23",$K9="ΌΧΙ")</formula>
    </cfRule>
  </conditionalFormatting>
  <conditionalFormatting sqref="E9">
    <cfRule type="expression" dxfId="88" priority="19">
      <formula>OR(AND($H9="ΠΕ23",$J9="ΑΠΑΙΤΕΙΤΑΙ"),AND($H9="ΠΕ25",$J9="ΔΕΝ ΑΠΑΙΤΕΙΤΑΙ"))</formula>
    </cfRule>
  </conditionalFormatting>
  <dataValidations count="12">
    <dataValidation type="whole" operator="greaterThanOrEqual" allowBlank="1" showInputMessage="1" showErrorMessage="1" sqref="W12:W36">
      <formula1>0</formula1>
    </dataValidation>
    <dataValidation type="list" allowBlank="1" showInputMessage="1" showErrorMessage="1" sqref="F12:F36">
      <formula1>ΑΕΙ_ΤΕΙ</formula1>
    </dataValidation>
    <dataValidation type="list" allowBlank="1" showInputMessage="1" showErrorMessage="1" sqref="G12:G36">
      <formula1>ΑΠΑΙΤΕΙΤΑΙ_ΔΕΝ_ΑΠΑΙΤΕΙΤΑΙ</formula1>
    </dataValidation>
    <dataValidation type="list" allowBlank="1" showInputMessage="1" showErrorMessage="1" sqref="E12:E36">
      <formula1>ΚΛΑΔΟΣ_ΕΕΠ</formula1>
    </dataValidation>
    <dataValidation type="list" allowBlank="1" showInputMessage="1" showErrorMessage="1" sqref="I12:I36">
      <formula1>ΚΑΤΗΓΟΡΙΑ_ΠΙΝΑΚΑ</formula1>
    </dataValidation>
    <dataValidation type="decimal" allowBlank="1" showInputMessage="1" showErrorMessage="1" sqref="K12:K36">
      <formula1>0</formula1>
      <formula2>10</formula2>
    </dataValidation>
    <dataValidation type="list" allowBlank="1" showInputMessage="1" showErrorMessage="1" sqref="X12:X36">
      <formula1>ΠΟΛΥΤΕΚΝΟΣ_ΤΡΙΤΕΚΝΟΣ</formula1>
    </dataValidation>
    <dataValidation type="decimal" allowBlank="1" showInputMessage="1" showErrorMessage="1" sqref="V12:V36">
      <formula1>0</formula1>
      <formula2>1</formula2>
    </dataValidation>
    <dataValidation type="whole" allowBlank="1" showInputMessage="1" showErrorMessage="1" sqref="U12:U36 R12:R36">
      <formula1>0</formula1>
      <formula2>29</formula2>
    </dataValidation>
    <dataValidation type="whole" allowBlank="1" showInputMessage="1" showErrorMessage="1" sqref="T12:T36 Q12:Q36">
      <formula1>0</formula1>
      <formula2>11</formula2>
    </dataValidation>
    <dataValidation type="whole" allowBlank="1" showInputMessage="1" showErrorMessage="1" sqref="S12:S36 P12:P36">
      <formula1>0</formula1>
      <formula2>40</formula2>
    </dataValidation>
    <dataValidation type="list" allowBlank="1" showInputMessage="1" showErrorMessage="1" sqref="H12:H36 L12:O36 Y12:Z36">
      <formula1>NAI_OXI</formula1>
    </dataValidation>
  </dataValidations>
  <pageMargins left="0.7" right="0.7" top="0.75" bottom="0.75" header="0.3" footer="0.3"/>
  <pageSetup paperSize="9" scale="37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7:AK18"/>
  <sheetViews>
    <sheetView view="pageBreakPreview" topLeftCell="A4" zoomScale="60" zoomScaleNormal="100" workbookViewId="0">
      <pane ySplit="1" topLeftCell="A8" activePane="bottomLeft" state="frozen"/>
      <selection activeCell="A4" sqref="A4"/>
      <selection pane="bottomLeft" activeCell="S25" sqref="S25"/>
    </sheetView>
    <sheetView view="pageBreakPreview" zoomScale="60" zoomScaleNormal="100" workbookViewId="1">
      <selection activeCell="AL1" sqref="AL1:AL1048576"/>
    </sheetView>
  </sheetViews>
  <sheetFormatPr defaultRowHeight="14.4"/>
  <cols>
    <col min="1" max="1" width="4" style="1" bestFit="1" customWidth="1"/>
    <col min="2" max="2" width="20" style="1" customWidth="1"/>
    <col min="3" max="3" width="12.88671875" style="1" bestFit="1" customWidth="1"/>
    <col min="4" max="4" width="11" style="1" bestFit="1" customWidth="1"/>
    <col min="5" max="5" width="11.33203125" style="27" bestFit="1" customWidth="1"/>
    <col min="6" max="6" width="8.88671875" style="27"/>
    <col min="7" max="7" width="10.21875" style="1" bestFit="1" customWidth="1"/>
    <col min="8" max="8" width="10.77734375" style="27" customWidth="1"/>
    <col min="9" max="9" width="11.88671875" style="27" bestFit="1" customWidth="1"/>
    <col min="10" max="10" width="11.5546875" style="1" bestFit="1" customWidth="1"/>
    <col min="11" max="11" width="8.88671875" style="1" bestFit="1" customWidth="1"/>
    <col min="12" max="12" width="8.88671875" style="1"/>
    <col min="13" max="13" width="14.33203125" style="1" bestFit="1" customWidth="1"/>
    <col min="14" max="14" width="5.88671875" style="1" bestFit="1" customWidth="1"/>
    <col min="15" max="15" width="14.109375" style="1" bestFit="1" customWidth="1"/>
    <col min="16" max="16" width="5.88671875" style="1" bestFit="1" customWidth="1"/>
    <col min="17" max="17" width="6.21875" style="1" bestFit="1" customWidth="1"/>
    <col min="18" max="19" width="6.109375" style="1" bestFit="1" customWidth="1"/>
    <col min="20" max="20" width="5.88671875" style="1" bestFit="1" customWidth="1"/>
    <col min="21" max="22" width="6.109375" style="1" bestFit="1" customWidth="1"/>
    <col min="23" max="25" width="5.88671875" style="1" bestFit="1" customWidth="1"/>
    <col min="26" max="26" width="6.44140625" style="1" customWidth="1"/>
    <col min="27" max="29" width="5.88671875" style="1" bestFit="1" customWidth="1"/>
    <col min="30" max="30" width="5.77734375" style="1" bestFit="1" customWidth="1"/>
    <col min="31" max="31" width="8.77734375" style="1" bestFit="1" customWidth="1"/>
    <col min="32" max="32" width="11.33203125" style="1" bestFit="1" customWidth="1"/>
    <col min="33" max="36" width="6.109375" style="1" bestFit="1" customWidth="1"/>
    <col min="37" max="37" width="5.109375" style="1" bestFit="1" customWidth="1"/>
    <col min="38" max="16384" width="8.88671875" style="1"/>
  </cols>
  <sheetData>
    <row r="7" spans="1:37">
      <c r="C7" s="19" t="s">
        <v>263</v>
      </c>
    </row>
    <row r="8" spans="1:37">
      <c r="C8" s="20" t="s">
        <v>477</v>
      </c>
    </row>
    <row r="9" spans="1:37">
      <c r="C9" s="21" t="s">
        <v>355</v>
      </c>
    </row>
    <row r="10" spans="1:37" ht="15" thickBot="1">
      <c r="C10" s="21"/>
    </row>
    <row r="11" spans="1:37" ht="15.6" thickTop="1" thickBot="1">
      <c r="A11" s="162"/>
      <c r="B11" s="166" t="s">
        <v>318</v>
      </c>
      <c r="C11" s="166"/>
      <c r="D11" s="166"/>
      <c r="E11" s="167" t="s">
        <v>319</v>
      </c>
      <c r="F11" s="167"/>
      <c r="G11" s="167"/>
      <c r="H11" s="167"/>
      <c r="I11" s="167"/>
      <c r="J11" s="167"/>
      <c r="K11" s="168" t="s">
        <v>327</v>
      </c>
      <c r="L11" s="168"/>
      <c r="M11" s="168"/>
      <c r="N11" s="168"/>
      <c r="O11" s="168"/>
      <c r="P11" s="169" t="s">
        <v>328</v>
      </c>
      <c r="Q11" s="170"/>
      <c r="R11" s="170"/>
      <c r="S11" s="170"/>
      <c r="T11" s="170"/>
      <c r="U11" s="171"/>
      <c r="V11" s="175" t="s">
        <v>322</v>
      </c>
      <c r="W11" s="175"/>
      <c r="X11" s="175"/>
      <c r="Y11" s="164" t="s">
        <v>330</v>
      </c>
      <c r="Z11" s="164"/>
      <c r="AA11" s="176" t="s">
        <v>323</v>
      </c>
      <c r="AB11" s="176"/>
      <c r="AC11" s="176"/>
      <c r="AD11" s="176"/>
      <c r="AE11" s="176"/>
      <c r="AF11" s="176"/>
      <c r="AG11" s="176"/>
      <c r="AH11" s="176"/>
      <c r="AI11" s="176"/>
      <c r="AJ11" s="176"/>
      <c r="AK11" s="160"/>
    </row>
    <row r="12" spans="1:37" ht="15.6" thickTop="1" thickBot="1">
      <c r="A12" s="163"/>
      <c r="B12" s="166"/>
      <c r="C12" s="166"/>
      <c r="D12" s="166"/>
      <c r="E12" s="167"/>
      <c r="F12" s="167"/>
      <c r="G12" s="167"/>
      <c r="H12" s="167"/>
      <c r="I12" s="167"/>
      <c r="J12" s="167"/>
      <c r="K12" s="168"/>
      <c r="L12" s="168"/>
      <c r="M12" s="168"/>
      <c r="N12" s="168"/>
      <c r="O12" s="168"/>
      <c r="P12" s="172"/>
      <c r="Q12" s="173"/>
      <c r="R12" s="173"/>
      <c r="S12" s="173"/>
      <c r="T12" s="173"/>
      <c r="U12" s="174"/>
      <c r="V12" s="175"/>
      <c r="W12" s="175"/>
      <c r="X12" s="175"/>
      <c r="Y12" s="164"/>
      <c r="Z12" s="164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61"/>
    </row>
    <row r="13" spans="1:37" ht="152.55000000000001" customHeight="1" thickTop="1" thickBot="1">
      <c r="A13" s="87" t="s">
        <v>178</v>
      </c>
      <c r="B13" s="157" t="s">
        <v>107</v>
      </c>
      <c r="C13" s="7" t="s">
        <v>108</v>
      </c>
      <c r="D13" s="7" t="s">
        <v>109</v>
      </c>
      <c r="E13" s="158" t="s">
        <v>121</v>
      </c>
      <c r="F13" s="158" t="s">
        <v>325</v>
      </c>
      <c r="G13" s="158" t="s">
        <v>127</v>
      </c>
      <c r="H13" s="49" t="s">
        <v>326</v>
      </c>
      <c r="I13" s="158" t="s">
        <v>122</v>
      </c>
      <c r="J13" s="158" t="s">
        <v>103</v>
      </c>
      <c r="K13" s="47" t="s">
        <v>104</v>
      </c>
      <c r="L13" s="47" t="s">
        <v>128</v>
      </c>
      <c r="M13" s="47" t="s">
        <v>265</v>
      </c>
      <c r="N13" s="47" t="s">
        <v>123</v>
      </c>
      <c r="O13" s="47" t="s">
        <v>124</v>
      </c>
      <c r="P13" s="53" t="s">
        <v>110</v>
      </c>
      <c r="Q13" s="53" t="s">
        <v>111</v>
      </c>
      <c r="R13" s="53" t="s">
        <v>112</v>
      </c>
      <c r="S13" s="53" t="s">
        <v>113</v>
      </c>
      <c r="T13" s="53" t="s">
        <v>114</v>
      </c>
      <c r="U13" s="53" t="s">
        <v>115</v>
      </c>
      <c r="V13" s="51" t="s">
        <v>329</v>
      </c>
      <c r="W13" s="51" t="s">
        <v>278</v>
      </c>
      <c r="X13" s="51" t="s">
        <v>116</v>
      </c>
      <c r="Y13" s="60" t="s">
        <v>125</v>
      </c>
      <c r="Z13" s="60" t="s">
        <v>117</v>
      </c>
      <c r="AA13" s="47" t="s">
        <v>118</v>
      </c>
      <c r="AB13" s="47" t="s">
        <v>129</v>
      </c>
      <c r="AC13" s="47" t="s">
        <v>130</v>
      </c>
      <c r="AD13" s="47" t="s">
        <v>126</v>
      </c>
      <c r="AE13" s="53" t="s">
        <v>119</v>
      </c>
      <c r="AF13" s="53" t="s">
        <v>120</v>
      </c>
      <c r="AG13" s="51" t="s">
        <v>280</v>
      </c>
      <c r="AH13" s="51" t="s">
        <v>281</v>
      </c>
      <c r="AI13" s="51" t="s">
        <v>282</v>
      </c>
      <c r="AJ13" s="51" t="s">
        <v>283</v>
      </c>
      <c r="AK13" s="52" t="s">
        <v>101</v>
      </c>
    </row>
    <row r="14" spans="1:37" ht="15" thickTop="1">
      <c r="A14" s="9">
        <v>1</v>
      </c>
      <c r="B14" s="88" t="s">
        <v>179</v>
      </c>
      <c r="C14" s="88" t="s">
        <v>384</v>
      </c>
      <c r="D14" s="88" t="s">
        <v>146</v>
      </c>
      <c r="E14" s="103" t="s">
        <v>177</v>
      </c>
      <c r="F14" s="103" t="s">
        <v>335</v>
      </c>
      <c r="G14" s="89" t="s">
        <v>133</v>
      </c>
      <c r="H14" s="103" t="s">
        <v>44</v>
      </c>
      <c r="I14" s="103" t="s">
        <v>132</v>
      </c>
      <c r="J14" s="90">
        <v>38671</v>
      </c>
      <c r="K14" s="91">
        <v>6.88</v>
      </c>
      <c r="L14" s="92"/>
      <c r="M14" s="92"/>
      <c r="N14" s="92"/>
      <c r="O14" s="92"/>
      <c r="P14" s="89">
        <v>4</v>
      </c>
      <c r="Q14" s="89">
        <v>3</v>
      </c>
      <c r="R14" s="89">
        <v>26</v>
      </c>
      <c r="S14" s="89">
        <v>1</v>
      </c>
      <c r="T14" s="89">
        <v>1</v>
      </c>
      <c r="U14" s="89">
        <v>24</v>
      </c>
      <c r="V14" s="93"/>
      <c r="W14" s="94"/>
      <c r="X14" s="92"/>
      <c r="Y14" s="92" t="s">
        <v>44</v>
      </c>
      <c r="Z14" s="92"/>
      <c r="AA14" s="68">
        <f t="shared" ref="AA14" si="0">IF(ISBLANK($B14),"",IF(K14&gt;5,ROUND(0.5*(K14-5),2),0))</f>
        <v>0.94</v>
      </c>
      <c r="AB14" s="68">
        <f t="shared" ref="AB14" si="1">IF(ISBLANK($B14),"",IF(L14="ΝΑΙ",6,(IF(M14="ΝΑΙ",4,0))))</f>
        <v>0</v>
      </c>
      <c r="AC14" s="68">
        <f t="shared" ref="AC14" si="2">IF(ISBLANK($B14),"",IF(E14="ΠΕ23",IF(N14="ΝΑΙ",3,(IF(O14="ΝΑΙ",2,0))),IF(N14="ΝΑΙ",3,(IF(O14="ΝΑΙ",2,0)))))</f>
        <v>0</v>
      </c>
      <c r="AD14" s="68">
        <f t="shared" ref="AD14" si="3">IF(ISBLANK($B14),"",MAX(AB14:AC14))</f>
        <v>0</v>
      </c>
      <c r="AE14" s="68">
        <f t="shared" ref="AE14" si="4">IF(ISBLANK($B14),"",MIN(3,0.5*INT((P14*12+Q14+ROUND(R14/30,0))/6)))</f>
        <v>3</v>
      </c>
      <c r="AF14" s="68">
        <f t="shared" ref="AF14" si="5">IF(ISBLANK($B14),"",0.25*(S14*12+T14+ROUND(U14/30,0)))</f>
        <v>3.5</v>
      </c>
      <c r="AG14" s="69">
        <f t="shared" ref="AG14" si="6">IF(ISBLANK($B14),"",IF(V14&gt;=67%,7,0))</f>
        <v>0</v>
      </c>
      <c r="AH14" s="69">
        <f t="shared" ref="AH14" si="7">IF(ISBLANK($B14),"",IF(W14&gt;=1,7,0))</f>
        <v>0</v>
      </c>
      <c r="AI14" s="69">
        <f t="shared" ref="AI14" si="8">IF(ISBLANK($B14),"",IF(X14="ΠΟΛΥΤΕΚΝΟΣ",7,IF(X14="ΤΡΙΤΕΚΝΟΣ",3,0)))</f>
        <v>0</v>
      </c>
      <c r="AJ14" s="69">
        <f t="shared" ref="AJ14" si="9">IF(ISBLANK($B14),"",MAX(AG14:AI14))</f>
        <v>0</v>
      </c>
      <c r="AK14" s="69">
        <f t="shared" ref="AK14" si="10">IF(ISBLANK($B14),"",AA14+SUM(AD14:AF14,AJ14))</f>
        <v>7.4399999999999995</v>
      </c>
    </row>
    <row r="15" spans="1:37">
      <c r="J15" s="10"/>
    </row>
    <row r="16" spans="1:37">
      <c r="J16" s="10"/>
    </row>
    <row r="17" spans="10:10">
      <c r="J17" s="10"/>
    </row>
    <row r="18" spans="10:10">
      <c r="J18" s="10"/>
    </row>
  </sheetData>
  <mergeCells count="9">
    <mergeCell ref="Y11:Z12"/>
    <mergeCell ref="AA11:AJ12"/>
    <mergeCell ref="AK11:AK12"/>
    <mergeCell ref="A11:A12"/>
    <mergeCell ref="B11:D12"/>
    <mergeCell ref="E11:J12"/>
    <mergeCell ref="K11:O12"/>
    <mergeCell ref="P11:U12"/>
    <mergeCell ref="V11:X12"/>
  </mergeCells>
  <conditionalFormatting sqref="E11 E14:F14">
    <cfRule type="expression" dxfId="87" priority="17">
      <formula>OR(AND($H11="ΠΕ22",$I11="ΤΕΙ"),AND($H11="ΠΕ23",$I11="ΤΕΙ"),AND($H11="ΠΕ24",$I11="ΤΕΙ"),AND(LEFT($H11,4)="ΠΕ31",$I11="ΤΕΙ"),AND($H11="ΠΕ28",$I11="ΑΕΙ"),AND($H11="ΠΕ29",$I11="ΑΕΙ"))</formula>
    </cfRule>
  </conditionalFormatting>
  <conditionalFormatting sqref="E13:I14">
    <cfRule type="expression" dxfId="86" priority="16">
      <formula>OR(AND($H13&lt;&gt;"ΠΕ23",$K13="ΝΑΙ",$L13="ΕΠΙΚΟΥΡΙΚΟΣ"),AND($H13&lt;&gt;"ΠΕ23",$K13="ΌΧΙ",$L13="ΚΥΡΙΟΣ"))</formula>
    </cfRule>
  </conditionalFormatting>
  <conditionalFormatting sqref="E13:G14">
    <cfRule type="expression" dxfId="85" priority="15">
      <formula>OR(AND($H13&lt;&gt;"ΠΕ25",$I13="ΑΕΙ",$J13="ΑΠΑΙΤΕΙΤΑΙ"),AND($H13&lt;&gt;"ΠΕ25",$H13&lt;&gt;"ΠΕ23",$I13="ΤΕΙ",$J13="ΔΕΝ ΑΠΑΙΤΕΙΤΑΙ"))</formula>
    </cfRule>
  </conditionalFormatting>
  <conditionalFormatting sqref="E13:E14 H13:H14">
    <cfRule type="expression" dxfId="84" priority="14">
      <formula>AND($H13="ΠΕ23",$K13="ΌΧΙ")</formula>
    </cfRule>
  </conditionalFormatting>
  <conditionalFormatting sqref="E13:E14 G13:G14">
    <cfRule type="expression" dxfId="83" priority="13">
      <formula>OR(AND($H13="ΠΕ23",$J13="ΑΠΑΙΤΕΙΤΑΙ"),AND($H13="ΠΕ25",$J13="ΔΕΝ ΑΠΑΙΤΕΙΤΑΙ"))</formula>
    </cfRule>
  </conditionalFormatting>
  <conditionalFormatting sqref="G13:H14">
    <cfRule type="expression" dxfId="82" priority="12">
      <formula>AND($J13="ΔΕΝ ΑΠΑΙΤΕΙΤΑΙ",$K13="ΌΧΙ")</formula>
    </cfRule>
  </conditionalFormatting>
  <conditionalFormatting sqref="E13:F13">
    <cfRule type="expression" dxfId="81" priority="11">
      <formula>OR(AND($H13="ΠΕ22",$I13="ΤΕΙ"),AND($H13="ΠΕ23",$I13="ΤΕΙ"),AND($H13="ΠΕ24",$I13="ΤΕΙ"),AND(LEFT($H13,4)="ΠΕ31",$I13="ΤΕΙ"),AND($H13="ΠΕ28",$I13="ΑΕΙ"),AND($H13="ΠΕ29",$I13="ΑΕΙ"))</formula>
    </cfRule>
  </conditionalFormatting>
  <conditionalFormatting sqref="E11">
    <cfRule type="expression" dxfId="80" priority="10">
      <formula>OR(AND($H11&lt;&gt;"ΠΕ23",$K11="ΝΑΙ",$L11="ΕΠΙΚΟΥΡΙΚΟΣ"),AND($H11&lt;&gt;"ΠΕ23",$K11="ΌΧΙ",$L11="ΚΥΡΙΟΣ"))</formula>
    </cfRule>
  </conditionalFormatting>
  <conditionalFormatting sqref="E11">
    <cfRule type="expression" dxfId="79" priority="9">
      <formula>OR(AND($H11&lt;&gt;"ΠΕ25",$I11="ΑΕΙ",$J11="ΑΠΑΙΤΕΙΤΑΙ"),AND($H11&lt;&gt;"ΠΕ25",$H11&lt;&gt;"ΠΕ23",$I11="ΤΕΙ",$J11="ΔΕΝ ΑΠΑΙΤΕΙΤΑΙ"))</formula>
    </cfRule>
  </conditionalFormatting>
  <conditionalFormatting sqref="E11">
    <cfRule type="expression" dxfId="78" priority="8">
      <formula>AND($H11="ΠΕ23",$K11="ΌΧΙ")</formula>
    </cfRule>
  </conditionalFormatting>
  <conditionalFormatting sqref="E11">
    <cfRule type="expression" dxfId="77" priority="7">
      <formula>OR(AND($H11="ΠΕ23",$J11="ΑΠΑΙΤΕΙΤΑΙ"),AND($H11="ΠΕ25",$J11="ΔΕΝ ΑΠΑΙΤΕΙΤΑΙ"))</formula>
    </cfRule>
  </conditionalFormatting>
  <dataValidations count="12">
    <dataValidation type="list" allowBlank="1" showInputMessage="1" showErrorMessage="1" sqref="L14:O14 Y14:Z14 H14">
      <formula1>NAI_OXI</formula1>
    </dataValidation>
    <dataValidation type="whole" allowBlank="1" showInputMessage="1" showErrorMessage="1" sqref="P14 S14">
      <formula1>0</formula1>
      <formula2>40</formula2>
    </dataValidation>
    <dataValidation type="whole" allowBlank="1" showInputMessage="1" showErrorMessage="1" sqref="Q14 T14">
      <formula1>0</formula1>
      <formula2>11</formula2>
    </dataValidation>
    <dataValidation type="whole" allowBlank="1" showInputMessage="1" showErrorMessage="1" sqref="R14 U14">
      <formula1>0</formula1>
      <formula2>29</formula2>
    </dataValidation>
    <dataValidation type="decimal" allowBlank="1" showInputMessage="1" showErrorMessage="1" sqref="V14">
      <formula1>0</formula1>
      <formula2>1</formula2>
    </dataValidation>
    <dataValidation type="list" allowBlank="1" showInputMessage="1" showErrorMessage="1" sqref="X14">
      <formula1>ΠΟΛΥΤΕΚΝΟΣ_ΤΡΙΤΕΚΝΟΣ</formula1>
    </dataValidation>
    <dataValidation type="decimal" allowBlank="1" showInputMessage="1" showErrorMessage="1" sqref="K14">
      <formula1>0</formula1>
      <formula2>10</formula2>
    </dataValidation>
    <dataValidation type="list" allowBlank="1" showInputMessage="1" showErrorMessage="1" sqref="I14">
      <formula1>ΚΑΤΗΓΟΡΙΑ_ΠΙΝΑΚΑ</formula1>
    </dataValidation>
    <dataValidation type="list" allowBlank="1" showInputMessage="1" showErrorMessage="1" sqref="E14">
      <formula1>ΚΛΑΔΟΣ_ΕΕΠ</formula1>
    </dataValidation>
    <dataValidation type="list" allowBlank="1" showInputMessage="1" showErrorMessage="1" sqref="G14">
      <formula1>ΑΠΑΙΤΕΙΤΑΙ_ΔΕΝ_ΑΠΑΙΤΕΙΤΑΙ</formula1>
    </dataValidation>
    <dataValidation type="list" allowBlank="1" showInputMessage="1" showErrorMessage="1" sqref="F14">
      <formula1>ΑΕΙ_ΤΕΙ</formula1>
    </dataValidation>
    <dataValidation type="whole" operator="greaterThanOrEqual" allowBlank="1" showInputMessage="1" showErrorMessage="1" sqref="W14">
      <formula1>0</formula1>
    </dataValidation>
  </dataValidations>
  <pageMargins left="0.7" right="0.7" top="0.75" bottom="0.75" header="0.3" footer="0.3"/>
  <pageSetup paperSize="9" scale="39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K31"/>
  <sheetViews>
    <sheetView view="pageBreakPreview" zoomScale="60" zoomScaleNormal="100" workbookViewId="0">
      <pane ySplit="12" topLeftCell="A13" activePane="bottomLeft" state="frozen"/>
      <selection pane="bottomLeft" activeCell="H33" sqref="H33"/>
    </sheetView>
    <sheetView view="pageBreakPreview" zoomScale="60" zoomScaleNormal="100" workbookViewId="1">
      <selection activeCell="AL1" sqref="AL1:AL1048576"/>
    </sheetView>
  </sheetViews>
  <sheetFormatPr defaultRowHeight="14.4"/>
  <cols>
    <col min="1" max="1" width="4" style="1" bestFit="1" customWidth="1"/>
    <col min="2" max="2" width="20" customWidth="1"/>
    <col min="3" max="3" width="12.88671875" bestFit="1" customWidth="1"/>
    <col min="4" max="4" width="11" bestFit="1" customWidth="1"/>
    <col min="5" max="5" width="11.33203125" style="27" bestFit="1" customWidth="1"/>
    <col min="6" max="6" width="8.77734375" style="27"/>
    <col min="7" max="7" width="10.21875" bestFit="1" customWidth="1"/>
    <col min="8" max="8" width="10.77734375" style="27" customWidth="1"/>
    <col min="9" max="9" width="11.88671875" style="27" bestFit="1" customWidth="1"/>
    <col min="10" max="10" width="11.5546875" bestFit="1" customWidth="1"/>
    <col min="11" max="11" width="8.88671875" bestFit="1" customWidth="1"/>
    <col min="13" max="13" width="14.33203125" bestFit="1" customWidth="1"/>
    <col min="14" max="14" width="5.88671875" bestFit="1" customWidth="1"/>
    <col min="15" max="15" width="14.109375" bestFit="1" customWidth="1"/>
    <col min="16" max="16" width="5.88671875" bestFit="1" customWidth="1"/>
    <col min="17" max="17" width="6.21875" bestFit="1" customWidth="1"/>
    <col min="18" max="19" width="6.109375" bestFit="1" customWidth="1"/>
    <col min="20" max="20" width="5.88671875" bestFit="1" customWidth="1"/>
    <col min="21" max="22" width="6.109375" bestFit="1" customWidth="1"/>
    <col min="23" max="25" width="5.88671875" bestFit="1" customWidth="1"/>
    <col min="26" max="26" width="6.44140625" customWidth="1"/>
    <col min="27" max="29" width="5.88671875" bestFit="1" customWidth="1"/>
    <col min="30" max="30" width="5.77734375" bestFit="1" customWidth="1"/>
    <col min="31" max="31" width="8.77734375" bestFit="1" customWidth="1"/>
    <col min="32" max="32" width="11.33203125" bestFit="1" customWidth="1"/>
    <col min="33" max="36" width="6.109375" bestFit="1" customWidth="1"/>
    <col min="37" max="37" width="5.109375" bestFit="1" customWidth="1"/>
  </cols>
  <sheetData>
    <row r="1" spans="1:37" s="1" customFormat="1">
      <c r="E1" s="27"/>
      <c r="F1" s="27"/>
      <c r="H1" s="27"/>
      <c r="I1" s="27"/>
    </row>
    <row r="2" spans="1:37" s="1" customFormat="1">
      <c r="E2" s="27"/>
      <c r="F2" s="27"/>
      <c r="H2" s="27"/>
      <c r="I2" s="27"/>
    </row>
    <row r="3" spans="1:37" s="1" customFormat="1">
      <c r="E3" s="27"/>
      <c r="F3" s="27"/>
      <c r="H3" s="27"/>
      <c r="I3" s="27"/>
    </row>
    <row r="4" spans="1:37" s="1" customFormat="1">
      <c r="E4" s="27"/>
      <c r="F4" s="27"/>
      <c r="H4" s="27"/>
      <c r="I4" s="27"/>
    </row>
    <row r="5" spans="1:37" s="1" customFormat="1">
      <c r="E5" s="27"/>
      <c r="F5" s="27"/>
      <c r="H5" s="27"/>
      <c r="I5" s="27"/>
    </row>
    <row r="6" spans="1:37" s="1" customFormat="1">
      <c r="C6" s="19" t="s">
        <v>476</v>
      </c>
      <c r="E6" s="27"/>
      <c r="F6" s="27"/>
      <c r="H6" s="27"/>
      <c r="I6" s="27"/>
    </row>
    <row r="7" spans="1:37">
      <c r="C7" s="20" t="s">
        <v>477</v>
      </c>
    </row>
    <row r="8" spans="1:37" s="1" customFormat="1">
      <c r="C8" s="21" t="s">
        <v>355</v>
      </c>
      <c r="E8" s="27"/>
      <c r="F8" s="27"/>
      <c r="H8" s="27"/>
      <c r="I8" s="27"/>
    </row>
    <row r="9" spans="1:37" s="1" customFormat="1" ht="15" thickBot="1">
      <c r="C9" s="21"/>
      <c r="E9" s="27"/>
      <c r="F9" s="27"/>
      <c r="H9" s="27"/>
      <c r="I9" s="27"/>
    </row>
    <row r="10" spans="1:37" s="1" customFormat="1" ht="15.6" thickTop="1" thickBot="1">
      <c r="A10" s="162"/>
      <c r="B10" s="166" t="s">
        <v>318</v>
      </c>
      <c r="C10" s="166"/>
      <c r="D10" s="166"/>
      <c r="E10" s="167" t="s">
        <v>319</v>
      </c>
      <c r="F10" s="167"/>
      <c r="G10" s="167"/>
      <c r="H10" s="167"/>
      <c r="I10" s="167"/>
      <c r="J10" s="167"/>
      <c r="K10" s="168" t="s">
        <v>327</v>
      </c>
      <c r="L10" s="168"/>
      <c r="M10" s="168"/>
      <c r="N10" s="168"/>
      <c r="O10" s="168"/>
      <c r="P10" s="169" t="s">
        <v>328</v>
      </c>
      <c r="Q10" s="170"/>
      <c r="R10" s="170"/>
      <c r="S10" s="170"/>
      <c r="T10" s="170"/>
      <c r="U10" s="171"/>
      <c r="V10" s="175" t="s">
        <v>322</v>
      </c>
      <c r="W10" s="175"/>
      <c r="X10" s="175"/>
      <c r="Y10" s="164" t="s">
        <v>330</v>
      </c>
      <c r="Z10" s="164"/>
      <c r="AA10" s="176" t="s">
        <v>323</v>
      </c>
      <c r="AB10" s="176"/>
      <c r="AC10" s="176"/>
      <c r="AD10" s="176"/>
      <c r="AE10" s="176"/>
      <c r="AF10" s="176"/>
      <c r="AG10" s="176"/>
      <c r="AH10" s="176"/>
      <c r="AI10" s="176"/>
      <c r="AJ10" s="176"/>
      <c r="AK10" s="160"/>
    </row>
    <row r="11" spans="1:37" ht="15.6" thickTop="1" thickBot="1">
      <c r="A11" s="163"/>
      <c r="B11" s="166"/>
      <c r="C11" s="166"/>
      <c r="D11" s="166"/>
      <c r="E11" s="167"/>
      <c r="F11" s="167"/>
      <c r="G11" s="167"/>
      <c r="H11" s="167"/>
      <c r="I11" s="167"/>
      <c r="J11" s="167"/>
      <c r="K11" s="168"/>
      <c r="L11" s="168"/>
      <c r="M11" s="168"/>
      <c r="N11" s="168"/>
      <c r="O11" s="168"/>
      <c r="P11" s="172"/>
      <c r="Q11" s="173"/>
      <c r="R11" s="173"/>
      <c r="S11" s="173"/>
      <c r="T11" s="173"/>
      <c r="U11" s="174"/>
      <c r="V11" s="175"/>
      <c r="W11" s="175"/>
      <c r="X11" s="175"/>
      <c r="Y11" s="164"/>
      <c r="Z11" s="164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61"/>
    </row>
    <row r="12" spans="1:37" ht="152.55000000000001" customHeight="1" thickTop="1" thickBot="1">
      <c r="A12" s="87" t="s">
        <v>178</v>
      </c>
      <c r="B12" s="6" t="s">
        <v>107</v>
      </c>
      <c r="C12" s="7" t="s">
        <v>108</v>
      </c>
      <c r="D12" s="7" t="s">
        <v>109</v>
      </c>
      <c r="E12" s="144" t="s">
        <v>121</v>
      </c>
      <c r="F12" s="144" t="s">
        <v>325</v>
      </c>
      <c r="G12" s="50" t="s">
        <v>127</v>
      </c>
      <c r="H12" s="49" t="s">
        <v>326</v>
      </c>
      <c r="I12" s="144" t="s">
        <v>122</v>
      </c>
      <c r="J12" s="50" t="s">
        <v>103</v>
      </c>
      <c r="K12" s="47" t="s">
        <v>104</v>
      </c>
      <c r="L12" s="47" t="s">
        <v>128</v>
      </c>
      <c r="M12" s="47" t="s">
        <v>265</v>
      </c>
      <c r="N12" s="47" t="s">
        <v>123</v>
      </c>
      <c r="O12" s="47" t="s">
        <v>124</v>
      </c>
      <c r="P12" s="53" t="s">
        <v>110</v>
      </c>
      <c r="Q12" s="53" t="s">
        <v>111</v>
      </c>
      <c r="R12" s="53" t="s">
        <v>112</v>
      </c>
      <c r="S12" s="53" t="s">
        <v>113</v>
      </c>
      <c r="T12" s="53" t="s">
        <v>114</v>
      </c>
      <c r="U12" s="53" t="s">
        <v>115</v>
      </c>
      <c r="V12" s="51" t="s">
        <v>329</v>
      </c>
      <c r="W12" s="51" t="s">
        <v>278</v>
      </c>
      <c r="X12" s="51" t="s">
        <v>116</v>
      </c>
      <c r="Y12" s="60" t="s">
        <v>125</v>
      </c>
      <c r="Z12" s="60" t="s">
        <v>117</v>
      </c>
      <c r="AA12" s="47" t="s">
        <v>118</v>
      </c>
      <c r="AB12" s="47" t="s">
        <v>129</v>
      </c>
      <c r="AC12" s="47" t="s">
        <v>130</v>
      </c>
      <c r="AD12" s="47" t="s">
        <v>126</v>
      </c>
      <c r="AE12" s="53" t="s">
        <v>119</v>
      </c>
      <c r="AF12" s="53" t="s">
        <v>120</v>
      </c>
      <c r="AG12" s="51" t="s">
        <v>280</v>
      </c>
      <c r="AH12" s="51" t="s">
        <v>281</v>
      </c>
      <c r="AI12" s="51" t="s">
        <v>282</v>
      </c>
      <c r="AJ12" s="51" t="s">
        <v>283</v>
      </c>
      <c r="AK12" s="52" t="s">
        <v>101</v>
      </c>
    </row>
    <row r="13" spans="1:37" ht="15" thickTop="1">
      <c r="A13" s="8">
        <v>1</v>
      </c>
      <c r="B13" s="42" t="s">
        <v>182</v>
      </c>
      <c r="C13" s="42" t="s">
        <v>183</v>
      </c>
      <c r="D13" s="42" t="s">
        <v>18</v>
      </c>
      <c r="E13" s="104" t="s">
        <v>177</v>
      </c>
      <c r="F13" s="104" t="s">
        <v>334</v>
      </c>
      <c r="G13" s="43" t="s">
        <v>133</v>
      </c>
      <c r="H13" s="104" t="s">
        <v>3</v>
      </c>
      <c r="I13" s="104" t="s">
        <v>262</v>
      </c>
      <c r="J13" s="95">
        <v>39916</v>
      </c>
      <c r="K13" s="96">
        <v>6.74</v>
      </c>
      <c r="L13" s="97"/>
      <c r="M13" s="97"/>
      <c r="N13" s="97"/>
      <c r="O13" s="97"/>
      <c r="P13" s="43">
        <v>3</v>
      </c>
      <c r="Q13" s="43">
        <v>0</v>
      </c>
      <c r="R13" s="43">
        <v>8</v>
      </c>
      <c r="S13" s="43">
        <v>0</v>
      </c>
      <c r="T13" s="43">
        <v>7</v>
      </c>
      <c r="U13" s="43">
        <v>1</v>
      </c>
      <c r="V13" s="98"/>
      <c r="W13" s="99"/>
      <c r="X13" s="97"/>
      <c r="Y13" s="97"/>
      <c r="Z13" s="97"/>
      <c r="AA13" s="39">
        <f t="shared" ref="AA13:AA27" si="0">IF(ISBLANK($B13),"",IF(K13&gt;5,ROUND(0.5*(K13-5),2),0))</f>
        <v>0.87</v>
      </c>
      <c r="AB13" s="39">
        <f t="shared" ref="AB13:AB27" si="1">IF(ISBLANK($B13),"",IF(L13="ΝΑΙ",6,(IF(M13="ΝΑΙ",4,0))))</f>
        <v>0</v>
      </c>
      <c r="AC13" s="39">
        <f t="shared" ref="AC13:AC27" si="2">IF(ISBLANK($B13),"",IF(E13="ΠΕ23",IF(N13="ΝΑΙ",3,(IF(O13="ΝΑΙ",2,0))),IF(N13="ΝΑΙ",3,(IF(O13="ΝΑΙ",2,0)))))</f>
        <v>0</v>
      </c>
      <c r="AD13" s="39">
        <f t="shared" ref="AD13:AD27" si="3">IF(ISBLANK($B13),"",MAX(AB13:AC13))</f>
        <v>0</v>
      </c>
      <c r="AE13" s="39">
        <f t="shared" ref="AE13:AE27" si="4">IF(ISBLANK($B13),"",MIN(3,0.5*INT((P13*12+Q13+ROUND(R13/30,0))/6)))</f>
        <v>3</v>
      </c>
      <c r="AF13" s="39">
        <f t="shared" ref="AF13:AF27" si="5">IF(ISBLANK($B13),"",0.25*(S13*12+T13+ROUND(U13/30,0)))</f>
        <v>1.75</v>
      </c>
      <c r="AG13" s="32">
        <f t="shared" ref="AG13:AG27" si="6">IF(ISBLANK($B13),"",IF(V13&gt;=67%,7,0))</f>
        <v>0</v>
      </c>
      <c r="AH13" s="32">
        <f t="shared" ref="AH13:AH27" si="7">IF(ISBLANK($B13),"",IF(W13&gt;=1,7,0))</f>
        <v>0</v>
      </c>
      <c r="AI13" s="32">
        <f t="shared" ref="AI13:AI27" si="8">IF(ISBLANK($B13),"",IF(X13="ΠΟΛΥΤΕΚΝΟΣ",7,IF(X13="ΤΡΙΤΕΚΝΟΣ",3,0)))</f>
        <v>0</v>
      </c>
      <c r="AJ13" s="32">
        <f t="shared" ref="AJ13:AJ27" si="9">IF(ISBLANK($B13),"",MAX(AG13:AI13))</f>
        <v>0</v>
      </c>
      <c r="AK13" s="32">
        <f t="shared" ref="AK13:AK27" si="10">IF(ISBLANK($B13),"",AA13+SUM(AD13:AF13,AJ13))</f>
        <v>5.62</v>
      </c>
    </row>
    <row r="14" spans="1:37">
      <c r="A14" s="8">
        <v>2</v>
      </c>
      <c r="B14" s="42" t="s">
        <v>180</v>
      </c>
      <c r="C14" s="42" t="s">
        <v>60</v>
      </c>
      <c r="D14" s="42" t="s">
        <v>181</v>
      </c>
      <c r="E14" s="104" t="s">
        <v>177</v>
      </c>
      <c r="F14" s="104" t="s">
        <v>335</v>
      </c>
      <c r="G14" s="43" t="s">
        <v>133</v>
      </c>
      <c r="H14" s="104" t="s">
        <v>3</v>
      </c>
      <c r="I14" s="104" t="s">
        <v>262</v>
      </c>
      <c r="J14" s="95">
        <v>41933</v>
      </c>
      <c r="K14" s="96">
        <v>7.57</v>
      </c>
      <c r="L14" s="97"/>
      <c r="M14" s="97"/>
      <c r="N14" s="97"/>
      <c r="O14" s="97"/>
      <c r="P14" s="43"/>
      <c r="Q14" s="43"/>
      <c r="R14" s="43"/>
      <c r="S14" s="43">
        <v>1</v>
      </c>
      <c r="T14" s="43">
        <v>2</v>
      </c>
      <c r="U14" s="43">
        <v>4</v>
      </c>
      <c r="V14" s="98"/>
      <c r="W14" s="99"/>
      <c r="X14" s="97"/>
      <c r="Y14" s="97"/>
      <c r="Z14" s="97"/>
      <c r="AA14" s="39">
        <f t="shared" si="0"/>
        <v>1.29</v>
      </c>
      <c r="AB14" s="39">
        <f t="shared" si="1"/>
        <v>0</v>
      </c>
      <c r="AC14" s="39">
        <f t="shared" si="2"/>
        <v>0</v>
      </c>
      <c r="AD14" s="39">
        <f t="shared" si="3"/>
        <v>0</v>
      </c>
      <c r="AE14" s="39">
        <f t="shared" si="4"/>
        <v>0</v>
      </c>
      <c r="AF14" s="39">
        <f t="shared" si="5"/>
        <v>3.5</v>
      </c>
      <c r="AG14" s="32">
        <f t="shared" si="6"/>
        <v>0</v>
      </c>
      <c r="AH14" s="32">
        <f t="shared" si="7"/>
        <v>0</v>
      </c>
      <c r="AI14" s="32">
        <f t="shared" si="8"/>
        <v>0</v>
      </c>
      <c r="AJ14" s="32">
        <f t="shared" si="9"/>
        <v>0</v>
      </c>
      <c r="AK14" s="32">
        <f t="shared" si="10"/>
        <v>4.79</v>
      </c>
    </row>
    <row r="15" spans="1:37">
      <c r="A15" s="8">
        <v>3</v>
      </c>
      <c r="B15" s="42" t="s">
        <v>184</v>
      </c>
      <c r="C15" s="42" t="s">
        <v>38</v>
      </c>
      <c r="D15" s="42" t="s">
        <v>18</v>
      </c>
      <c r="E15" s="104" t="s">
        <v>177</v>
      </c>
      <c r="F15" s="104" t="s">
        <v>335</v>
      </c>
      <c r="G15" s="43" t="s">
        <v>133</v>
      </c>
      <c r="H15" s="104" t="s">
        <v>3</v>
      </c>
      <c r="I15" s="104" t="s">
        <v>262</v>
      </c>
      <c r="J15" s="95">
        <v>41312</v>
      </c>
      <c r="K15" s="96">
        <v>7.37</v>
      </c>
      <c r="L15" s="97"/>
      <c r="M15" s="97"/>
      <c r="N15" s="97"/>
      <c r="O15" s="97"/>
      <c r="P15" s="43"/>
      <c r="Q15" s="43"/>
      <c r="R15" s="43"/>
      <c r="S15" s="43"/>
      <c r="T15" s="43">
        <v>11</v>
      </c>
      <c r="U15" s="43">
        <v>22</v>
      </c>
      <c r="V15" s="98"/>
      <c r="W15" s="99"/>
      <c r="X15" s="97"/>
      <c r="Y15" s="97"/>
      <c r="Z15" s="97"/>
      <c r="AA15" s="39">
        <f t="shared" si="0"/>
        <v>1.19</v>
      </c>
      <c r="AB15" s="39">
        <f t="shared" si="1"/>
        <v>0</v>
      </c>
      <c r="AC15" s="39">
        <f t="shared" si="2"/>
        <v>0</v>
      </c>
      <c r="AD15" s="39">
        <f t="shared" si="3"/>
        <v>0</v>
      </c>
      <c r="AE15" s="39">
        <f t="shared" si="4"/>
        <v>0</v>
      </c>
      <c r="AF15" s="39">
        <f t="shared" si="5"/>
        <v>3</v>
      </c>
      <c r="AG15" s="32">
        <f t="shared" si="6"/>
        <v>0</v>
      </c>
      <c r="AH15" s="32">
        <f t="shared" si="7"/>
        <v>0</v>
      </c>
      <c r="AI15" s="32">
        <f t="shared" si="8"/>
        <v>0</v>
      </c>
      <c r="AJ15" s="32">
        <f t="shared" si="9"/>
        <v>0</v>
      </c>
      <c r="AK15" s="32">
        <f t="shared" si="10"/>
        <v>4.1899999999999995</v>
      </c>
    </row>
    <row r="16" spans="1:37">
      <c r="A16" s="8">
        <v>4</v>
      </c>
      <c r="B16" s="42" t="s">
        <v>185</v>
      </c>
      <c r="C16" s="42" t="s">
        <v>159</v>
      </c>
      <c r="D16" s="42" t="s">
        <v>87</v>
      </c>
      <c r="E16" s="104" t="s">
        <v>177</v>
      </c>
      <c r="F16" s="104" t="s">
        <v>335</v>
      </c>
      <c r="G16" s="43" t="s">
        <v>133</v>
      </c>
      <c r="H16" s="104" t="s">
        <v>3</v>
      </c>
      <c r="I16" s="104" t="s">
        <v>262</v>
      </c>
      <c r="J16" s="95">
        <v>40920</v>
      </c>
      <c r="K16" s="96">
        <v>8.66</v>
      </c>
      <c r="L16" s="97"/>
      <c r="M16" s="97"/>
      <c r="N16" s="97"/>
      <c r="O16" s="97"/>
      <c r="P16" s="43"/>
      <c r="Q16" s="43">
        <v>5</v>
      </c>
      <c r="R16" s="43"/>
      <c r="S16" s="43"/>
      <c r="T16" s="43">
        <v>6</v>
      </c>
      <c r="U16" s="43">
        <v>10</v>
      </c>
      <c r="V16" s="98"/>
      <c r="W16" s="99"/>
      <c r="X16" s="97"/>
      <c r="Y16" s="97"/>
      <c r="Z16" s="97"/>
      <c r="AA16" s="39">
        <f t="shared" si="0"/>
        <v>1.83</v>
      </c>
      <c r="AB16" s="39">
        <f t="shared" si="1"/>
        <v>0</v>
      </c>
      <c r="AC16" s="39">
        <f t="shared" si="2"/>
        <v>0</v>
      </c>
      <c r="AD16" s="39">
        <f t="shared" si="3"/>
        <v>0</v>
      </c>
      <c r="AE16" s="39">
        <f t="shared" si="4"/>
        <v>0</v>
      </c>
      <c r="AF16" s="39">
        <f t="shared" si="5"/>
        <v>1.5</v>
      </c>
      <c r="AG16" s="32">
        <f t="shared" si="6"/>
        <v>0</v>
      </c>
      <c r="AH16" s="32">
        <f t="shared" si="7"/>
        <v>0</v>
      </c>
      <c r="AI16" s="32">
        <f t="shared" si="8"/>
        <v>0</v>
      </c>
      <c r="AJ16" s="32">
        <f t="shared" si="9"/>
        <v>0</v>
      </c>
      <c r="AK16" s="32">
        <f t="shared" si="10"/>
        <v>3.33</v>
      </c>
    </row>
    <row r="17" spans="1:37">
      <c r="A17" s="8">
        <v>5</v>
      </c>
      <c r="B17" s="42" t="s">
        <v>385</v>
      </c>
      <c r="C17" s="42" t="s">
        <v>237</v>
      </c>
      <c r="D17" s="42" t="s">
        <v>18</v>
      </c>
      <c r="E17" s="104" t="s">
        <v>177</v>
      </c>
      <c r="F17" s="104" t="s">
        <v>335</v>
      </c>
      <c r="G17" s="43" t="s">
        <v>133</v>
      </c>
      <c r="H17" s="104" t="s">
        <v>3</v>
      </c>
      <c r="I17" s="104" t="s">
        <v>262</v>
      </c>
      <c r="J17" s="95">
        <v>39736</v>
      </c>
      <c r="K17" s="96">
        <v>7.3</v>
      </c>
      <c r="L17" s="97"/>
      <c r="M17" s="97"/>
      <c r="N17" s="97"/>
      <c r="O17" s="97"/>
      <c r="P17" s="43"/>
      <c r="Q17" s="43">
        <v>10</v>
      </c>
      <c r="R17" s="43"/>
      <c r="S17" s="43"/>
      <c r="T17" s="43">
        <v>6</v>
      </c>
      <c r="U17" s="43">
        <v>10</v>
      </c>
      <c r="V17" s="98"/>
      <c r="W17" s="99"/>
      <c r="X17" s="97"/>
      <c r="Y17" s="97"/>
      <c r="Z17" s="97"/>
      <c r="AA17" s="39">
        <f t="shared" si="0"/>
        <v>1.1499999999999999</v>
      </c>
      <c r="AB17" s="39">
        <f t="shared" si="1"/>
        <v>0</v>
      </c>
      <c r="AC17" s="39">
        <f t="shared" si="2"/>
        <v>0</v>
      </c>
      <c r="AD17" s="39">
        <f t="shared" si="3"/>
        <v>0</v>
      </c>
      <c r="AE17" s="39">
        <f t="shared" si="4"/>
        <v>0.5</v>
      </c>
      <c r="AF17" s="39">
        <f t="shared" si="5"/>
        <v>1.5</v>
      </c>
      <c r="AG17" s="32">
        <f t="shared" si="6"/>
        <v>0</v>
      </c>
      <c r="AH17" s="32">
        <f t="shared" si="7"/>
        <v>0</v>
      </c>
      <c r="AI17" s="32">
        <f t="shared" si="8"/>
        <v>0</v>
      </c>
      <c r="AJ17" s="32">
        <f t="shared" si="9"/>
        <v>0</v>
      </c>
      <c r="AK17" s="32">
        <f t="shared" si="10"/>
        <v>3.15</v>
      </c>
    </row>
    <row r="18" spans="1:37">
      <c r="A18" s="8">
        <v>6</v>
      </c>
      <c r="B18" s="42" t="s">
        <v>386</v>
      </c>
      <c r="C18" s="42" t="s">
        <v>11</v>
      </c>
      <c r="D18" s="42" t="s">
        <v>387</v>
      </c>
      <c r="E18" s="104" t="s">
        <v>177</v>
      </c>
      <c r="F18" s="104" t="s">
        <v>335</v>
      </c>
      <c r="G18" s="43" t="s">
        <v>133</v>
      </c>
      <c r="H18" s="104" t="s">
        <v>3</v>
      </c>
      <c r="I18" s="104" t="s">
        <v>262</v>
      </c>
      <c r="J18" s="95">
        <v>40563</v>
      </c>
      <c r="K18" s="96">
        <v>8.5299999999999994</v>
      </c>
      <c r="L18" s="97"/>
      <c r="M18" s="97"/>
      <c r="N18" s="97"/>
      <c r="O18" s="97"/>
      <c r="P18" s="43">
        <v>1</v>
      </c>
      <c r="Q18" s="43">
        <v>1</v>
      </c>
      <c r="R18" s="43"/>
      <c r="S18" s="43"/>
      <c r="T18" s="43"/>
      <c r="U18" s="43"/>
      <c r="V18" s="98"/>
      <c r="W18" s="99"/>
      <c r="X18" s="97"/>
      <c r="Y18" s="97"/>
      <c r="Z18" s="97"/>
      <c r="AA18" s="39">
        <f t="shared" si="0"/>
        <v>1.77</v>
      </c>
      <c r="AB18" s="39">
        <f t="shared" si="1"/>
        <v>0</v>
      </c>
      <c r="AC18" s="39">
        <f t="shared" si="2"/>
        <v>0</v>
      </c>
      <c r="AD18" s="39">
        <f t="shared" si="3"/>
        <v>0</v>
      </c>
      <c r="AE18" s="39">
        <f t="shared" si="4"/>
        <v>1</v>
      </c>
      <c r="AF18" s="39">
        <f t="shared" si="5"/>
        <v>0</v>
      </c>
      <c r="AG18" s="32">
        <f t="shared" si="6"/>
        <v>0</v>
      </c>
      <c r="AH18" s="32">
        <f t="shared" si="7"/>
        <v>0</v>
      </c>
      <c r="AI18" s="32">
        <f t="shared" si="8"/>
        <v>0</v>
      </c>
      <c r="AJ18" s="32">
        <f t="shared" si="9"/>
        <v>0</v>
      </c>
      <c r="AK18" s="32">
        <f t="shared" si="10"/>
        <v>2.77</v>
      </c>
    </row>
    <row r="19" spans="1:37">
      <c r="A19" s="8">
        <v>7</v>
      </c>
      <c r="B19" s="42" t="s">
        <v>388</v>
      </c>
      <c r="C19" s="42" t="s">
        <v>60</v>
      </c>
      <c r="D19" s="42" t="s">
        <v>389</v>
      </c>
      <c r="E19" s="104" t="s">
        <v>177</v>
      </c>
      <c r="F19" s="104" t="s">
        <v>335</v>
      </c>
      <c r="G19" s="43" t="s">
        <v>133</v>
      </c>
      <c r="H19" s="104" t="s">
        <v>3</v>
      </c>
      <c r="I19" s="104" t="s">
        <v>262</v>
      </c>
      <c r="J19" s="95">
        <v>39528</v>
      </c>
      <c r="K19" s="96">
        <v>6.86</v>
      </c>
      <c r="L19" s="97"/>
      <c r="M19" s="97"/>
      <c r="N19" s="97"/>
      <c r="O19" s="97"/>
      <c r="P19" s="43">
        <v>1</v>
      </c>
      <c r="Q19" s="43">
        <v>2</v>
      </c>
      <c r="R19" s="43"/>
      <c r="S19" s="43"/>
      <c r="T19" s="43"/>
      <c r="U19" s="43"/>
      <c r="V19" s="98"/>
      <c r="W19" s="99"/>
      <c r="X19" s="97"/>
      <c r="Y19" s="97"/>
      <c r="Z19" s="97"/>
      <c r="AA19" s="39">
        <f t="shared" si="0"/>
        <v>0.93</v>
      </c>
      <c r="AB19" s="39">
        <f t="shared" si="1"/>
        <v>0</v>
      </c>
      <c r="AC19" s="39">
        <f t="shared" si="2"/>
        <v>0</v>
      </c>
      <c r="AD19" s="39">
        <f t="shared" si="3"/>
        <v>0</v>
      </c>
      <c r="AE19" s="39">
        <f t="shared" si="4"/>
        <v>1</v>
      </c>
      <c r="AF19" s="39">
        <f t="shared" si="5"/>
        <v>0</v>
      </c>
      <c r="AG19" s="32">
        <f t="shared" si="6"/>
        <v>0</v>
      </c>
      <c r="AH19" s="32">
        <f t="shared" si="7"/>
        <v>0</v>
      </c>
      <c r="AI19" s="32">
        <f t="shared" si="8"/>
        <v>0</v>
      </c>
      <c r="AJ19" s="32">
        <f t="shared" si="9"/>
        <v>0</v>
      </c>
      <c r="AK19" s="32">
        <f t="shared" si="10"/>
        <v>1.9300000000000002</v>
      </c>
    </row>
    <row r="20" spans="1:37">
      <c r="A20" s="8">
        <v>8</v>
      </c>
      <c r="B20" s="42" t="s">
        <v>390</v>
      </c>
      <c r="C20" s="42" t="s">
        <v>75</v>
      </c>
      <c r="D20" s="42" t="s">
        <v>391</v>
      </c>
      <c r="E20" s="104" t="s">
        <v>177</v>
      </c>
      <c r="F20" s="104" t="s">
        <v>334</v>
      </c>
      <c r="G20" s="43" t="s">
        <v>133</v>
      </c>
      <c r="H20" s="104" t="s">
        <v>3</v>
      </c>
      <c r="I20" s="104" t="s">
        <v>262</v>
      </c>
      <c r="J20" s="95">
        <v>42634</v>
      </c>
      <c r="K20" s="96">
        <v>7.86</v>
      </c>
      <c r="L20" s="97"/>
      <c r="M20" s="97"/>
      <c r="N20" s="97"/>
      <c r="O20" s="97"/>
      <c r="P20" s="43"/>
      <c r="Q20" s="43"/>
      <c r="R20" s="43"/>
      <c r="S20" s="43"/>
      <c r="T20" s="43"/>
      <c r="U20" s="43"/>
      <c r="V20" s="98"/>
      <c r="W20" s="99"/>
      <c r="X20" s="97"/>
      <c r="Y20" s="97"/>
      <c r="Z20" s="97"/>
      <c r="AA20" s="39">
        <f t="shared" si="0"/>
        <v>1.43</v>
      </c>
      <c r="AB20" s="39">
        <f t="shared" si="1"/>
        <v>0</v>
      </c>
      <c r="AC20" s="39">
        <f t="shared" si="2"/>
        <v>0</v>
      </c>
      <c r="AD20" s="39">
        <f t="shared" si="3"/>
        <v>0</v>
      </c>
      <c r="AE20" s="39">
        <f t="shared" si="4"/>
        <v>0</v>
      </c>
      <c r="AF20" s="39">
        <f t="shared" si="5"/>
        <v>0</v>
      </c>
      <c r="AG20" s="32">
        <f t="shared" si="6"/>
        <v>0</v>
      </c>
      <c r="AH20" s="32">
        <f t="shared" si="7"/>
        <v>0</v>
      </c>
      <c r="AI20" s="32">
        <f t="shared" si="8"/>
        <v>0</v>
      </c>
      <c r="AJ20" s="32">
        <f t="shared" si="9"/>
        <v>0</v>
      </c>
      <c r="AK20" s="32">
        <f t="shared" si="10"/>
        <v>1.43</v>
      </c>
    </row>
    <row r="21" spans="1:37">
      <c r="A21" s="8">
        <v>9</v>
      </c>
      <c r="B21" s="42" t="s">
        <v>392</v>
      </c>
      <c r="C21" s="42" t="s">
        <v>11</v>
      </c>
      <c r="D21" s="42" t="s">
        <v>31</v>
      </c>
      <c r="E21" s="104" t="s">
        <v>177</v>
      </c>
      <c r="F21" s="104" t="s">
        <v>335</v>
      </c>
      <c r="G21" s="43" t="s">
        <v>133</v>
      </c>
      <c r="H21" s="104" t="s">
        <v>3</v>
      </c>
      <c r="I21" s="104" t="s">
        <v>262</v>
      </c>
      <c r="J21" s="95">
        <v>41793</v>
      </c>
      <c r="K21" s="96">
        <v>7.66</v>
      </c>
      <c r="L21" s="97"/>
      <c r="M21" s="97"/>
      <c r="N21" s="97"/>
      <c r="O21" s="97"/>
      <c r="P21" s="43"/>
      <c r="Q21" s="43"/>
      <c r="R21" s="43"/>
      <c r="S21" s="43"/>
      <c r="T21" s="43"/>
      <c r="U21" s="43"/>
      <c r="V21" s="98"/>
      <c r="W21" s="99"/>
      <c r="X21" s="97"/>
      <c r="Y21" s="97"/>
      <c r="Z21" s="97"/>
      <c r="AA21" s="39">
        <f t="shared" si="0"/>
        <v>1.33</v>
      </c>
      <c r="AB21" s="39">
        <f t="shared" si="1"/>
        <v>0</v>
      </c>
      <c r="AC21" s="39">
        <f t="shared" si="2"/>
        <v>0</v>
      </c>
      <c r="AD21" s="39">
        <f t="shared" si="3"/>
        <v>0</v>
      </c>
      <c r="AE21" s="39">
        <f t="shared" si="4"/>
        <v>0</v>
      </c>
      <c r="AF21" s="39">
        <f t="shared" si="5"/>
        <v>0</v>
      </c>
      <c r="AG21" s="32">
        <f t="shared" si="6"/>
        <v>0</v>
      </c>
      <c r="AH21" s="32">
        <f t="shared" si="7"/>
        <v>0</v>
      </c>
      <c r="AI21" s="32">
        <f t="shared" si="8"/>
        <v>0</v>
      </c>
      <c r="AJ21" s="32">
        <f t="shared" si="9"/>
        <v>0</v>
      </c>
      <c r="AK21" s="32">
        <f t="shared" si="10"/>
        <v>1.33</v>
      </c>
    </row>
    <row r="22" spans="1:37">
      <c r="A22" s="8">
        <v>10</v>
      </c>
      <c r="B22" s="42" t="s">
        <v>393</v>
      </c>
      <c r="C22" s="42" t="s">
        <v>205</v>
      </c>
      <c r="D22" s="42" t="s">
        <v>87</v>
      </c>
      <c r="E22" s="104" t="s">
        <v>177</v>
      </c>
      <c r="F22" s="104" t="s">
        <v>335</v>
      </c>
      <c r="G22" s="43" t="s">
        <v>133</v>
      </c>
      <c r="H22" s="104" t="s">
        <v>3</v>
      </c>
      <c r="I22" s="104" t="s">
        <v>262</v>
      </c>
      <c r="J22" s="95">
        <v>40317</v>
      </c>
      <c r="K22" s="96">
        <v>6.42</v>
      </c>
      <c r="L22" s="97"/>
      <c r="M22" s="97"/>
      <c r="N22" s="97"/>
      <c r="O22" s="97"/>
      <c r="P22" s="43"/>
      <c r="Q22" s="43">
        <v>8</v>
      </c>
      <c r="R22" s="43"/>
      <c r="S22" s="43"/>
      <c r="T22" s="43"/>
      <c r="U22" s="43"/>
      <c r="V22" s="98"/>
      <c r="W22" s="99"/>
      <c r="X22" s="97"/>
      <c r="Y22" s="97"/>
      <c r="Z22" s="97"/>
      <c r="AA22" s="39">
        <f t="shared" si="0"/>
        <v>0.71</v>
      </c>
      <c r="AB22" s="39">
        <f t="shared" si="1"/>
        <v>0</v>
      </c>
      <c r="AC22" s="39">
        <f t="shared" si="2"/>
        <v>0</v>
      </c>
      <c r="AD22" s="39">
        <f t="shared" si="3"/>
        <v>0</v>
      </c>
      <c r="AE22" s="39">
        <f t="shared" si="4"/>
        <v>0.5</v>
      </c>
      <c r="AF22" s="39">
        <f t="shared" si="5"/>
        <v>0</v>
      </c>
      <c r="AG22" s="32">
        <f t="shared" si="6"/>
        <v>0</v>
      </c>
      <c r="AH22" s="32">
        <f t="shared" si="7"/>
        <v>0</v>
      </c>
      <c r="AI22" s="32">
        <f t="shared" si="8"/>
        <v>0</v>
      </c>
      <c r="AJ22" s="32">
        <f t="shared" si="9"/>
        <v>0</v>
      </c>
      <c r="AK22" s="32">
        <f t="shared" si="10"/>
        <v>1.21</v>
      </c>
    </row>
    <row r="23" spans="1:37">
      <c r="A23" s="8">
        <v>11</v>
      </c>
      <c r="B23" s="42" t="s">
        <v>394</v>
      </c>
      <c r="C23" s="42" t="s">
        <v>138</v>
      </c>
      <c r="D23" s="42" t="s">
        <v>152</v>
      </c>
      <c r="E23" s="104" t="s">
        <v>177</v>
      </c>
      <c r="F23" s="104" t="s">
        <v>335</v>
      </c>
      <c r="G23" s="43" t="s">
        <v>133</v>
      </c>
      <c r="H23" s="104" t="s">
        <v>3</v>
      </c>
      <c r="I23" s="104" t="s">
        <v>262</v>
      </c>
      <c r="J23" s="95">
        <v>40689</v>
      </c>
      <c r="K23" s="96">
        <v>7.38</v>
      </c>
      <c r="L23" s="97"/>
      <c r="M23" s="97"/>
      <c r="N23" s="97"/>
      <c r="O23" s="97"/>
      <c r="P23" s="43"/>
      <c r="Q23" s="43">
        <v>4</v>
      </c>
      <c r="R23" s="43">
        <v>23</v>
      </c>
      <c r="S23" s="43"/>
      <c r="T23" s="43"/>
      <c r="U23" s="43"/>
      <c r="V23" s="98"/>
      <c r="W23" s="99"/>
      <c r="X23" s="97"/>
      <c r="Y23" s="97"/>
      <c r="Z23" s="97"/>
      <c r="AA23" s="39">
        <f t="shared" si="0"/>
        <v>1.19</v>
      </c>
      <c r="AB23" s="39">
        <f t="shared" si="1"/>
        <v>0</v>
      </c>
      <c r="AC23" s="39">
        <f t="shared" si="2"/>
        <v>0</v>
      </c>
      <c r="AD23" s="39">
        <f t="shared" si="3"/>
        <v>0</v>
      </c>
      <c r="AE23" s="39">
        <f t="shared" si="4"/>
        <v>0</v>
      </c>
      <c r="AF23" s="39">
        <f t="shared" si="5"/>
        <v>0</v>
      </c>
      <c r="AG23" s="32">
        <f t="shared" si="6"/>
        <v>0</v>
      </c>
      <c r="AH23" s="32">
        <f t="shared" si="7"/>
        <v>0</v>
      </c>
      <c r="AI23" s="32">
        <f t="shared" si="8"/>
        <v>0</v>
      </c>
      <c r="AJ23" s="32">
        <f t="shared" si="9"/>
        <v>0</v>
      </c>
      <c r="AK23" s="32">
        <f t="shared" si="10"/>
        <v>1.19</v>
      </c>
    </row>
    <row r="24" spans="1:37">
      <c r="A24" s="8">
        <v>12</v>
      </c>
      <c r="B24" s="42" t="s">
        <v>395</v>
      </c>
      <c r="C24" s="42" t="s">
        <v>38</v>
      </c>
      <c r="D24" s="42" t="s">
        <v>396</v>
      </c>
      <c r="E24" s="104" t="s">
        <v>177</v>
      </c>
      <c r="F24" s="104" t="s">
        <v>335</v>
      </c>
      <c r="G24" s="43" t="s">
        <v>133</v>
      </c>
      <c r="H24" s="104" t="s">
        <v>3</v>
      </c>
      <c r="I24" s="104" t="s">
        <v>262</v>
      </c>
      <c r="J24" s="95">
        <v>40315</v>
      </c>
      <c r="K24" s="96">
        <v>7.34</v>
      </c>
      <c r="L24" s="97"/>
      <c r="M24" s="97"/>
      <c r="N24" s="97"/>
      <c r="O24" s="97"/>
      <c r="P24" s="43"/>
      <c r="Q24" s="43">
        <v>4</v>
      </c>
      <c r="R24" s="43"/>
      <c r="S24" s="43"/>
      <c r="T24" s="43"/>
      <c r="U24" s="43"/>
      <c r="V24" s="98"/>
      <c r="W24" s="99"/>
      <c r="X24" s="97"/>
      <c r="Y24" s="97"/>
      <c r="Z24" s="97"/>
      <c r="AA24" s="39">
        <f t="shared" si="0"/>
        <v>1.17</v>
      </c>
      <c r="AB24" s="39">
        <f t="shared" si="1"/>
        <v>0</v>
      </c>
      <c r="AC24" s="39">
        <f t="shared" si="2"/>
        <v>0</v>
      </c>
      <c r="AD24" s="39">
        <f t="shared" si="3"/>
        <v>0</v>
      </c>
      <c r="AE24" s="39">
        <f t="shared" si="4"/>
        <v>0</v>
      </c>
      <c r="AF24" s="39">
        <f t="shared" si="5"/>
        <v>0</v>
      </c>
      <c r="AG24" s="32">
        <f t="shared" si="6"/>
        <v>0</v>
      </c>
      <c r="AH24" s="32">
        <f t="shared" si="7"/>
        <v>0</v>
      </c>
      <c r="AI24" s="32">
        <f t="shared" si="8"/>
        <v>0</v>
      </c>
      <c r="AJ24" s="32">
        <f t="shared" si="9"/>
        <v>0</v>
      </c>
      <c r="AK24" s="32">
        <f t="shared" si="10"/>
        <v>1.17</v>
      </c>
    </row>
    <row r="25" spans="1:37">
      <c r="A25" s="8">
        <v>13</v>
      </c>
      <c r="B25" s="42" t="s">
        <v>397</v>
      </c>
      <c r="C25" s="42" t="s">
        <v>244</v>
      </c>
      <c r="D25" s="42" t="s">
        <v>398</v>
      </c>
      <c r="E25" s="104" t="s">
        <v>177</v>
      </c>
      <c r="F25" s="104" t="s">
        <v>335</v>
      </c>
      <c r="G25" s="43" t="s">
        <v>133</v>
      </c>
      <c r="H25" s="104" t="s">
        <v>3</v>
      </c>
      <c r="I25" s="104" t="s">
        <v>262</v>
      </c>
      <c r="J25" s="95">
        <v>42712</v>
      </c>
      <c r="K25" s="96">
        <v>6.99</v>
      </c>
      <c r="L25" s="97"/>
      <c r="M25" s="97"/>
      <c r="N25" s="97"/>
      <c r="O25" s="97"/>
      <c r="P25" s="43"/>
      <c r="Q25" s="43"/>
      <c r="R25" s="43"/>
      <c r="S25" s="43"/>
      <c r="T25" s="43"/>
      <c r="U25" s="43"/>
      <c r="V25" s="98"/>
      <c r="W25" s="99"/>
      <c r="X25" s="97"/>
      <c r="Y25" s="97"/>
      <c r="Z25" s="97"/>
      <c r="AA25" s="39">
        <f t="shared" si="0"/>
        <v>1</v>
      </c>
      <c r="AB25" s="39">
        <f t="shared" si="1"/>
        <v>0</v>
      </c>
      <c r="AC25" s="39">
        <f t="shared" si="2"/>
        <v>0</v>
      </c>
      <c r="AD25" s="39">
        <f t="shared" si="3"/>
        <v>0</v>
      </c>
      <c r="AE25" s="39">
        <f t="shared" si="4"/>
        <v>0</v>
      </c>
      <c r="AF25" s="39">
        <f t="shared" si="5"/>
        <v>0</v>
      </c>
      <c r="AG25" s="32">
        <f t="shared" si="6"/>
        <v>0</v>
      </c>
      <c r="AH25" s="32">
        <f t="shared" si="7"/>
        <v>0</v>
      </c>
      <c r="AI25" s="32">
        <f t="shared" si="8"/>
        <v>0</v>
      </c>
      <c r="AJ25" s="32">
        <f t="shared" si="9"/>
        <v>0</v>
      </c>
      <c r="AK25" s="32">
        <f t="shared" si="10"/>
        <v>1</v>
      </c>
    </row>
    <row r="26" spans="1:37">
      <c r="A26" s="8">
        <v>14</v>
      </c>
      <c r="B26" s="42" t="s">
        <v>186</v>
      </c>
      <c r="C26" s="42" t="s">
        <v>187</v>
      </c>
      <c r="D26" s="42" t="s">
        <v>31</v>
      </c>
      <c r="E26" s="104" t="s">
        <v>177</v>
      </c>
      <c r="F26" s="104" t="s">
        <v>335</v>
      </c>
      <c r="G26" s="43" t="s">
        <v>133</v>
      </c>
      <c r="H26" s="104" t="s">
        <v>3</v>
      </c>
      <c r="I26" s="104" t="s">
        <v>262</v>
      </c>
      <c r="J26" s="95">
        <v>39966</v>
      </c>
      <c r="K26" s="96">
        <v>6.53</v>
      </c>
      <c r="L26" s="97"/>
      <c r="M26" s="97"/>
      <c r="N26" s="97"/>
      <c r="O26" s="97"/>
      <c r="P26" s="43"/>
      <c r="Q26" s="43">
        <v>1</v>
      </c>
      <c r="R26" s="43"/>
      <c r="S26" s="43"/>
      <c r="T26" s="43"/>
      <c r="U26" s="43"/>
      <c r="V26" s="98"/>
      <c r="W26" s="99"/>
      <c r="X26" s="97"/>
      <c r="Y26" s="97"/>
      <c r="Z26" s="97"/>
      <c r="AA26" s="39">
        <f t="shared" si="0"/>
        <v>0.77</v>
      </c>
      <c r="AB26" s="39">
        <f t="shared" si="1"/>
        <v>0</v>
      </c>
      <c r="AC26" s="39">
        <f t="shared" si="2"/>
        <v>0</v>
      </c>
      <c r="AD26" s="39">
        <f t="shared" si="3"/>
        <v>0</v>
      </c>
      <c r="AE26" s="39">
        <f t="shared" si="4"/>
        <v>0</v>
      </c>
      <c r="AF26" s="39">
        <f t="shared" si="5"/>
        <v>0</v>
      </c>
      <c r="AG26" s="32">
        <f t="shared" si="6"/>
        <v>0</v>
      </c>
      <c r="AH26" s="32">
        <f t="shared" si="7"/>
        <v>0</v>
      </c>
      <c r="AI26" s="32">
        <f t="shared" si="8"/>
        <v>0</v>
      </c>
      <c r="AJ26" s="32">
        <f t="shared" si="9"/>
        <v>0</v>
      </c>
      <c r="AK26" s="32">
        <f t="shared" si="10"/>
        <v>0.77</v>
      </c>
    </row>
    <row r="27" spans="1:37">
      <c r="A27" s="8">
        <v>15</v>
      </c>
      <c r="B27" s="42" t="s">
        <v>399</v>
      </c>
      <c r="C27" s="42" t="s">
        <v>76</v>
      </c>
      <c r="D27" s="42" t="s">
        <v>87</v>
      </c>
      <c r="E27" s="104" t="s">
        <v>177</v>
      </c>
      <c r="F27" s="104" t="s">
        <v>335</v>
      </c>
      <c r="G27" s="43" t="s">
        <v>133</v>
      </c>
      <c r="H27" s="104" t="s">
        <v>3</v>
      </c>
      <c r="I27" s="104" t="s">
        <v>262</v>
      </c>
      <c r="J27" s="95">
        <v>42720</v>
      </c>
      <c r="K27" s="96">
        <v>6.29</v>
      </c>
      <c r="L27" s="97"/>
      <c r="M27" s="97"/>
      <c r="N27" s="97"/>
      <c r="O27" s="97"/>
      <c r="P27" s="43"/>
      <c r="Q27" s="43"/>
      <c r="R27" s="43"/>
      <c r="S27" s="43"/>
      <c r="T27" s="43"/>
      <c r="U27" s="43"/>
      <c r="V27" s="98"/>
      <c r="W27" s="99"/>
      <c r="X27" s="97"/>
      <c r="Y27" s="97"/>
      <c r="Z27" s="97"/>
      <c r="AA27" s="39">
        <f t="shared" si="0"/>
        <v>0.65</v>
      </c>
      <c r="AB27" s="39">
        <f t="shared" si="1"/>
        <v>0</v>
      </c>
      <c r="AC27" s="39">
        <f t="shared" si="2"/>
        <v>0</v>
      </c>
      <c r="AD27" s="39">
        <f t="shared" si="3"/>
        <v>0</v>
      </c>
      <c r="AE27" s="39">
        <f t="shared" si="4"/>
        <v>0</v>
      </c>
      <c r="AF27" s="39">
        <f t="shared" si="5"/>
        <v>0</v>
      </c>
      <c r="AG27" s="32">
        <f t="shared" si="6"/>
        <v>0</v>
      </c>
      <c r="AH27" s="32">
        <f t="shared" si="7"/>
        <v>0</v>
      </c>
      <c r="AI27" s="32">
        <f t="shared" si="8"/>
        <v>0</v>
      </c>
      <c r="AJ27" s="32">
        <f t="shared" si="9"/>
        <v>0</v>
      </c>
      <c r="AK27" s="32">
        <f t="shared" si="10"/>
        <v>0.65</v>
      </c>
    </row>
    <row r="28" spans="1:37">
      <c r="J28" s="10"/>
    </row>
    <row r="29" spans="1:37">
      <c r="J29" s="10"/>
    </row>
    <row r="30" spans="1:37">
      <c r="J30" s="10"/>
    </row>
    <row r="31" spans="1:37">
      <c r="J31" s="10"/>
    </row>
  </sheetData>
  <sortState ref="A10:AT18">
    <sortCondition ref="I10:I18"/>
    <sortCondition ref="J10:J18"/>
    <sortCondition descending="1" ref="L10:L18"/>
  </sortState>
  <mergeCells count="9">
    <mergeCell ref="Y10:Z11"/>
    <mergeCell ref="AA10:AJ11"/>
    <mergeCell ref="AK10:AK11"/>
    <mergeCell ref="A10:A11"/>
    <mergeCell ref="B10:D11"/>
    <mergeCell ref="E10:J11"/>
    <mergeCell ref="K10:O11"/>
    <mergeCell ref="P10:U11"/>
    <mergeCell ref="V10:X11"/>
  </mergeCells>
  <conditionalFormatting sqref="E10 E13:F27">
    <cfRule type="expression" dxfId="76" priority="17">
      <formula>OR(AND($H10="ΠΕ22",$I10="ΤΕΙ"),AND($H10="ΠΕ23",$I10="ΤΕΙ"),AND($H10="ΠΕ24",$I10="ΤΕΙ"),AND(LEFT($H10,4)="ΠΕ31",$I10="ΤΕΙ"),AND($H10="ΠΕ28",$I10="ΑΕΙ"),AND($H10="ΠΕ29",$I10="ΑΕΙ"))</formula>
    </cfRule>
  </conditionalFormatting>
  <conditionalFormatting sqref="E12:I27">
    <cfRule type="expression" dxfId="75" priority="16">
      <formula>OR(AND($H12&lt;&gt;"ΠΕ23",$K12="ΝΑΙ",$L12="ΕΠΙΚΟΥΡΙΚΟΣ"),AND($H12&lt;&gt;"ΠΕ23",$K12="ΌΧΙ",$L12="ΚΥΡΙΟΣ"))</formula>
    </cfRule>
  </conditionalFormatting>
  <conditionalFormatting sqref="E12:G27">
    <cfRule type="expression" dxfId="74" priority="15">
      <formula>OR(AND($H12&lt;&gt;"ΠΕ25",$I12="ΑΕΙ",$J12="ΑΠΑΙΤΕΙΤΑΙ"),AND($H12&lt;&gt;"ΠΕ25",$H12&lt;&gt;"ΠΕ23",$I12="ΤΕΙ",$J12="ΔΕΝ ΑΠΑΙΤΕΙΤΑΙ"))</formula>
    </cfRule>
  </conditionalFormatting>
  <conditionalFormatting sqref="E12:E27 H12:H27">
    <cfRule type="expression" dxfId="73" priority="14">
      <formula>AND($H12="ΠΕ23",$K12="ΌΧΙ")</formula>
    </cfRule>
  </conditionalFormatting>
  <conditionalFormatting sqref="E12:E27 G12:G27">
    <cfRule type="expression" dxfId="72" priority="13">
      <formula>OR(AND($H12="ΠΕ23",$J12="ΑΠΑΙΤΕΙΤΑΙ"),AND($H12="ΠΕ25",$J12="ΔΕΝ ΑΠΑΙΤΕΙΤΑΙ"))</formula>
    </cfRule>
  </conditionalFormatting>
  <conditionalFormatting sqref="G12:H27">
    <cfRule type="expression" dxfId="71" priority="12">
      <formula>AND($J12="ΔΕΝ ΑΠΑΙΤΕΙΤΑΙ",$K12="ΌΧΙ")</formula>
    </cfRule>
  </conditionalFormatting>
  <conditionalFormatting sqref="E12:F12">
    <cfRule type="expression" dxfId="70" priority="11">
      <formula>OR(AND($H12="ΠΕ22",$I12="ΤΕΙ"),AND($H12="ΠΕ23",$I12="ΤΕΙ"),AND($H12="ΠΕ24",$I12="ΤΕΙ"),AND(LEFT($H12,4)="ΠΕ31",$I12="ΤΕΙ"),AND($H12="ΠΕ28",$I12="ΑΕΙ"),AND($H12="ΠΕ29",$I12="ΑΕΙ"))</formula>
    </cfRule>
  </conditionalFormatting>
  <conditionalFormatting sqref="E10">
    <cfRule type="expression" dxfId="69" priority="10">
      <formula>OR(AND($H10&lt;&gt;"ΠΕ23",$K10="ΝΑΙ",$L10="ΕΠΙΚΟΥΡΙΚΟΣ"),AND($H10&lt;&gt;"ΠΕ23",$K10="ΌΧΙ",$L10="ΚΥΡΙΟΣ"))</formula>
    </cfRule>
  </conditionalFormatting>
  <conditionalFormatting sqref="E10">
    <cfRule type="expression" dxfId="68" priority="9">
      <formula>OR(AND($H10&lt;&gt;"ΠΕ25",$I10="ΑΕΙ",$J10="ΑΠΑΙΤΕΙΤΑΙ"),AND($H10&lt;&gt;"ΠΕ25",$H10&lt;&gt;"ΠΕ23",$I10="ΤΕΙ",$J10="ΔΕΝ ΑΠΑΙΤΕΙΤΑΙ"))</formula>
    </cfRule>
  </conditionalFormatting>
  <conditionalFormatting sqref="E10">
    <cfRule type="expression" dxfId="67" priority="8">
      <formula>AND($H10="ΠΕ23",$K10="ΌΧΙ")</formula>
    </cfRule>
  </conditionalFormatting>
  <conditionalFormatting sqref="E10">
    <cfRule type="expression" dxfId="66" priority="7">
      <formula>OR(AND($H10="ΠΕ23",$J10="ΑΠΑΙΤΕΙΤΑΙ"),AND($H10="ΠΕ25",$J10="ΔΕΝ ΑΠΑΙΤΕΙΤΑΙ"))</formula>
    </cfRule>
  </conditionalFormatting>
  <dataValidations count="12">
    <dataValidation type="whole" operator="greaterThanOrEqual" allowBlank="1" showInputMessage="1" showErrorMessage="1" sqref="W13:W27">
      <formula1>0</formula1>
    </dataValidation>
    <dataValidation type="list" allowBlank="1" showInputMessage="1" showErrorMessage="1" sqref="F13:F27">
      <formula1>ΑΕΙ_ΤΕΙ</formula1>
    </dataValidation>
    <dataValidation type="list" allowBlank="1" showInputMessage="1" showErrorMessage="1" sqref="G13:G27">
      <formula1>ΑΠΑΙΤΕΙΤΑΙ_ΔΕΝ_ΑΠΑΙΤΕΙΤΑΙ</formula1>
    </dataValidation>
    <dataValidation type="list" allowBlank="1" showInputMessage="1" showErrorMessage="1" sqref="E13:E27">
      <formula1>ΚΛΑΔΟΣ_ΕΕΠ</formula1>
    </dataValidation>
    <dataValidation type="list" allowBlank="1" showInputMessage="1" showErrorMessage="1" sqref="I13:I27">
      <formula1>ΚΑΤΗΓΟΡΙΑ_ΠΙΝΑΚΑ</formula1>
    </dataValidation>
    <dataValidation type="decimal" allowBlank="1" showInputMessage="1" showErrorMessage="1" sqref="K13:K27">
      <formula1>0</formula1>
      <formula2>10</formula2>
    </dataValidation>
    <dataValidation type="list" allowBlank="1" showInputMessage="1" showErrorMessage="1" sqref="X13:X27">
      <formula1>ΠΟΛΥΤΕΚΝΟΣ_ΤΡΙΤΕΚΝΟΣ</formula1>
    </dataValidation>
    <dataValidation type="decimal" allowBlank="1" showInputMessage="1" showErrorMessage="1" sqref="V13:V27">
      <formula1>0</formula1>
      <formula2>1</formula2>
    </dataValidation>
    <dataValidation type="whole" allowBlank="1" showInputMessage="1" showErrorMessage="1" sqref="R13:R27 U13:U27">
      <formula1>0</formula1>
      <formula2>29</formula2>
    </dataValidation>
    <dataValidation type="whole" allowBlank="1" showInputMessage="1" showErrorMessage="1" sqref="Q13:Q27 T13:T27">
      <formula1>0</formula1>
      <formula2>11</formula2>
    </dataValidation>
    <dataValidation type="whole" allowBlank="1" showInputMessage="1" showErrorMessage="1" sqref="P13:P27 S13:S27">
      <formula1>0</formula1>
      <formula2>40</formula2>
    </dataValidation>
    <dataValidation type="list" allowBlank="1" showInputMessage="1" showErrorMessage="1" sqref="L13:O27 Y13:Z27 H13:H27">
      <formula1>NAI_OXI</formula1>
    </dataValidation>
  </dataValidations>
  <pageMargins left="0.7" right="0.7" top="0.75" bottom="0.75" header="0.3" footer="0.3"/>
  <pageSetup paperSize="9" scale="3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5:AK36"/>
  <sheetViews>
    <sheetView view="pageBreakPreview" zoomScale="60" zoomScaleNormal="100" workbookViewId="0">
      <selection activeCell="D20" sqref="D20"/>
    </sheetView>
    <sheetView view="pageBreakPreview" zoomScale="60" zoomScaleNormal="100" workbookViewId="1">
      <selection activeCell="AP29" sqref="AP29"/>
    </sheetView>
  </sheetViews>
  <sheetFormatPr defaultColWidth="8.77734375" defaultRowHeight="14.4"/>
  <cols>
    <col min="1" max="1" width="4.109375" style="3" bestFit="1" customWidth="1"/>
    <col min="2" max="2" width="24.5546875" style="3" customWidth="1"/>
    <col min="3" max="3" width="15.77734375" style="3" customWidth="1"/>
    <col min="4" max="4" width="21" style="3" customWidth="1"/>
    <col min="5" max="5" width="11.33203125" style="28" bestFit="1" customWidth="1"/>
    <col min="6" max="6" width="8.77734375" style="28"/>
    <col min="7" max="7" width="10.21875" style="3" bestFit="1" customWidth="1"/>
    <col min="8" max="8" width="10.21875" style="28" customWidth="1"/>
    <col min="9" max="9" width="11.88671875" style="28" bestFit="1" customWidth="1"/>
    <col min="10" max="10" width="11.5546875" style="3" bestFit="1" customWidth="1"/>
    <col min="11" max="11" width="8.88671875" style="3" bestFit="1" customWidth="1"/>
    <col min="12" max="12" width="10.44140625" style="3" bestFit="1" customWidth="1"/>
    <col min="13" max="13" width="14.33203125" style="3" bestFit="1" customWidth="1"/>
    <col min="14" max="14" width="6.109375" style="3" bestFit="1" customWidth="1"/>
    <col min="15" max="15" width="14.109375" style="3" bestFit="1" customWidth="1"/>
    <col min="16" max="18" width="6.109375" style="3" bestFit="1" customWidth="1"/>
    <col min="19" max="20" width="6.21875" style="3" bestFit="1" customWidth="1"/>
    <col min="21" max="23" width="6.109375" style="3" bestFit="1" customWidth="1"/>
    <col min="24" max="24" width="5.6640625" style="3" customWidth="1"/>
    <col min="25" max="26" width="6.109375" style="3" bestFit="1" customWidth="1"/>
    <col min="27" max="27" width="5.109375" style="3" bestFit="1" customWidth="1"/>
    <col min="28" max="29" width="9" style="3" bestFit="1" customWidth="1"/>
    <col min="30" max="30" width="5.77734375" style="3" bestFit="1" customWidth="1"/>
    <col min="31" max="33" width="8.77734375" style="3"/>
    <col min="34" max="36" width="6.109375" style="3" bestFit="1" customWidth="1"/>
    <col min="37" max="37" width="6.21875" style="3" bestFit="1" customWidth="1"/>
    <col min="38" max="16384" width="8.77734375" style="3"/>
  </cols>
  <sheetData>
    <row r="5" spans="1:37">
      <c r="C5" s="19" t="s">
        <v>263</v>
      </c>
    </row>
    <row r="6" spans="1:37">
      <c r="C6" s="20" t="s">
        <v>358</v>
      </c>
    </row>
    <row r="7" spans="1:37">
      <c r="C7" s="21" t="s">
        <v>355</v>
      </c>
    </row>
    <row r="8" spans="1:37" ht="15" thickBot="1">
      <c r="C8" s="21"/>
    </row>
    <row r="9" spans="1:37" ht="15.6" thickTop="1" thickBot="1">
      <c r="A9" s="162"/>
      <c r="B9" s="166" t="s">
        <v>318</v>
      </c>
      <c r="C9" s="166"/>
      <c r="D9" s="166"/>
      <c r="E9" s="167" t="s">
        <v>319</v>
      </c>
      <c r="F9" s="167"/>
      <c r="G9" s="167"/>
      <c r="H9" s="167"/>
      <c r="I9" s="167"/>
      <c r="J9" s="167"/>
      <c r="K9" s="168" t="s">
        <v>327</v>
      </c>
      <c r="L9" s="168"/>
      <c r="M9" s="168"/>
      <c r="N9" s="168"/>
      <c r="O9" s="168"/>
      <c r="P9" s="169" t="s">
        <v>328</v>
      </c>
      <c r="Q9" s="170"/>
      <c r="R9" s="170"/>
      <c r="S9" s="170"/>
      <c r="T9" s="170"/>
      <c r="U9" s="171"/>
      <c r="V9" s="175" t="s">
        <v>322</v>
      </c>
      <c r="W9" s="175"/>
      <c r="X9" s="175"/>
      <c r="Y9" s="164" t="s">
        <v>330</v>
      </c>
      <c r="Z9" s="164"/>
      <c r="AA9" s="176" t="s">
        <v>323</v>
      </c>
      <c r="AB9" s="176"/>
      <c r="AC9" s="176"/>
      <c r="AD9" s="176"/>
      <c r="AE9" s="176"/>
      <c r="AF9" s="176"/>
      <c r="AG9" s="176"/>
      <c r="AH9" s="176"/>
      <c r="AI9" s="176"/>
      <c r="AJ9" s="176"/>
      <c r="AK9" s="160"/>
    </row>
    <row r="10" spans="1:37" ht="15.6" thickTop="1" thickBot="1">
      <c r="A10" s="163"/>
      <c r="B10" s="166"/>
      <c r="C10" s="166"/>
      <c r="D10" s="166"/>
      <c r="E10" s="167"/>
      <c r="F10" s="167"/>
      <c r="G10" s="167"/>
      <c r="H10" s="167"/>
      <c r="I10" s="167"/>
      <c r="J10" s="167"/>
      <c r="K10" s="168"/>
      <c r="L10" s="168"/>
      <c r="M10" s="168"/>
      <c r="N10" s="168"/>
      <c r="O10" s="168"/>
      <c r="P10" s="172"/>
      <c r="Q10" s="173"/>
      <c r="R10" s="173"/>
      <c r="S10" s="173"/>
      <c r="T10" s="173"/>
      <c r="U10" s="174"/>
      <c r="V10" s="175"/>
      <c r="W10" s="175"/>
      <c r="X10" s="175"/>
      <c r="Y10" s="164"/>
      <c r="Z10" s="164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61"/>
    </row>
    <row r="11" spans="1:37" s="1" customFormat="1" ht="152.55000000000001" customHeight="1" thickTop="1" thickBot="1">
      <c r="A11" s="87" t="s">
        <v>178</v>
      </c>
      <c r="B11" s="157" t="s">
        <v>107</v>
      </c>
      <c r="C11" s="7" t="s">
        <v>108</v>
      </c>
      <c r="D11" s="7" t="s">
        <v>109</v>
      </c>
      <c r="E11" s="158" t="s">
        <v>121</v>
      </c>
      <c r="F11" s="158" t="s">
        <v>325</v>
      </c>
      <c r="G11" s="158" t="s">
        <v>127</v>
      </c>
      <c r="H11" s="49" t="s">
        <v>326</v>
      </c>
      <c r="I11" s="158" t="s">
        <v>122</v>
      </c>
      <c r="J11" s="158" t="s">
        <v>103</v>
      </c>
      <c r="K11" s="47" t="s">
        <v>104</v>
      </c>
      <c r="L11" s="47" t="s">
        <v>128</v>
      </c>
      <c r="M11" s="47" t="s">
        <v>265</v>
      </c>
      <c r="N11" s="47" t="s">
        <v>123</v>
      </c>
      <c r="O11" s="47" t="s">
        <v>124</v>
      </c>
      <c r="P11" s="53" t="s">
        <v>110</v>
      </c>
      <c r="Q11" s="53" t="s">
        <v>111</v>
      </c>
      <c r="R11" s="53" t="s">
        <v>112</v>
      </c>
      <c r="S11" s="53" t="s">
        <v>113</v>
      </c>
      <c r="T11" s="53" t="s">
        <v>114</v>
      </c>
      <c r="U11" s="53" t="s">
        <v>115</v>
      </c>
      <c r="V11" s="51" t="s">
        <v>329</v>
      </c>
      <c r="W11" s="51" t="s">
        <v>278</v>
      </c>
      <c r="X11" s="51" t="s">
        <v>116</v>
      </c>
      <c r="Y11" s="60" t="s">
        <v>125</v>
      </c>
      <c r="Z11" s="60" t="s">
        <v>117</v>
      </c>
      <c r="AA11" s="47" t="s">
        <v>118</v>
      </c>
      <c r="AB11" s="47" t="s">
        <v>129</v>
      </c>
      <c r="AC11" s="47" t="s">
        <v>130</v>
      </c>
      <c r="AD11" s="47" t="s">
        <v>126</v>
      </c>
      <c r="AE11" s="53" t="s">
        <v>119</v>
      </c>
      <c r="AF11" s="53" t="s">
        <v>120</v>
      </c>
      <c r="AG11" s="51" t="s">
        <v>280</v>
      </c>
      <c r="AH11" s="51" t="s">
        <v>281</v>
      </c>
      <c r="AI11" s="51" t="s">
        <v>282</v>
      </c>
      <c r="AJ11" s="51" t="s">
        <v>283</v>
      </c>
      <c r="AK11" s="52" t="s">
        <v>101</v>
      </c>
    </row>
    <row r="12" spans="1:37" ht="15" thickTop="1">
      <c r="A12" s="22">
        <v>1</v>
      </c>
      <c r="B12" s="122" t="s">
        <v>400</v>
      </c>
      <c r="C12" s="122" t="s">
        <v>1</v>
      </c>
      <c r="D12" s="122" t="s">
        <v>92</v>
      </c>
      <c r="E12" s="103" t="s">
        <v>131</v>
      </c>
      <c r="F12" s="103" t="s">
        <v>335</v>
      </c>
      <c r="G12" s="89" t="s">
        <v>133</v>
      </c>
      <c r="H12" s="103" t="s">
        <v>44</v>
      </c>
      <c r="I12" s="103" t="s">
        <v>132</v>
      </c>
      <c r="J12" s="90">
        <v>33780</v>
      </c>
      <c r="K12" s="91">
        <v>6.67</v>
      </c>
      <c r="L12" s="92"/>
      <c r="M12" s="92"/>
      <c r="N12" s="92"/>
      <c r="O12" s="92"/>
      <c r="P12" s="89"/>
      <c r="Q12" s="89"/>
      <c r="R12" s="89"/>
      <c r="S12" s="89">
        <v>5</v>
      </c>
      <c r="T12" s="89">
        <v>7</v>
      </c>
      <c r="U12" s="89">
        <v>15</v>
      </c>
      <c r="V12" s="93">
        <v>0.67</v>
      </c>
      <c r="W12" s="94"/>
      <c r="X12" s="92"/>
      <c r="Y12" s="92"/>
      <c r="Z12" s="92"/>
      <c r="AA12" s="68">
        <f t="shared" ref="AA12:AA15" si="0">IF(ISBLANK($B12),"",IF(K12&gt;5,ROUND(0.5*(K12-5),2),0))</f>
        <v>0.84</v>
      </c>
      <c r="AB12" s="68">
        <f t="shared" ref="AB12:AB15" si="1">IF(ISBLANK($B12),"",IF(L12="ΝΑΙ",6,(IF(M12="ΝΑΙ",4,0))))</f>
        <v>0</v>
      </c>
      <c r="AC12" s="68">
        <f t="shared" ref="AC12:AC15" si="2">IF(ISBLANK($B12),"",IF(E12="ΠΕ23",IF(N12="ΝΑΙ",3,(IF(O12="ΝΑΙ",2,0))),IF(N12="ΝΑΙ",3,(IF(O12="ΝΑΙ",2,0)))))</f>
        <v>0</v>
      </c>
      <c r="AD12" s="68">
        <f t="shared" ref="AD12:AD15" si="3">IF(ISBLANK($B12),"",MAX(AB12:AC12))</f>
        <v>0</v>
      </c>
      <c r="AE12" s="68">
        <f t="shared" ref="AE12:AE15" si="4">IF(ISBLANK($B12),"",MIN(3,0.5*INT((P12*12+Q12+ROUND(R12/30,0))/6)))</f>
        <v>0</v>
      </c>
      <c r="AF12" s="68">
        <f t="shared" ref="AF12:AF15" si="5">IF(ISBLANK($B12),"",0.25*(S12*12+T12+ROUND(U12/30,0)))</f>
        <v>17</v>
      </c>
      <c r="AG12" s="69">
        <f t="shared" ref="AG12:AG15" si="6">IF(ISBLANK($B12),"",IF(V12&gt;=67%,7,0))</f>
        <v>7</v>
      </c>
      <c r="AH12" s="69">
        <f t="shared" ref="AH12:AH15" si="7">IF(ISBLANK($B12),"",IF(W12&gt;=1,7,0))</f>
        <v>0</v>
      </c>
      <c r="AI12" s="69">
        <f t="shared" ref="AI12:AI15" si="8">IF(ISBLANK($B12),"",IF(X12="ΠΟΛΥΤΕΚΝΟΣ",7,IF(X12="ΤΡΙΤΕΚΝΟΣ",3,0)))</f>
        <v>0</v>
      </c>
      <c r="AJ12" s="69">
        <f t="shared" ref="AJ12:AJ15" si="9">IF(ISBLANK($B12),"",MAX(AG12:AI12))</f>
        <v>7</v>
      </c>
      <c r="AK12" s="69">
        <f t="shared" ref="AK12:AK15" si="10">IF(ISBLANK($B12),"",AA12+SUM(AD12:AF12,AJ12))</f>
        <v>24.84</v>
      </c>
    </row>
    <row r="13" spans="1:37" ht="15" thickBot="1">
      <c r="A13" s="11">
        <v>2</v>
      </c>
      <c r="B13" s="24" t="s">
        <v>401</v>
      </c>
      <c r="C13" s="24" t="s">
        <v>8</v>
      </c>
      <c r="D13" s="24" t="s">
        <v>31</v>
      </c>
      <c r="E13" s="104" t="s">
        <v>131</v>
      </c>
      <c r="F13" s="104" t="s">
        <v>335</v>
      </c>
      <c r="G13" s="43" t="s">
        <v>133</v>
      </c>
      <c r="H13" s="104" t="s">
        <v>44</v>
      </c>
      <c r="I13" s="104" t="s">
        <v>132</v>
      </c>
      <c r="J13" s="95">
        <v>38462</v>
      </c>
      <c r="K13" s="96">
        <v>6.6</v>
      </c>
      <c r="L13" s="97"/>
      <c r="M13" s="97"/>
      <c r="N13" s="97"/>
      <c r="O13" s="97"/>
      <c r="P13" s="43"/>
      <c r="Q13" s="43"/>
      <c r="R13" s="43"/>
      <c r="S13" s="43">
        <v>7</v>
      </c>
      <c r="T13" s="43">
        <v>5</v>
      </c>
      <c r="U13" s="43">
        <v>20</v>
      </c>
      <c r="V13" s="98"/>
      <c r="W13" s="99"/>
      <c r="X13" s="97"/>
      <c r="Y13" s="97"/>
      <c r="Z13" s="97"/>
      <c r="AA13" s="39">
        <f t="shared" si="0"/>
        <v>0.8</v>
      </c>
      <c r="AB13" s="39">
        <f t="shared" si="1"/>
        <v>0</v>
      </c>
      <c r="AC13" s="39">
        <f t="shared" si="2"/>
        <v>0</v>
      </c>
      <c r="AD13" s="39">
        <f t="shared" si="3"/>
        <v>0</v>
      </c>
      <c r="AE13" s="39">
        <f t="shared" si="4"/>
        <v>0</v>
      </c>
      <c r="AF13" s="39">
        <f t="shared" si="5"/>
        <v>22.5</v>
      </c>
      <c r="AG13" s="32">
        <f t="shared" si="6"/>
        <v>0</v>
      </c>
      <c r="AH13" s="32">
        <f t="shared" si="7"/>
        <v>0</v>
      </c>
      <c r="AI13" s="32">
        <f t="shared" si="8"/>
        <v>0</v>
      </c>
      <c r="AJ13" s="32">
        <f t="shared" si="9"/>
        <v>0</v>
      </c>
      <c r="AK13" s="32">
        <f t="shared" si="10"/>
        <v>23.3</v>
      </c>
    </row>
    <row r="14" spans="1:37" ht="15" thickTop="1">
      <c r="A14" s="22">
        <v>3</v>
      </c>
      <c r="B14" s="24" t="s">
        <v>402</v>
      </c>
      <c r="C14" s="24" t="s">
        <v>134</v>
      </c>
      <c r="D14" s="24" t="s">
        <v>294</v>
      </c>
      <c r="E14" s="104" t="s">
        <v>131</v>
      </c>
      <c r="F14" s="104" t="s">
        <v>335</v>
      </c>
      <c r="G14" s="43" t="s">
        <v>133</v>
      </c>
      <c r="H14" s="104" t="s">
        <v>44</v>
      </c>
      <c r="I14" s="104" t="s">
        <v>132</v>
      </c>
      <c r="J14" s="95">
        <v>40870</v>
      </c>
      <c r="K14" s="96">
        <v>7.41</v>
      </c>
      <c r="L14" s="97"/>
      <c r="M14" s="97"/>
      <c r="N14" s="97"/>
      <c r="O14" s="97"/>
      <c r="P14" s="43"/>
      <c r="Q14" s="43"/>
      <c r="R14" s="43"/>
      <c r="S14" s="43">
        <v>1</v>
      </c>
      <c r="T14" s="43">
        <v>2</v>
      </c>
      <c r="U14" s="43">
        <v>9</v>
      </c>
      <c r="V14" s="98"/>
      <c r="W14" s="99"/>
      <c r="X14" s="97"/>
      <c r="Y14" s="97"/>
      <c r="Z14" s="97"/>
      <c r="AA14" s="39">
        <f t="shared" si="0"/>
        <v>1.21</v>
      </c>
      <c r="AB14" s="39">
        <f t="shared" si="1"/>
        <v>0</v>
      </c>
      <c r="AC14" s="39">
        <f t="shared" si="2"/>
        <v>0</v>
      </c>
      <c r="AD14" s="39">
        <f t="shared" si="3"/>
        <v>0</v>
      </c>
      <c r="AE14" s="39">
        <f t="shared" si="4"/>
        <v>0</v>
      </c>
      <c r="AF14" s="39">
        <f t="shared" si="5"/>
        <v>3.5</v>
      </c>
      <c r="AG14" s="32">
        <f t="shared" si="6"/>
        <v>0</v>
      </c>
      <c r="AH14" s="32">
        <f t="shared" si="7"/>
        <v>0</v>
      </c>
      <c r="AI14" s="32">
        <f t="shared" si="8"/>
        <v>0</v>
      </c>
      <c r="AJ14" s="32">
        <f t="shared" si="9"/>
        <v>0</v>
      </c>
      <c r="AK14" s="32">
        <f t="shared" si="10"/>
        <v>4.71</v>
      </c>
    </row>
    <row r="15" spans="1:37">
      <c r="A15" s="11">
        <v>4</v>
      </c>
      <c r="B15" s="24" t="s">
        <v>403</v>
      </c>
      <c r="C15" s="24" t="s">
        <v>404</v>
      </c>
      <c r="D15" s="24" t="s">
        <v>8</v>
      </c>
      <c r="E15" s="104" t="s">
        <v>131</v>
      </c>
      <c r="F15" s="104" t="s">
        <v>335</v>
      </c>
      <c r="G15" s="43" t="s">
        <v>133</v>
      </c>
      <c r="H15" s="104" t="s">
        <v>44</v>
      </c>
      <c r="I15" s="104" t="s">
        <v>132</v>
      </c>
      <c r="J15" s="95">
        <v>41246</v>
      </c>
      <c r="K15" s="96">
        <v>7.05</v>
      </c>
      <c r="L15" s="97"/>
      <c r="M15" s="97"/>
      <c r="N15" s="97"/>
      <c r="O15" s="97"/>
      <c r="P15" s="43"/>
      <c r="Q15" s="43"/>
      <c r="R15" s="43"/>
      <c r="S15" s="43"/>
      <c r="T15" s="43"/>
      <c r="U15" s="43"/>
      <c r="V15" s="98"/>
      <c r="W15" s="99"/>
      <c r="X15" s="97"/>
      <c r="Y15" s="97"/>
      <c r="Z15" s="97"/>
      <c r="AA15" s="39">
        <f t="shared" si="0"/>
        <v>1.03</v>
      </c>
      <c r="AB15" s="39">
        <f t="shared" si="1"/>
        <v>0</v>
      </c>
      <c r="AC15" s="39">
        <f t="shared" si="2"/>
        <v>0</v>
      </c>
      <c r="AD15" s="39">
        <f t="shared" si="3"/>
        <v>0</v>
      </c>
      <c r="AE15" s="39">
        <f t="shared" si="4"/>
        <v>0</v>
      </c>
      <c r="AF15" s="39">
        <f t="shared" si="5"/>
        <v>0</v>
      </c>
      <c r="AG15" s="32">
        <f t="shared" si="6"/>
        <v>0</v>
      </c>
      <c r="AH15" s="32">
        <f t="shared" si="7"/>
        <v>0</v>
      </c>
      <c r="AI15" s="32">
        <f t="shared" si="8"/>
        <v>0</v>
      </c>
      <c r="AJ15" s="32">
        <f t="shared" si="9"/>
        <v>0</v>
      </c>
      <c r="AK15" s="32">
        <f t="shared" si="10"/>
        <v>1.03</v>
      </c>
    </row>
    <row r="16" spans="1:37">
      <c r="A16" s="120"/>
      <c r="B16" s="114"/>
      <c r="C16" s="114"/>
      <c r="D16" s="114"/>
      <c r="E16" s="120"/>
      <c r="F16" s="120"/>
      <c r="G16" s="114"/>
      <c r="H16" s="120"/>
      <c r="I16" s="120"/>
      <c r="J16" s="115"/>
      <c r="K16" s="114"/>
      <c r="L16" s="112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</row>
    <row r="17" spans="1:37">
      <c r="A17" s="121"/>
      <c r="B17" s="117"/>
      <c r="C17" s="117"/>
      <c r="D17" s="117"/>
      <c r="E17" s="121"/>
      <c r="F17" s="121"/>
      <c r="G17" s="117"/>
      <c r="H17" s="121"/>
      <c r="I17" s="121"/>
      <c r="J17" s="118"/>
      <c r="K17" s="117"/>
      <c r="L17" s="116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</row>
    <row r="18" spans="1:37">
      <c r="A18" s="121"/>
      <c r="B18" s="117"/>
      <c r="C18" s="117"/>
      <c r="D18" s="117"/>
      <c r="E18" s="121"/>
      <c r="F18" s="121"/>
      <c r="G18" s="117"/>
      <c r="H18" s="121"/>
      <c r="I18" s="121"/>
      <c r="J18" s="118"/>
      <c r="K18" s="117"/>
      <c r="L18" s="116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</row>
    <row r="19" spans="1:37">
      <c r="A19" s="121"/>
      <c r="B19" s="117"/>
      <c r="C19" s="117"/>
      <c r="D19" s="117"/>
      <c r="E19" s="121"/>
      <c r="F19" s="121"/>
      <c r="G19" s="117"/>
      <c r="H19" s="121"/>
      <c r="I19" s="121"/>
      <c r="J19" s="118"/>
      <c r="K19" s="117"/>
      <c r="L19" s="116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</row>
    <row r="22" spans="1:37">
      <c r="J22" s="1"/>
    </row>
    <row r="23" spans="1:37">
      <c r="J23" s="1"/>
    </row>
    <row r="24" spans="1:37">
      <c r="J24" s="1"/>
    </row>
    <row r="25" spans="1:37">
      <c r="J25" s="1"/>
    </row>
    <row r="26" spans="1:37">
      <c r="J26" s="1"/>
    </row>
    <row r="27" spans="1:37">
      <c r="J27" s="1"/>
    </row>
    <row r="28" spans="1:37">
      <c r="J28" s="1"/>
    </row>
    <row r="29" spans="1:37">
      <c r="J29" s="1"/>
    </row>
    <row r="30" spans="1:37">
      <c r="J30" s="1"/>
    </row>
    <row r="31" spans="1:37">
      <c r="J31" s="1"/>
    </row>
    <row r="32" spans="1:37">
      <c r="J32" s="1"/>
    </row>
    <row r="33" spans="10:10">
      <c r="J33" s="1"/>
    </row>
    <row r="34" spans="10:10">
      <c r="J34" s="1"/>
    </row>
    <row r="35" spans="10:10">
      <c r="J35" s="1"/>
    </row>
    <row r="36" spans="10:10">
      <c r="J36" s="1"/>
    </row>
  </sheetData>
  <mergeCells count="9">
    <mergeCell ref="Y9:Z10"/>
    <mergeCell ref="AA9:AJ10"/>
    <mergeCell ref="AK9:AK10"/>
    <mergeCell ref="A9:A10"/>
    <mergeCell ref="B9:D10"/>
    <mergeCell ref="E9:J10"/>
    <mergeCell ref="K9:O10"/>
    <mergeCell ref="P9:U10"/>
    <mergeCell ref="V9:X10"/>
  </mergeCells>
  <conditionalFormatting sqref="E9 E12:F15">
    <cfRule type="expression" dxfId="65" priority="17">
      <formula>OR(AND($H9="ΠΕ22",$I9="ΤΕΙ"),AND($H9="ΠΕ23",$I9="ΤΕΙ"),AND($H9="ΠΕ24",$I9="ΤΕΙ"),AND(LEFT($H9,4)="ΠΕ31",$I9="ΤΕΙ"),AND($H9="ΠΕ28",$I9="ΑΕΙ"),AND($H9="ΠΕ29",$I9="ΑΕΙ"))</formula>
    </cfRule>
  </conditionalFormatting>
  <conditionalFormatting sqref="E11:I15">
    <cfRule type="expression" dxfId="64" priority="16">
      <formula>OR(AND($H11&lt;&gt;"ΠΕ23",$K11="ΝΑΙ",$L11="ΕΠΙΚΟΥΡΙΚΟΣ"),AND($H11&lt;&gt;"ΠΕ23",$K11="ΌΧΙ",$L11="ΚΥΡΙΟΣ"))</formula>
    </cfRule>
  </conditionalFormatting>
  <conditionalFormatting sqref="E11:G15">
    <cfRule type="expression" dxfId="63" priority="15">
      <formula>OR(AND($H11&lt;&gt;"ΠΕ25",$I11="ΑΕΙ",$J11="ΑΠΑΙΤΕΙΤΑΙ"),AND($H11&lt;&gt;"ΠΕ25",$H11&lt;&gt;"ΠΕ23",$I11="ΤΕΙ",$J11="ΔΕΝ ΑΠΑΙΤΕΙΤΑΙ"))</formula>
    </cfRule>
  </conditionalFormatting>
  <conditionalFormatting sqref="E11:E15 H11:H15">
    <cfRule type="expression" dxfId="62" priority="14">
      <formula>AND($H11="ΠΕ23",$K11="ΌΧΙ")</formula>
    </cfRule>
  </conditionalFormatting>
  <conditionalFormatting sqref="E11:E15 G11:G15">
    <cfRule type="expression" dxfId="61" priority="13">
      <formula>OR(AND($H11="ΠΕ23",$J11="ΑΠΑΙΤΕΙΤΑΙ"),AND($H11="ΠΕ25",$J11="ΔΕΝ ΑΠΑΙΤΕΙΤΑΙ"))</formula>
    </cfRule>
  </conditionalFormatting>
  <conditionalFormatting sqref="G11:H15">
    <cfRule type="expression" dxfId="60" priority="12">
      <formula>AND($J11="ΔΕΝ ΑΠΑΙΤΕΙΤΑΙ",$K11="ΌΧΙ")</formula>
    </cfRule>
  </conditionalFormatting>
  <conditionalFormatting sqref="E11:F11">
    <cfRule type="expression" dxfId="59" priority="11">
      <formula>OR(AND($H11="ΠΕ22",$I11="ΤΕΙ"),AND($H11="ΠΕ23",$I11="ΤΕΙ"),AND($H11="ΠΕ24",$I11="ΤΕΙ"),AND(LEFT($H11,4)="ΠΕ31",$I11="ΤΕΙ"),AND($H11="ΠΕ28",$I11="ΑΕΙ"),AND($H11="ΠΕ29",$I11="ΑΕΙ"))</formula>
    </cfRule>
  </conditionalFormatting>
  <conditionalFormatting sqref="E9">
    <cfRule type="expression" dxfId="58" priority="10">
      <formula>OR(AND($H9&lt;&gt;"ΠΕ23",$K9="ΝΑΙ",$L9="ΕΠΙΚΟΥΡΙΚΟΣ"),AND($H9&lt;&gt;"ΠΕ23",$K9="ΌΧΙ",$L9="ΚΥΡΙΟΣ"))</formula>
    </cfRule>
  </conditionalFormatting>
  <conditionalFormatting sqref="E9">
    <cfRule type="expression" dxfId="57" priority="9">
      <formula>OR(AND($H9&lt;&gt;"ΠΕ25",$I9="ΑΕΙ",$J9="ΑΠΑΙΤΕΙΤΑΙ"),AND($H9&lt;&gt;"ΠΕ25",$H9&lt;&gt;"ΠΕ23",$I9="ΤΕΙ",$J9="ΔΕΝ ΑΠΑΙΤΕΙΤΑΙ"))</formula>
    </cfRule>
  </conditionalFormatting>
  <conditionalFormatting sqref="E9">
    <cfRule type="expression" dxfId="56" priority="8">
      <formula>AND($H9="ΠΕ23",$K9="ΌΧΙ")</formula>
    </cfRule>
  </conditionalFormatting>
  <conditionalFormatting sqref="E9">
    <cfRule type="expression" dxfId="55" priority="7">
      <formula>OR(AND($H9="ΠΕ23",$J9="ΑΠΑΙΤΕΙΤΑΙ"),AND($H9="ΠΕ25",$J9="ΔΕΝ ΑΠΑΙΤΕΙΤΑΙ"))</formula>
    </cfRule>
  </conditionalFormatting>
  <dataValidations count="12">
    <dataValidation type="list" allowBlank="1" showInputMessage="1" showErrorMessage="1" sqref="L12:O15 Y12:Z15 H12:H15">
      <formula1>NAI_OXI</formula1>
    </dataValidation>
    <dataValidation type="whole" allowBlank="1" showInputMessage="1" showErrorMessage="1" sqref="P12:P15 S12:S15">
      <formula1>0</formula1>
      <formula2>40</formula2>
    </dataValidation>
    <dataValidation type="whole" allowBlank="1" showInputMessage="1" showErrorMessage="1" sqref="Q12:Q15 T12:T15">
      <formula1>0</formula1>
      <formula2>11</formula2>
    </dataValidation>
    <dataValidation type="whole" allowBlank="1" showInputMessage="1" showErrorMessage="1" sqref="R12:R15 U12:U15">
      <formula1>0</formula1>
      <formula2>29</formula2>
    </dataValidation>
    <dataValidation type="decimal" allowBlank="1" showInputMessage="1" showErrorMessage="1" sqref="V12:V15">
      <formula1>0</formula1>
      <formula2>1</formula2>
    </dataValidation>
    <dataValidation type="list" allowBlank="1" showInputMessage="1" showErrorMessage="1" sqref="X12:X15">
      <formula1>ΠΟΛΥΤΕΚΝΟΣ_ΤΡΙΤΕΚΝΟΣ</formula1>
    </dataValidation>
    <dataValidation type="decimal" allowBlank="1" showInputMessage="1" showErrorMessage="1" sqref="K12:K15">
      <formula1>0</formula1>
      <formula2>10</formula2>
    </dataValidation>
    <dataValidation type="list" allowBlank="1" showInputMessage="1" showErrorMessage="1" sqref="I12:I15">
      <formula1>ΚΑΤΗΓΟΡΙΑ_ΠΙΝΑΚΑ</formula1>
    </dataValidation>
    <dataValidation type="list" allowBlank="1" showInputMessage="1" showErrorMessage="1" sqref="E12:E15">
      <formula1>ΚΛΑΔΟΣ_ΕΕΠ</formula1>
    </dataValidation>
    <dataValidation type="list" allowBlank="1" showInputMessage="1" showErrorMessage="1" sqref="G12:G15">
      <formula1>ΑΠΑΙΤΕΙΤΑΙ_ΔΕΝ_ΑΠΑΙΤΕΙΤΑΙ</formula1>
    </dataValidation>
    <dataValidation type="list" allowBlank="1" showInputMessage="1" showErrorMessage="1" sqref="F12:F15">
      <formula1>ΑΕΙ_ΤΕΙ</formula1>
    </dataValidation>
    <dataValidation type="whole" operator="greaterThanOrEqual" allowBlank="1" showInputMessage="1" showErrorMessage="1" sqref="W12:W15">
      <formula1>0</formula1>
    </dataValidation>
  </dataValidations>
  <pageMargins left="0.7" right="0.7" top="0.75" bottom="0.75" header="0.3" footer="0.3"/>
  <pageSetup paperSize="9" scale="36"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5:AK39"/>
  <sheetViews>
    <sheetView view="pageBreakPreview" zoomScale="60" zoomScaleNormal="100" workbookViewId="0">
      <pane ySplit="11" topLeftCell="A12" activePane="bottomLeft" state="frozen"/>
      <selection pane="bottomLeft" activeCell="F33" sqref="F33"/>
    </sheetView>
    <sheetView view="pageBreakPreview" zoomScale="60" zoomScaleNormal="100" workbookViewId="1">
      <selection activeCell="AL1" sqref="AL1:AL1048576"/>
    </sheetView>
  </sheetViews>
  <sheetFormatPr defaultColWidth="8.77734375" defaultRowHeight="14.4"/>
  <cols>
    <col min="1" max="1" width="4.109375" style="3" bestFit="1" customWidth="1"/>
    <col min="2" max="2" width="24.5546875" style="3" customWidth="1"/>
    <col min="3" max="3" width="15.77734375" style="3" customWidth="1"/>
    <col min="4" max="4" width="21" style="3" customWidth="1"/>
    <col min="5" max="5" width="11.33203125" style="28" bestFit="1" customWidth="1"/>
    <col min="6" max="6" width="8.77734375" style="28"/>
    <col min="7" max="7" width="10.21875" style="3" bestFit="1" customWidth="1"/>
    <col min="8" max="8" width="10.21875" style="28" customWidth="1"/>
    <col min="9" max="9" width="11.88671875" style="28" bestFit="1" customWidth="1"/>
    <col min="10" max="10" width="11.5546875" style="3" bestFit="1" customWidth="1"/>
    <col min="11" max="11" width="8.88671875" style="3" bestFit="1" customWidth="1"/>
    <col min="12" max="12" width="10.44140625" style="3" bestFit="1" customWidth="1"/>
    <col min="13" max="13" width="14.33203125" style="3" bestFit="1" customWidth="1"/>
    <col min="14" max="14" width="6.109375" style="3" bestFit="1" customWidth="1"/>
    <col min="15" max="15" width="14.109375" style="3" bestFit="1" customWidth="1"/>
    <col min="16" max="18" width="6.109375" style="3" bestFit="1" customWidth="1"/>
    <col min="19" max="20" width="6.21875" style="3" bestFit="1" customWidth="1"/>
    <col min="21" max="23" width="6.109375" style="3" bestFit="1" customWidth="1"/>
    <col min="24" max="24" width="5.6640625" style="3" customWidth="1"/>
    <col min="25" max="26" width="6.109375" style="3" bestFit="1" customWidth="1"/>
    <col min="27" max="27" width="5.109375" style="3" bestFit="1" customWidth="1"/>
    <col min="28" max="29" width="9" style="3" bestFit="1" customWidth="1"/>
    <col min="30" max="30" width="5.77734375" style="3" bestFit="1" customWidth="1"/>
    <col min="31" max="33" width="8.77734375" style="3"/>
    <col min="34" max="36" width="6.109375" style="3" bestFit="1" customWidth="1"/>
    <col min="37" max="37" width="6.21875" style="3" bestFit="1" customWidth="1"/>
    <col min="38" max="16384" width="8.77734375" style="3"/>
  </cols>
  <sheetData>
    <row r="5" spans="1:37">
      <c r="C5" s="19" t="s">
        <v>476</v>
      </c>
    </row>
    <row r="6" spans="1:37">
      <c r="C6" s="20" t="s">
        <v>358</v>
      </c>
    </row>
    <row r="7" spans="1:37">
      <c r="C7" s="21" t="s">
        <v>355</v>
      </c>
    </row>
    <row r="8" spans="1:37" ht="15" thickBot="1">
      <c r="C8" s="21"/>
    </row>
    <row r="9" spans="1:37" ht="15.6" thickTop="1" thickBot="1">
      <c r="A9" s="162"/>
      <c r="B9" s="166" t="s">
        <v>318</v>
      </c>
      <c r="C9" s="166"/>
      <c r="D9" s="166"/>
      <c r="E9" s="167" t="s">
        <v>319</v>
      </c>
      <c r="F9" s="167"/>
      <c r="G9" s="167"/>
      <c r="H9" s="167"/>
      <c r="I9" s="167"/>
      <c r="J9" s="167"/>
      <c r="K9" s="168" t="s">
        <v>327</v>
      </c>
      <c r="L9" s="168"/>
      <c r="M9" s="168"/>
      <c r="N9" s="168"/>
      <c r="O9" s="168"/>
      <c r="P9" s="169" t="s">
        <v>328</v>
      </c>
      <c r="Q9" s="170"/>
      <c r="R9" s="170"/>
      <c r="S9" s="170"/>
      <c r="T9" s="170"/>
      <c r="U9" s="171"/>
      <c r="V9" s="175" t="s">
        <v>322</v>
      </c>
      <c r="W9" s="175"/>
      <c r="X9" s="175"/>
      <c r="Y9" s="164" t="s">
        <v>330</v>
      </c>
      <c r="Z9" s="164"/>
      <c r="AA9" s="176" t="s">
        <v>323</v>
      </c>
      <c r="AB9" s="176"/>
      <c r="AC9" s="176"/>
      <c r="AD9" s="176"/>
      <c r="AE9" s="176"/>
      <c r="AF9" s="176"/>
      <c r="AG9" s="176"/>
      <c r="AH9" s="176"/>
      <c r="AI9" s="176"/>
      <c r="AJ9" s="176"/>
      <c r="AK9" s="160"/>
    </row>
    <row r="10" spans="1:37" ht="15.6" thickTop="1" thickBot="1">
      <c r="A10" s="163"/>
      <c r="B10" s="166"/>
      <c r="C10" s="166"/>
      <c r="D10" s="166"/>
      <c r="E10" s="167"/>
      <c r="F10" s="167"/>
      <c r="G10" s="167"/>
      <c r="H10" s="167"/>
      <c r="I10" s="167"/>
      <c r="J10" s="167"/>
      <c r="K10" s="168"/>
      <c r="L10" s="168"/>
      <c r="M10" s="168"/>
      <c r="N10" s="168"/>
      <c r="O10" s="168"/>
      <c r="P10" s="172"/>
      <c r="Q10" s="173"/>
      <c r="R10" s="173"/>
      <c r="S10" s="173"/>
      <c r="T10" s="173"/>
      <c r="U10" s="174"/>
      <c r="V10" s="175"/>
      <c r="W10" s="175"/>
      <c r="X10" s="175"/>
      <c r="Y10" s="164"/>
      <c r="Z10" s="164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61"/>
    </row>
    <row r="11" spans="1:37" s="1" customFormat="1" ht="152.55000000000001" customHeight="1" thickTop="1" thickBot="1">
      <c r="A11" s="87" t="s">
        <v>178</v>
      </c>
      <c r="B11" s="6" t="s">
        <v>107</v>
      </c>
      <c r="C11" s="7" t="s">
        <v>108</v>
      </c>
      <c r="D11" s="7" t="s">
        <v>109</v>
      </c>
      <c r="E11" s="144" t="s">
        <v>121</v>
      </c>
      <c r="F11" s="144" t="s">
        <v>325</v>
      </c>
      <c r="G11" s="50" t="s">
        <v>127</v>
      </c>
      <c r="H11" s="49" t="s">
        <v>326</v>
      </c>
      <c r="I11" s="144" t="s">
        <v>122</v>
      </c>
      <c r="J11" s="50" t="s">
        <v>103</v>
      </c>
      <c r="K11" s="47" t="s">
        <v>104</v>
      </c>
      <c r="L11" s="47" t="s">
        <v>128</v>
      </c>
      <c r="M11" s="47" t="s">
        <v>265</v>
      </c>
      <c r="N11" s="47" t="s">
        <v>123</v>
      </c>
      <c r="O11" s="47" t="s">
        <v>124</v>
      </c>
      <c r="P11" s="53" t="s">
        <v>110</v>
      </c>
      <c r="Q11" s="53" t="s">
        <v>111</v>
      </c>
      <c r="R11" s="53" t="s">
        <v>112</v>
      </c>
      <c r="S11" s="53" t="s">
        <v>113</v>
      </c>
      <c r="T11" s="53" t="s">
        <v>114</v>
      </c>
      <c r="U11" s="53" t="s">
        <v>115</v>
      </c>
      <c r="V11" s="51" t="s">
        <v>329</v>
      </c>
      <c r="W11" s="51" t="s">
        <v>278</v>
      </c>
      <c r="X11" s="51" t="s">
        <v>116</v>
      </c>
      <c r="Y11" s="60" t="s">
        <v>125</v>
      </c>
      <c r="Z11" s="60" t="s">
        <v>117</v>
      </c>
      <c r="AA11" s="47" t="s">
        <v>118</v>
      </c>
      <c r="AB11" s="47" t="s">
        <v>129</v>
      </c>
      <c r="AC11" s="47" t="s">
        <v>130</v>
      </c>
      <c r="AD11" s="47" t="s">
        <v>126</v>
      </c>
      <c r="AE11" s="53" t="s">
        <v>119</v>
      </c>
      <c r="AF11" s="53" t="s">
        <v>120</v>
      </c>
      <c r="AG11" s="51" t="s">
        <v>280</v>
      </c>
      <c r="AH11" s="51" t="s">
        <v>281</v>
      </c>
      <c r="AI11" s="51" t="s">
        <v>282</v>
      </c>
      <c r="AJ11" s="51" t="s">
        <v>283</v>
      </c>
      <c r="AK11" s="52" t="s">
        <v>101</v>
      </c>
    </row>
    <row r="12" spans="1:37" ht="15" thickTop="1">
      <c r="A12" s="22">
        <v>1</v>
      </c>
      <c r="B12" s="24" t="s">
        <v>135</v>
      </c>
      <c r="C12" s="24" t="s">
        <v>48</v>
      </c>
      <c r="D12" s="24" t="s">
        <v>8</v>
      </c>
      <c r="E12" s="104" t="s">
        <v>131</v>
      </c>
      <c r="F12" s="104" t="s">
        <v>335</v>
      </c>
      <c r="G12" s="43" t="s">
        <v>133</v>
      </c>
      <c r="H12" s="104" t="s">
        <v>3</v>
      </c>
      <c r="I12" s="104" t="s">
        <v>262</v>
      </c>
      <c r="J12" s="95">
        <v>41606</v>
      </c>
      <c r="K12" s="96">
        <v>5.47</v>
      </c>
      <c r="L12" s="97"/>
      <c r="M12" s="97"/>
      <c r="N12" s="97"/>
      <c r="O12" s="97"/>
      <c r="P12" s="43"/>
      <c r="Q12" s="43"/>
      <c r="R12" s="43"/>
      <c r="S12" s="43"/>
      <c r="T12" s="43">
        <v>5</v>
      </c>
      <c r="U12" s="43">
        <v>27</v>
      </c>
      <c r="V12" s="98">
        <v>0.67</v>
      </c>
      <c r="W12" s="99"/>
      <c r="X12" s="97"/>
      <c r="Y12" s="97"/>
      <c r="Z12" s="97"/>
      <c r="AA12" s="39">
        <f t="shared" ref="AA12:AA18" si="0">IF(ISBLANK($B12),"",IF(K12&gt;5,ROUND(0.5*(K12-5),2),0))</f>
        <v>0.24</v>
      </c>
      <c r="AB12" s="39">
        <f t="shared" ref="AB12:AB18" si="1">IF(ISBLANK($B12),"",IF(L12="ΝΑΙ",6,(IF(M12="ΝΑΙ",4,0))))</f>
        <v>0</v>
      </c>
      <c r="AC12" s="39">
        <f t="shared" ref="AC12:AC18" si="2">IF(ISBLANK($B12),"",IF(E12="ΠΕ23",IF(N12="ΝΑΙ",3,(IF(O12="ΝΑΙ",2,0))),IF(N12="ΝΑΙ",3,(IF(O12="ΝΑΙ",2,0)))))</f>
        <v>0</v>
      </c>
      <c r="AD12" s="39">
        <f t="shared" ref="AD12:AD18" si="3">IF(ISBLANK($B12),"",MAX(AB12:AC12))</f>
        <v>0</v>
      </c>
      <c r="AE12" s="39">
        <f t="shared" ref="AE12:AE18" si="4">IF(ISBLANK($B12),"",MIN(3,0.5*INT((P12*12+Q12+ROUND(R12/30,0))/6)))</f>
        <v>0</v>
      </c>
      <c r="AF12" s="39">
        <f t="shared" ref="AF12:AF18" si="5">IF(ISBLANK($B12),"",0.25*(S12*12+T12+ROUND(U12/30,0)))</f>
        <v>1.5</v>
      </c>
      <c r="AG12" s="32">
        <f t="shared" ref="AG12:AG18" si="6">IF(ISBLANK($B12),"",IF(V12&gt;=67%,7,0))</f>
        <v>7</v>
      </c>
      <c r="AH12" s="32">
        <f t="shared" ref="AH12:AH18" si="7">IF(ISBLANK($B12),"",IF(W12&gt;=1,7,0))</f>
        <v>0</v>
      </c>
      <c r="AI12" s="32">
        <f t="shared" ref="AI12:AI18" si="8">IF(ISBLANK($B12),"",IF(X12="ΠΟΛΥΤΕΚΝΟΣ",7,IF(X12="ΤΡΙΤΕΚΝΟΣ",3,0)))</f>
        <v>0</v>
      </c>
      <c r="AJ12" s="32">
        <f t="shared" ref="AJ12:AJ18" si="9">IF(ISBLANK($B12),"",MAX(AG12:AI12))</f>
        <v>7</v>
      </c>
      <c r="AK12" s="32">
        <f t="shared" ref="AK12:AK18" si="10">IF(ISBLANK($B12),"",AA12+SUM(AD12:AF12,AJ12))</f>
        <v>8.74</v>
      </c>
    </row>
    <row r="13" spans="1:37" ht="15" thickBot="1">
      <c r="A13" s="11">
        <v>2</v>
      </c>
      <c r="B13" s="101" t="s">
        <v>405</v>
      </c>
      <c r="C13" s="101" t="s">
        <v>1</v>
      </c>
      <c r="D13" s="101" t="s">
        <v>181</v>
      </c>
      <c r="E13" s="104" t="s">
        <v>131</v>
      </c>
      <c r="F13" s="104" t="s">
        <v>335</v>
      </c>
      <c r="G13" s="43" t="s">
        <v>133</v>
      </c>
      <c r="H13" s="104" t="s">
        <v>3</v>
      </c>
      <c r="I13" s="104" t="s">
        <v>262</v>
      </c>
      <c r="J13" s="95">
        <v>41058</v>
      </c>
      <c r="K13" s="96">
        <v>7.34</v>
      </c>
      <c r="L13" s="97"/>
      <c r="M13" s="97"/>
      <c r="N13" s="97"/>
      <c r="O13" s="97"/>
      <c r="P13" s="43"/>
      <c r="Q13" s="43"/>
      <c r="R13" s="43"/>
      <c r="S13" s="43"/>
      <c r="T13" s="43">
        <v>6</v>
      </c>
      <c r="U13" s="43">
        <v>7</v>
      </c>
      <c r="V13" s="98"/>
      <c r="W13" s="99"/>
      <c r="X13" s="97"/>
      <c r="Y13" s="97"/>
      <c r="Z13" s="97"/>
      <c r="AA13" s="39">
        <f t="shared" si="0"/>
        <v>1.17</v>
      </c>
      <c r="AB13" s="39">
        <f t="shared" si="1"/>
        <v>0</v>
      </c>
      <c r="AC13" s="39">
        <f t="shared" si="2"/>
        <v>0</v>
      </c>
      <c r="AD13" s="39">
        <f t="shared" si="3"/>
        <v>0</v>
      </c>
      <c r="AE13" s="39">
        <f t="shared" si="4"/>
        <v>0</v>
      </c>
      <c r="AF13" s="39">
        <f t="shared" si="5"/>
        <v>1.5</v>
      </c>
      <c r="AG13" s="32">
        <f t="shared" si="6"/>
        <v>0</v>
      </c>
      <c r="AH13" s="32">
        <f t="shared" si="7"/>
        <v>0</v>
      </c>
      <c r="AI13" s="32">
        <f t="shared" si="8"/>
        <v>0</v>
      </c>
      <c r="AJ13" s="32">
        <f t="shared" si="9"/>
        <v>0</v>
      </c>
      <c r="AK13" s="32">
        <f t="shared" si="10"/>
        <v>2.67</v>
      </c>
    </row>
    <row r="14" spans="1:37" ht="15" thickTop="1">
      <c r="A14" s="22">
        <v>3</v>
      </c>
      <c r="B14" s="24" t="s">
        <v>406</v>
      </c>
      <c r="C14" s="24" t="s">
        <v>70</v>
      </c>
      <c r="D14" s="24" t="s">
        <v>87</v>
      </c>
      <c r="E14" s="104" t="s">
        <v>131</v>
      </c>
      <c r="F14" s="104" t="s">
        <v>335</v>
      </c>
      <c r="G14" s="43" t="s">
        <v>133</v>
      </c>
      <c r="H14" s="104" t="s">
        <v>3</v>
      </c>
      <c r="I14" s="104" t="s">
        <v>262</v>
      </c>
      <c r="J14" s="95">
        <v>42318</v>
      </c>
      <c r="K14" s="96">
        <v>9.35</v>
      </c>
      <c r="L14" s="97"/>
      <c r="M14" s="97"/>
      <c r="N14" s="97"/>
      <c r="O14" s="97"/>
      <c r="P14" s="43"/>
      <c r="Q14" s="43"/>
      <c r="R14" s="43"/>
      <c r="S14" s="43"/>
      <c r="T14" s="43"/>
      <c r="U14" s="43"/>
      <c r="V14" s="98"/>
      <c r="W14" s="99"/>
      <c r="X14" s="97"/>
      <c r="Y14" s="97"/>
      <c r="Z14" s="97"/>
      <c r="AA14" s="39">
        <f t="shared" si="0"/>
        <v>2.1800000000000002</v>
      </c>
      <c r="AB14" s="39">
        <f t="shared" si="1"/>
        <v>0</v>
      </c>
      <c r="AC14" s="39">
        <f t="shared" si="2"/>
        <v>0</v>
      </c>
      <c r="AD14" s="39">
        <f t="shared" si="3"/>
        <v>0</v>
      </c>
      <c r="AE14" s="39">
        <f t="shared" si="4"/>
        <v>0</v>
      </c>
      <c r="AF14" s="39">
        <f t="shared" si="5"/>
        <v>0</v>
      </c>
      <c r="AG14" s="32">
        <f t="shared" si="6"/>
        <v>0</v>
      </c>
      <c r="AH14" s="32">
        <f t="shared" si="7"/>
        <v>0</v>
      </c>
      <c r="AI14" s="32">
        <f t="shared" si="8"/>
        <v>0</v>
      </c>
      <c r="AJ14" s="32">
        <f t="shared" si="9"/>
        <v>0</v>
      </c>
      <c r="AK14" s="32">
        <f t="shared" si="10"/>
        <v>2.1800000000000002</v>
      </c>
    </row>
    <row r="15" spans="1:37" ht="15" thickBot="1">
      <c r="A15" s="11">
        <v>4</v>
      </c>
      <c r="B15" s="101" t="s">
        <v>407</v>
      </c>
      <c r="C15" s="101" t="s">
        <v>8</v>
      </c>
      <c r="D15" s="101" t="s">
        <v>193</v>
      </c>
      <c r="E15" s="104" t="s">
        <v>131</v>
      </c>
      <c r="F15" s="104" t="s">
        <v>335</v>
      </c>
      <c r="G15" s="43" t="s">
        <v>133</v>
      </c>
      <c r="H15" s="104" t="s">
        <v>3</v>
      </c>
      <c r="I15" s="104" t="s">
        <v>262</v>
      </c>
      <c r="J15" s="95">
        <v>38694</v>
      </c>
      <c r="K15" s="96">
        <v>7</v>
      </c>
      <c r="L15" s="97"/>
      <c r="M15" s="97"/>
      <c r="N15" s="97"/>
      <c r="O15" s="97"/>
      <c r="P15" s="43">
        <v>1</v>
      </c>
      <c r="Q15" s="43">
        <v>3</v>
      </c>
      <c r="R15" s="43">
        <v>8</v>
      </c>
      <c r="S15" s="43"/>
      <c r="T15" s="43"/>
      <c r="U15" s="43"/>
      <c r="V15" s="98"/>
      <c r="W15" s="99"/>
      <c r="X15" s="97"/>
      <c r="Y15" s="97"/>
      <c r="Z15" s="97"/>
      <c r="AA15" s="39">
        <f t="shared" si="0"/>
        <v>1</v>
      </c>
      <c r="AB15" s="39">
        <f t="shared" si="1"/>
        <v>0</v>
      </c>
      <c r="AC15" s="39">
        <f t="shared" si="2"/>
        <v>0</v>
      </c>
      <c r="AD15" s="39">
        <f t="shared" si="3"/>
        <v>0</v>
      </c>
      <c r="AE15" s="39">
        <f t="shared" si="4"/>
        <v>1</v>
      </c>
      <c r="AF15" s="39">
        <f t="shared" si="5"/>
        <v>0</v>
      </c>
      <c r="AG15" s="32">
        <f t="shared" si="6"/>
        <v>0</v>
      </c>
      <c r="AH15" s="32">
        <f t="shared" si="7"/>
        <v>0</v>
      </c>
      <c r="AI15" s="32">
        <f t="shared" si="8"/>
        <v>0</v>
      </c>
      <c r="AJ15" s="32">
        <f t="shared" si="9"/>
        <v>0</v>
      </c>
      <c r="AK15" s="32">
        <f t="shared" si="10"/>
        <v>2</v>
      </c>
    </row>
    <row r="16" spans="1:37" ht="15" thickTop="1">
      <c r="A16" s="22">
        <v>5</v>
      </c>
      <c r="B16" s="24" t="s">
        <v>136</v>
      </c>
      <c r="C16" s="24" t="s">
        <v>18</v>
      </c>
      <c r="D16" s="24" t="s">
        <v>137</v>
      </c>
      <c r="E16" s="104" t="s">
        <v>131</v>
      </c>
      <c r="F16" s="104" t="s">
        <v>335</v>
      </c>
      <c r="G16" s="43" t="s">
        <v>133</v>
      </c>
      <c r="H16" s="104" t="s">
        <v>3</v>
      </c>
      <c r="I16" s="104" t="s">
        <v>262</v>
      </c>
      <c r="J16" s="95">
        <v>40857</v>
      </c>
      <c r="K16" s="96">
        <v>8.75</v>
      </c>
      <c r="L16" s="97"/>
      <c r="M16" s="97"/>
      <c r="N16" s="97"/>
      <c r="O16" s="97"/>
      <c r="P16" s="43"/>
      <c r="Q16" s="43"/>
      <c r="R16" s="43"/>
      <c r="S16" s="43"/>
      <c r="T16" s="43"/>
      <c r="U16" s="43"/>
      <c r="V16" s="98"/>
      <c r="W16" s="99"/>
      <c r="X16" s="97"/>
      <c r="Y16" s="97"/>
      <c r="Z16" s="97"/>
      <c r="AA16" s="39">
        <f t="shared" si="0"/>
        <v>1.88</v>
      </c>
      <c r="AB16" s="39">
        <f t="shared" si="1"/>
        <v>0</v>
      </c>
      <c r="AC16" s="39">
        <f t="shared" si="2"/>
        <v>0</v>
      </c>
      <c r="AD16" s="39">
        <f t="shared" si="3"/>
        <v>0</v>
      </c>
      <c r="AE16" s="39">
        <f t="shared" si="4"/>
        <v>0</v>
      </c>
      <c r="AF16" s="39">
        <f t="shared" si="5"/>
        <v>0</v>
      </c>
      <c r="AG16" s="32">
        <f t="shared" si="6"/>
        <v>0</v>
      </c>
      <c r="AH16" s="32">
        <f t="shared" si="7"/>
        <v>0</v>
      </c>
      <c r="AI16" s="32">
        <f t="shared" si="8"/>
        <v>0</v>
      </c>
      <c r="AJ16" s="32">
        <f t="shared" si="9"/>
        <v>0</v>
      </c>
      <c r="AK16" s="32">
        <f t="shared" si="10"/>
        <v>1.88</v>
      </c>
    </row>
    <row r="17" spans="1:37" ht="15" thickBot="1">
      <c r="A17" s="11">
        <v>6</v>
      </c>
      <c r="B17" s="101" t="s">
        <v>408</v>
      </c>
      <c r="C17" s="101" t="s">
        <v>38</v>
      </c>
      <c r="D17" s="101" t="s">
        <v>8</v>
      </c>
      <c r="E17" s="104" t="s">
        <v>131</v>
      </c>
      <c r="F17" s="104" t="s">
        <v>335</v>
      </c>
      <c r="G17" s="43" t="s">
        <v>133</v>
      </c>
      <c r="H17" s="104" t="s">
        <v>3</v>
      </c>
      <c r="I17" s="104" t="s">
        <v>262</v>
      </c>
      <c r="J17" s="95">
        <v>39944</v>
      </c>
      <c r="K17" s="96">
        <v>8.26</v>
      </c>
      <c r="L17" s="97"/>
      <c r="M17" s="97"/>
      <c r="N17" s="97"/>
      <c r="O17" s="97"/>
      <c r="P17" s="43"/>
      <c r="Q17" s="43">
        <v>5</v>
      </c>
      <c r="R17" s="43"/>
      <c r="S17" s="43"/>
      <c r="T17" s="43"/>
      <c r="U17" s="43"/>
      <c r="V17" s="98"/>
      <c r="W17" s="99"/>
      <c r="X17" s="97"/>
      <c r="Y17" s="97"/>
      <c r="Z17" s="97"/>
      <c r="AA17" s="39">
        <f t="shared" si="0"/>
        <v>1.63</v>
      </c>
      <c r="AB17" s="39">
        <f t="shared" si="1"/>
        <v>0</v>
      </c>
      <c r="AC17" s="39">
        <f t="shared" si="2"/>
        <v>0</v>
      </c>
      <c r="AD17" s="39">
        <f t="shared" si="3"/>
        <v>0</v>
      </c>
      <c r="AE17" s="39">
        <f t="shared" si="4"/>
        <v>0</v>
      </c>
      <c r="AF17" s="39">
        <f t="shared" si="5"/>
        <v>0</v>
      </c>
      <c r="AG17" s="32">
        <f t="shared" si="6"/>
        <v>0</v>
      </c>
      <c r="AH17" s="32">
        <f t="shared" si="7"/>
        <v>0</v>
      </c>
      <c r="AI17" s="32">
        <f t="shared" si="8"/>
        <v>0</v>
      </c>
      <c r="AJ17" s="32">
        <f t="shared" si="9"/>
        <v>0</v>
      </c>
      <c r="AK17" s="32">
        <f t="shared" si="10"/>
        <v>1.63</v>
      </c>
    </row>
    <row r="18" spans="1:37" ht="15" thickTop="1">
      <c r="A18" s="22">
        <v>7</v>
      </c>
      <c r="B18" s="24" t="s">
        <v>140</v>
      </c>
      <c r="C18" s="24" t="s">
        <v>141</v>
      </c>
      <c r="D18" s="24" t="s">
        <v>14</v>
      </c>
      <c r="E18" s="104" t="s">
        <v>131</v>
      </c>
      <c r="F18" s="104" t="s">
        <v>335</v>
      </c>
      <c r="G18" s="43" t="s">
        <v>133</v>
      </c>
      <c r="H18" s="104" t="s">
        <v>3</v>
      </c>
      <c r="I18" s="104" t="s">
        <v>262</v>
      </c>
      <c r="J18" s="95">
        <v>42334</v>
      </c>
      <c r="K18" s="96">
        <v>5.91</v>
      </c>
      <c r="L18" s="97"/>
      <c r="M18" s="97"/>
      <c r="N18" s="97"/>
      <c r="O18" s="97"/>
      <c r="P18" s="43"/>
      <c r="Q18" s="43">
        <v>5</v>
      </c>
      <c r="R18" s="43"/>
      <c r="S18" s="43"/>
      <c r="T18" s="43"/>
      <c r="U18" s="43"/>
      <c r="V18" s="98"/>
      <c r="W18" s="99"/>
      <c r="X18" s="97"/>
      <c r="Y18" s="97"/>
      <c r="Z18" s="97"/>
      <c r="AA18" s="39">
        <f t="shared" si="0"/>
        <v>0.46</v>
      </c>
      <c r="AB18" s="39">
        <f t="shared" si="1"/>
        <v>0</v>
      </c>
      <c r="AC18" s="39">
        <f t="shared" si="2"/>
        <v>0</v>
      </c>
      <c r="AD18" s="39">
        <f t="shared" si="3"/>
        <v>0</v>
      </c>
      <c r="AE18" s="39">
        <f t="shared" si="4"/>
        <v>0</v>
      </c>
      <c r="AF18" s="39">
        <f t="shared" si="5"/>
        <v>0</v>
      </c>
      <c r="AG18" s="32">
        <f t="shared" si="6"/>
        <v>0</v>
      </c>
      <c r="AH18" s="32">
        <f t="shared" si="7"/>
        <v>0</v>
      </c>
      <c r="AI18" s="32">
        <f t="shared" si="8"/>
        <v>0</v>
      </c>
      <c r="AJ18" s="32">
        <f t="shared" si="9"/>
        <v>0</v>
      </c>
      <c r="AK18" s="32">
        <f t="shared" si="10"/>
        <v>0.46</v>
      </c>
    </row>
    <row r="19" spans="1:37">
      <c r="A19" s="120"/>
      <c r="B19" s="114"/>
      <c r="C19" s="114"/>
      <c r="D19" s="114"/>
      <c r="E19" s="120"/>
      <c r="F19" s="120"/>
      <c r="G19" s="114"/>
      <c r="H19" s="120"/>
      <c r="I19" s="120"/>
      <c r="J19" s="115"/>
      <c r="K19" s="114"/>
      <c r="L19" s="112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</row>
    <row r="20" spans="1:37">
      <c r="A20" s="121"/>
      <c r="B20" s="117"/>
      <c r="C20" s="117"/>
      <c r="D20" s="117"/>
      <c r="E20" s="121"/>
      <c r="F20" s="121"/>
      <c r="G20" s="117"/>
      <c r="H20" s="121"/>
      <c r="I20" s="121"/>
      <c r="J20" s="118"/>
      <c r="K20" s="117"/>
      <c r="L20" s="116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</row>
    <row r="21" spans="1:37">
      <c r="A21" s="121"/>
      <c r="B21" s="117"/>
      <c r="C21" s="117"/>
      <c r="D21" s="117"/>
      <c r="E21" s="121"/>
      <c r="F21" s="121"/>
      <c r="G21" s="117"/>
      <c r="H21" s="121"/>
      <c r="I21" s="121"/>
      <c r="J21" s="118"/>
      <c r="K21" s="117"/>
      <c r="L21" s="116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</row>
    <row r="22" spans="1:37">
      <c r="A22" s="121"/>
      <c r="B22" s="117"/>
      <c r="C22" s="117"/>
      <c r="D22" s="117"/>
      <c r="E22" s="121"/>
      <c r="F22" s="121"/>
      <c r="G22" s="117"/>
      <c r="H22" s="121"/>
      <c r="I22" s="121"/>
      <c r="J22" s="118"/>
      <c r="K22" s="117"/>
      <c r="L22" s="116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</row>
    <row r="25" spans="1:37">
      <c r="J25" s="1"/>
    </row>
    <row r="26" spans="1:37">
      <c r="J26" s="1"/>
    </row>
    <row r="27" spans="1:37">
      <c r="J27" s="1"/>
    </row>
    <row r="28" spans="1:37">
      <c r="J28" s="1"/>
    </row>
    <row r="29" spans="1:37">
      <c r="J29" s="1"/>
    </row>
    <row r="30" spans="1:37">
      <c r="J30" s="1"/>
    </row>
    <row r="31" spans="1:37">
      <c r="J31" s="1"/>
    </row>
    <row r="32" spans="1:37">
      <c r="J32" s="1"/>
    </row>
    <row r="33" spans="10:10">
      <c r="J33" s="1"/>
    </row>
    <row r="34" spans="10:10">
      <c r="J34" s="1"/>
    </row>
    <row r="35" spans="10:10">
      <c r="J35" s="1"/>
    </row>
    <row r="36" spans="10:10">
      <c r="J36" s="1"/>
    </row>
    <row r="37" spans="10:10">
      <c r="J37" s="1"/>
    </row>
    <row r="38" spans="10:10">
      <c r="J38" s="1"/>
    </row>
    <row r="39" spans="10:10">
      <c r="J39" s="1"/>
    </row>
  </sheetData>
  <sortState ref="A10:AN24">
    <sortCondition ref="I10:I24"/>
    <sortCondition ref="J10:J24"/>
    <sortCondition descending="1" ref="L10:L24"/>
  </sortState>
  <mergeCells count="9">
    <mergeCell ref="Y9:Z10"/>
    <mergeCell ref="AA9:AJ10"/>
    <mergeCell ref="AK9:AK10"/>
    <mergeCell ref="A9:A10"/>
    <mergeCell ref="B9:D10"/>
    <mergeCell ref="E9:J10"/>
    <mergeCell ref="K9:O10"/>
    <mergeCell ref="P9:U10"/>
    <mergeCell ref="V9:X10"/>
  </mergeCells>
  <conditionalFormatting sqref="E9 E12:F18">
    <cfRule type="expression" dxfId="54" priority="17">
      <formula>OR(AND($H9="ΠΕ22",$I9="ΤΕΙ"),AND($H9="ΠΕ23",$I9="ΤΕΙ"),AND($H9="ΠΕ24",$I9="ΤΕΙ"),AND(LEFT($H9,4)="ΠΕ31",$I9="ΤΕΙ"),AND($H9="ΠΕ28",$I9="ΑΕΙ"),AND($H9="ΠΕ29",$I9="ΑΕΙ"))</formula>
    </cfRule>
  </conditionalFormatting>
  <conditionalFormatting sqref="E11:I18">
    <cfRule type="expression" dxfId="53" priority="16">
      <formula>OR(AND($H11&lt;&gt;"ΠΕ23",$K11="ΝΑΙ",$L11="ΕΠΙΚΟΥΡΙΚΟΣ"),AND($H11&lt;&gt;"ΠΕ23",$K11="ΌΧΙ",$L11="ΚΥΡΙΟΣ"))</formula>
    </cfRule>
  </conditionalFormatting>
  <conditionalFormatting sqref="E11:G18">
    <cfRule type="expression" dxfId="52" priority="15">
      <formula>OR(AND($H11&lt;&gt;"ΠΕ25",$I11="ΑΕΙ",$J11="ΑΠΑΙΤΕΙΤΑΙ"),AND($H11&lt;&gt;"ΠΕ25",$H11&lt;&gt;"ΠΕ23",$I11="ΤΕΙ",$J11="ΔΕΝ ΑΠΑΙΤΕΙΤΑΙ"))</formula>
    </cfRule>
  </conditionalFormatting>
  <conditionalFormatting sqref="E11:E18 H11:H18">
    <cfRule type="expression" dxfId="51" priority="14">
      <formula>AND($H11="ΠΕ23",$K11="ΌΧΙ")</formula>
    </cfRule>
  </conditionalFormatting>
  <conditionalFormatting sqref="E11:E18 G11:G18">
    <cfRule type="expression" dxfId="50" priority="13">
      <formula>OR(AND($H11="ΠΕ23",$J11="ΑΠΑΙΤΕΙΤΑΙ"),AND($H11="ΠΕ25",$J11="ΔΕΝ ΑΠΑΙΤΕΙΤΑΙ"))</formula>
    </cfRule>
  </conditionalFormatting>
  <conditionalFormatting sqref="G11:H18">
    <cfRule type="expression" dxfId="49" priority="12">
      <formula>AND($J11="ΔΕΝ ΑΠΑΙΤΕΙΤΑΙ",$K11="ΌΧΙ")</formula>
    </cfRule>
  </conditionalFormatting>
  <conditionalFormatting sqref="E11:F11">
    <cfRule type="expression" dxfId="48" priority="11">
      <formula>OR(AND($H11="ΠΕ22",$I11="ΤΕΙ"),AND($H11="ΠΕ23",$I11="ΤΕΙ"),AND($H11="ΠΕ24",$I11="ΤΕΙ"),AND(LEFT($H11,4)="ΠΕ31",$I11="ΤΕΙ"),AND($H11="ΠΕ28",$I11="ΑΕΙ"),AND($H11="ΠΕ29",$I11="ΑΕΙ"))</formula>
    </cfRule>
  </conditionalFormatting>
  <conditionalFormatting sqref="E9">
    <cfRule type="expression" dxfId="47" priority="10">
      <formula>OR(AND($H9&lt;&gt;"ΠΕ23",$K9="ΝΑΙ",$L9="ΕΠΙΚΟΥΡΙΚΟΣ"),AND($H9&lt;&gt;"ΠΕ23",$K9="ΌΧΙ",$L9="ΚΥΡΙΟΣ"))</formula>
    </cfRule>
  </conditionalFormatting>
  <conditionalFormatting sqref="E9">
    <cfRule type="expression" dxfId="46" priority="9">
      <formula>OR(AND($H9&lt;&gt;"ΠΕ25",$I9="ΑΕΙ",$J9="ΑΠΑΙΤΕΙΤΑΙ"),AND($H9&lt;&gt;"ΠΕ25",$H9&lt;&gt;"ΠΕ23",$I9="ΤΕΙ",$J9="ΔΕΝ ΑΠΑΙΤΕΙΤΑΙ"))</formula>
    </cfRule>
  </conditionalFormatting>
  <conditionalFormatting sqref="E9">
    <cfRule type="expression" dxfId="45" priority="8">
      <formula>AND($H9="ΠΕ23",$K9="ΌΧΙ")</formula>
    </cfRule>
  </conditionalFormatting>
  <conditionalFormatting sqref="E9">
    <cfRule type="expression" dxfId="44" priority="7">
      <formula>OR(AND($H9="ΠΕ23",$J9="ΑΠΑΙΤΕΙΤΑΙ"),AND($H9="ΠΕ25",$J9="ΔΕΝ ΑΠΑΙΤΕΙΤΑΙ"))</formula>
    </cfRule>
  </conditionalFormatting>
  <dataValidations count="12">
    <dataValidation type="whole" operator="greaterThanOrEqual" allowBlank="1" showInputMessage="1" showErrorMessage="1" sqref="W12:W18">
      <formula1>0</formula1>
    </dataValidation>
    <dataValidation type="list" allowBlank="1" showInputMessage="1" showErrorMessage="1" sqref="F12:F18">
      <formula1>ΑΕΙ_ΤΕΙ</formula1>
    </dataValidation>
    <dataValidation type="list" allowBlank="1" showInputMessage="1" showErrorMessage="1" sqref="G12:G18">
      <formula1>ΑΠΑΙΤΕΙΤΑΙ_ΔΕΝ_ΑΠΑΙΤΕΙΤΑΙ</formula1>
    </dataValidation>
    <dataValidation type="list" allowBlank="1" showInputMessage="1" showErrorMessage="1" sqref="E12:E18">
      <formula1>ΚΛΑΔΟΣ_ΕΕΠ</formula1>
    </dataValidation>
    <dataValidation type="list" allowBlank="1" showInputMessage="1" showErrorMessage="1" sqref="I12:I18">
      <formula1>ΚΑΤΗΓΟΡΙΑ_ΠΙΝΑΚΑ</formula1>
    </dataValidation>
    <dataValidation type="decimal" allowBlank="1" showInputMessage="1" showErrorMessage="1" sqref="K12:K18">
      <formula1>0</formula1>
      <formula2>10</formula2>
    </dataValidation>
    <dataValidation type="list" allowBlank="1" showInputMessage="1" showErrorMessage="1" sqref="X12:X18">
      <formula1>ΠΟΛΥΤΕΚΝΟΣ_ΤΡΙΤΕΚΝΟΣ</formula1>
    </dataValidation>
    <dataValidation type="decimal" allowBlank="1" showInputMessage="1" showErrorMessage="1" sqref="V12:V18">
      <formula1>0</formula1>
      <formula2>1</formula2>
    </dataValidation>
    <dataValidation type="whole" allowBlank="1" showInputMessage="1" showErrorMessage="1" sqref="R12:R18 U12:U18">
      <formula1>0</formula1>
      <formula2>29</formula2>
    </dataValidation>
    <dataValidation type="whole" allowBlank="1" showInputMessage="1" showErrorMessage="1" sqref="Q12:Q18 T12:T18">
      <formula1>0</formula1>
      <formula2>11</formula2>
    </dataValidation>
    <dataValidation type="whole" allowBlank="1" showInputMessage="1" showErrorMessage="1" sqref="P12:P18 S12:S18">
      <formula1>0</formula1>
      <formula2>40</formula2>
    </dataValidation>
    <dataValidation type="list" allowBlank="1" showInputMessage="1" showErrorMessage="1" sqref="L12:O18 Y12:Z18 H12:H18">
      <formula1>NAI_OXI</formula1>
    </dataValidation>
  </dataValidations>
  <pageMargins left="0.7" right="0.7" top="0.75" bottom="0.75" header="0.3" footer="0.3"/>
  <pageSetup paperSize="9" scale="36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5:AK14"/>
  <sheetViews>
    <sheetView view="pageBreakPreview" zoomScale="60" zoomScaleNormal="100" workbookViewId="0">
      <selection activeCell="H33" sqref="H33"/>
    </sheetView>
    <sheetView view="pageBreakPreview" zoomScale="60" zoomScaleNormal="100" workbookViewId="1">
      <selection activeCell="AL1" sqref="AL1:AL1048576"/>
    </sheetView>
  </sheetViews>
  <sheetFormatPr defaultRowHeight="14.4"/>
  <cols>
    <col min="1" max="1" width="4" style="1" bestFit="1" customWidth="1"/>
    <col min="2" max="2" width="25.44140625" style="1" customWidth="1"/>
    <col min="3" max="3" width="15.21875" style="1" bestFit="1" customWidth="1"/>
    <col min="4" max="4" width="12.5546875" style="1" customWidth="1"/>
    <col min="5" max="5" width="10.21875" style="27" bestFit="1" customWidth="1"/>
    <col min="6" max="6" width="8.88671875" style="27"/>
    <col min="7" max="7" width="10.21875" style="1" bestFit="1" customWidth="1"/>
    <col min="8" max="8" width="10.21875" style="27" bestFit="1" customWidth="1"/>
    <col min="9" max="9" width="8.88671875" style="27"/>
    <col min="10" max="10" width="12.109375" style="27" customWidth="1"/>
    <col min="11" max="11" width="7.6640625" style="1" customWidth="1"/>
    <col min="12" max="12" width="8.44140625" style="1" bestFit="1" customWidth="1"/>
    <col min="13" max="13" width="14.33203125" style="1" bestFit="1" customWidth="1"/>
    <col min="14" max="14" width="6.109375" style="1" bestFit="1" customWidth="1"/>
    <col min="15" max="15" width="14.109375" style="1" bestFit="1" customWidth="1"/>
    <col min="16" max="17" width="6.109375" style="1" bestFit="1" customWidth="1"/>
    <col min="18" max="18" width="8.88671875" style="1" customWidth="1"/>
    <col min="19" max="26" width="6.109375" style="1" bestFit="1" customWidth="1"/>
    <col min="27" max="27" width="5.109375" style="1" bestFit="1" customWidth="1"/>
    <col min="28" max="29" width="9" style="1" bestFit="1" customWidth="1"/>
    <col min="30" max="30" width="5.77734375" style="1" bestFit="1" customWidth="1"/>
    <col min="31" max="32" width="8.77734375" style="1" bestFit="1" customWidth="1"/>
    <col min="33" max="36" width="6.109375" style="1" bestFit="1" customWidth="1"/>
    <col min="37" max="37" width="6.21875" style="1" bestFit="1" customWidth="1"/>
    <col min="38" max="16384" width="8.88671875" style="1"/>
  </cols>
  <sheetData>
    <row r="5" spans="1:37">
      <c r="C5" s="19" t="s">
        <v>263</v>
      </c>
    </row>
    <row r="6" spans="1:37">
      <c r="C6" s="20" t="s">
        <v>455</v>
      </c>
      <c r="G6" s="27"/>
    </row>
    <row r="7" spans="1:37">
      <c r="C7" s="21" t="s">
        <v>355</v>
      </c>
      <c r="G7" s="27"/>
    </row>
    <row r="8" spans="1:37" ht="15" thickBot="1">
      <c r="C8" s="21"/>
      <c r="G8" s="27"/>
    </row>
    <row r="9" spans="1:37" ht="15.6" thickTop="1" thickBot="1">
      <c r="A9" s="162"/>
      <c r="B9" s="166" t="s">
        <v>318</v>
      </c>
      <c r="C9" s="166"/>
      <c r="D9" s="166"/>
      <c r="E9" s="167" t="s">
        <v>319</v>
      </c>
      <c r="F9" s="167"/>
      <c r="G9" s="167"/>
      <c r="H9" s="167"/>
      <c r="I9" s="167"/>
      <c r="J9" s="167"/>
      <c r="K9" s="168" t="s">
        <v>327</v>
      </c>
      <c r="L9" s="168"/>
      <c r="M9" s="168"/>
      <c r="N9" s="168"/>
      <c r="O9" s="168"/>
      <c r="P9" s="169" t="s">
        <v>328</v>
      </c>
      <c r="Q9" s="170"/>
      <c r="R9" s="170"/>
      <c r="S9" s="170"/>
      <c r="T9" s="170"/>
      <c r="U9" s="171"/>
      <c r="V9" s="175" t="s">
        <v>322</v>
      </c>
      <c r="W9" s="175"/>
      <c r="X9" s="175"/>
      <c r="Y9" s="164" t="s">
        <v>330</v>
      </c>
      <c r="Z9" s="164"/>
      <c r="AA9" s="176" t="s">
        <v>323</v>
      </c>
      <c r="AB9" s="176"/>
      <c r="AC9" s="176"/>
      <c r="AD9" s="176"/>
      <c r="AE9" s="176"/>
      <c r="AF9" s="176"/>
      <c r="AG9" s="176"/>
      <c r="AH9" s="176"/>
      <c r="AI9" s="176"/>
      <c r="AJ9" s="176"/>
      <c r="AK9" s="160"/>
    </row>
    <row r="10" spans="1:37" ht="15.6" thickTop="1" thickBot="1">
      <c r="A10" s="163"/>
      <c r="B10" s="166"/>
      <c r="C10" s="166"/>
      <c r="D10" s="166"/>
      <c r="E10" s="167"/>
      <c r="F10" s="167"/>
      <c r="G10" s="167"/>
      <c r="H10" s="167"/>
      <c r="I10" s="167"/>
      <c r="J10" s="167"/>
      <c r="K10" s="168"/>
      <c r="L10" s="168"/>
      <c r="M10" s="168"/>
      <c r="N10" s="168"/>
      <c r="O10" s="168"/>
      <c r="P10" s="172"/>
      <c r="Q10" s="173"/>
      <c r="R10" s="173"/>
      <c r="S10" s="173"/>
      <c r="T10" s="173"/>
      <c r="U10" s="174"/>
      <c r="V10" s="175"/>
      <c r="W10" s="175"/>
      <c r="X10" s="175"/>
      <c r="Y10" s="164"/>
      <c r="Z10" s="164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61"/>
    </row>
    <row r="11" spans="1:37" ht="158.55000000000001" customHeight="1" thickTop="1" thickBot="1">
      <c r="A11" s="87" t="s">
        <v>178</v>
      </c>
      <c r="B11" s="157" t="s">
        <v>107</v>
      </c>
      <c r="C11" s="7" t="s">
        <v>108</v>
      </c>
      <c r="D11" s="7" t="s">
        <v>109</v>
      </c>
      <c r="E11" s="158" t="s">
        <v>121</v>
      </c>
      <c r="F11" s="158" t="s">
        <v>325</v>
      </c>
      <c r="G11" s="158" t="s">
        <v>127</v>
      </c>
      <c r="H11" s="49" t="s">
        <v>326</v>
      </c>
      <c r="I11" s="158" t="s">
        <v>122</v>
      </c>
      <c r="J11" s="158" t="s">
        <v>103</v>
      </c>
      <c r="K11" s="47" t="s">
        <v>104</v>
      </c>
      <c r="L11" s="47" t="s">
        <v>128</v>
      </c>
      <c r="M11" s="47" t="s">
        <v>265</v>
      </c>
      <c r="N11" s="47" t="s">
        <v>123</v>
      </c>
      <c r="O11" s="47" t="s">
        <v>124</v>
      </c>
      <c r="P11" s="53" t="s">
        <v>110</v>
      </c>
      <c r="Q11" s="53" t="s">
        <v>111</v>
      </c>
      <c r="R11" s="53" t="s">
        <v>112</v>
      </c>
      <c r="S11" s="53" t="s">
        <v>113</v>
      </c>
      <c r="T11" s="53" t="s">
        <v>114</v>
      </c>
      <c r="U11" s="53" t="s">
        <v>115</v>
      </c>
      <c r="V11" s="51" t="s">
        <v>329</v>
      </c>
      <c r="W11" s="51" t="s">
        <v>278</v>
      </c>
      <c r="X11" s="51" t="s">
        <v>116</v>
      </c>
      <c r="Y11" s="60" t="s">
        <v>125</v>
      </c>
      <c r="Z11" s="60" t="s">
        <v>117</v>
      </c>
      <c r="AA11" s="47" t="s">
        <v>118</v>
      </c>
      <c r="AB11" s="47" t="s">
        <v>129</v>
      </c>
      <c r="AC11" s="47" t="s">
        <v>130</v>
      </c>
      <c r="AD11" s="47" t="s">
        <v>126</v>
      </c>
      <c r="AE11" s="53" t="s">
        <v>119</v>
      </c>
      <c r="AF11" s="53" t="s">
        <v>120</v>
      </c>
      <c r="AG11" s="51" t="s">
        <v>280</v>
      </c>
      <c r="AH11" s="51" t="s">
        <v>281</v>
      </c>
      <c r="AI11" s="51" t="s">
        <v>282</v>
      </c>
      <c r="AJ11" s="51" t="s">
        <v>283</v>
      </c>
      <c r="AK11" s="52" t="s">
        <v>101</v>
      </c>
    </row>
    <row r="12" spans="1:37" ht="24.45" customHeight="1" thickTop="1">
      <c r="A12" s="9">
        <v>1</v>
      </c>
      <c r="B12" s="88" t="s">
        <v>409</v>
      </c>
      <c r="C12" s="88" t="s">
        <v>144</v>
      </c>
      <c r="D12" s="88" t="s">
        <v>42</v>
      </c>
      <c r="E12" s="103" t="s">
        <v>143</v>
      </c>
      <c r="F12" s="103" t="s">
        <v>335</v>
      </c>
      <c r="G12" s="89" t="s">
        <v>133</v>
      </c>
      <c r="H12" s="103" t="s">
        <v>44</v>
      </c>
      <c r="I12" s="89" t="s">
        <v>132</v>
      </c>
      <c r="J12" s="90">
        <v>38639</v>
      </c>
      <c r="K12" s="91">
        <v>7.83</v>
      </c>
      <c r="L12" s="92"/>
      <c r="M12" s="92"/>
      <c r="N12" s="92"/>
      <c r="O12" s="92"/>
      <c r="P12" s="89"/>
      <c r="Q12" s="89"/>
      <c r="R12" s="89"/>
      <c r="S12" s="89">
        <v>6</v>
      </c>
      <c r="T12" s="89">
        <v>6</v>
      </c>
      <c r="U12" s="89">
        <v>10</v>
      </c>
      <c r="V12" s="93"/>
      <c r="W12" s="94"/>
      <c r="X12" s="92"/>
      <c r="Y12" s="92"/>
      <c r="Z12" s="92"/>
      <c r="AA12" s="68">
        <f t="shared" ref="AA12:AA13" si="0">IF(ISBLANK($B12),"",IF(K12&gt;5,ROUND(0.5*(K12-5),2),0))</f>
        <v>1.42</v>
      </c>
      <c r="AB12" s="68">
        <f t="shared" ref="AB12:AB13" si="1">IF(ISBLANK($B12),"",IF(L12="ΝΑΙ",6,(IF(M12="ΝΑΙ",4,0))))</f>
        <v>0</v>
      </c>
      <c r="AC12" s="68">
        <f t="shared" ref="AC12:AC13" si="2">IF(ISBLANK($B12),"",IF(E12="ΠΕ23",IF(N12="ΝΑΙ",3,(IF(O12="ΝΑΙ",2,0))),IF(N12="ΝΑΙ",3,(IF(O12="ΝΑΙ",2,0)))))</f>
        <v>0</v>
      </c>
      <c r="AD12" s="68">
        <f t="shared" ref="AD12:AD13" si="3">IF(ISBLANK($B12),"",MAX(AB12:AC12))</f>
        <v>0</v>
      </c>
      <c r="AE12" s="68">
        <f t="shared" ref="AE12:AE13" si="4">IF(ISBLANK($B12),"",MIN(3,0.5*INT((P12*12+Q12+ROUND(R12/30,0))/6)))</f>
        <v>0</v>
      </c>
      <c r="AF12" s="68">
        <f t="shared" ref="AF12:AF13" si="5">IF(ISBLANK($B12),"",0.25*(S12*12+T12+ROUND(U12/30,0)))</f>
        <v>19.5</v>
      </c>
      <c r="AG12" s="69">
        <f t="shared" ref="AG12:AG13" si="6">IF(ISBLANK($B12),"",IF(V12&gt;=67%,7,0))</f>
        <v>0</v>
      </c>
      <c r="AH12" s="69">
        <f t="shared" ref="AH12:AH13" si="7">IF(ISBLANK($B12),"",IF(W12&gt;=1,7,0))</f>
        <v>0</v>
      </c>
      <c r="AI12" s="69">
        <f t="shared" ref="AI12:AI13" si="8">IF(ISBLANK($B12),"",IF(X12="ΠΟΛΥΤΕΚΝΟΣ",7,IF(X12="ΤΡΙΤΕΚΝΟΣ",3,0)))</f>
        <v>0</v>
      </c>
      <c r="AJ12" s="69">
        <f t="shared" ref="AJ12:AJ13" si="9">IF(ISBLANK($B12),"",MAX(AG12:AI12))</f>
        <v>0</v>
      </c>
      <c r="AK12" s="69">
        <f t="shared" ref="AK12:AK13" si="10">IF(ISBLANK($B12),"",AA12+SUM(AD12:AF12,AJ12))</f>
        <v>20.92</v>
      </c>
    </row>
    <row r="13" spans="1:37" ht="19.5" customHeight="1">
      <c r="A13" s="8">
        <v>2</v>
      </c>
      <c r="B13" s="42" t="s">
        <v>145</v>
      </c>
      <c r="C13" s="42" t="s">
        <v>410</v>
      </c>
      <c r="D13" s="42" t="s">
        <v>146</v>
      </c>
      <c r="E13" s="104" t="s">
        <v>143</v>
      </c>
      <c r="F13" s="104" t="s">
        <v>335</v>
      </c>
      <c r="G13" s="43" t="s">
        <v>133</v>
      </c>
      <c r="H13" s="104" t="s">
        <v>44</v>
      </c>
      <c r="I13" s="43" t="s">
        <v>132</v>
      </c>
      <c r="J13" s="95">
        <v>39607</v>
      </c>
      <c r="K13" s="96">
        <v>6.85</v>
      </c>
      <c r="L13" s="97"/>
      <c r="M13" s="97"/>
      <c r="N13" s="97"/>
      <c r="O13" s="97"/>
      <c r="P13" s="43"/>
      <c r="Q13" s="43"/>
      <c r="R13" s="43"/>
      <c r="S13" s="43">
        <v>4</v>
      </c>
      <c r="T13" s="43">
        <v>3</v>
      </c>
      <c r="U13" s="43">
        <v>8</v>
      </c>
      <c r="V13" s="98"/>
      <c r="W13" s="99"/>
      <c r="X13" s="97"/>
      <c r="Y13" s="97"/>
      <c r="Z13" s="97"/>
      <c r="AA13" s="39">
        <f t="shared" si="0"/>
        <v>0.93</v>
      </c>
      <c r="AB13" s="39">
        <f t="shared" si="1"/>
        <v>0</v>
      </c>
      <c r="AC13" s="39">
        <f t="shared" si="2"/>
        <v>0</v>
      </c>
      <c r="AD13" s="39">
        <f t="shared" si="3"/>
        <v>0</v>
      </c>
      <c r="AE13" s="39">
        <f t="shared" si="4"/>
        <v>0</v>
      </c>
      <c r="AF13" s="39">
        <f t="shared" si="5"/>
        <v>12.75</v>
      </c>
      <c r="AG13" s="32">
        <f t="shared" si="6"/>
        <v>0</v>
      </c>
      <c r="AH13" s="32">
        <f t="shared" si="7"/>
        <v>0</v>
      </c>
      <c r="AI13" s="32">
        <f t="shared" si="8"/>
        <v>0</v>
      </c>
      <c r="AJ13" s="32">
        <f t="shared" si="9"/>
        <v>0</v>
      </c>
      <c r="AK13" s="32">
        <f t="shared" si="10"/>
        <v>13.68</v>
      </c>
    </row>
    <row r="14" spans="1:37">
      <c r="A14" s="124"/>
      <c r="J14" s="29"/>
    </row>
  </sheetData>
  <mergeCells count="9">
    <mergeCell ref="Y9:Z10"/>
    <mergeCell ref="AA9:AJ10"/>
    <mergeCell ref="AK9:AK10"/>
    <mergeCell ref="A9:A10"/>
    <mergeCell ref="B9:D10"/>
    <mergeCell ref="E9:J10"/>
    <mergeCell ref="K9:O10"/>
    <mergeCell ref="P9:U10"/>
    <mergeCell ref="V9:X10"/>
  </mergeCells>
  <conditionalFormatting sqref="E9 E12:F13">
    <cfRule type="expression" dxfId="43" priority="17">
      <formula>OR(AND($H9="ΠΕ22",$I9="ΤΕΙ"),AND($H9="ΠΕ23",$I9="ΤΕΙ"),AND($H9="ΠΕ24",$I9="ΤΕΙ"),AND(LEFT($H9,4)="ΠΕ31",$I9="ΤΕΙ"),AND($H9="ΠΕ28",$I9="ΑΕΙ"),AND($H9="ΠΕ29",$I9="ΑΕΙ"))</formula>
    </cfRule>
  </conditionalFormatting>
  <conditionalFormatting sqref="E11:I13">
    <cfRule type="expression" dxfId="42" priority="16">
      <formula>OR(AND($H11&lt;&gt;"ΠΕ23",$K11="ΝΑΙ",$L11="ΕΠΙΚΟΥΡΙΚΟΣ"),AND($H11&lt;&gt;"ΠΕ23",$K11="ΌΧΙ",$L11="ΚΥΡΙΟΣ"))</formula>
    </cfRule>
  </conditionalFormatting>
  <conditionalFormatting sqref="E11:G13">
    <cfRule type="expression" dxfId="41" priority="15">
      <formula>OR(AND($H11&lt;&gt;"ΠΕ25",$I11="ΑΕΙ",$J11="ΑΠΑΙΤΕΙΤΑΙ"),AND($H11&lt;&gt;"ΠΕ25",$H11&lt;&gt;"ΠΕ23",$I11="ΤΕΙ",$J11="ΔΕΝ ΑΠΑΙΤΕΙΤΑΙ"))</formula>
    </cfRule>
  </conditionalFormatting>
  <conditionalFormatting sqref="E11:E13 H11:H13">
    <cfRule type="expression" dxfId="40" priority="14">
      <formula>AND($H11="ΠΕ23",$K11="ΌΧΙ")</formula>
    </cfRule>
  </conditionalFormatting>
  <conditionalFormatting sqref="E11:E13 G11:G13">
    <cfRule type="expression" dxfId="39" priority="13">
      <formula>OR(AND($H11="ΠΕ23",$J11="ΑΠΑΙΤΕΙΤΑΙ"),AND($H11="ΠΕ25",$J11="ΔΕΝ ΑΠΑΙΤΕΙΤΑΙ"))</formula>
    </cfRule>
  </conditionalFormatting>
  <conditionalFormatting sqref="G11:H13">
    <cfRule type="expression" dxfId="38" priority="12">
      <formula>AND($J11="ΔΕΝ ΑΠΑΙΤΕΙΤΑΙ",$K11="ΌΧΙ")</formula>
    </cfRule>
  </conditionalFormatting>
  <conditionalFormatting sqref="E11:F11">
    <cfRule type="expression" dxfId="37" priority="11">
      <formula>OR(AND($H11="ΠΕ22",$I11="ΤΕΙ"),AND($H11="ΠΕ23",$I11="ΤΕΙ"),AND($H11="ΠΕ24",$I11="ΤΕΙ"),AND(LEFT($H11,4)="ΠΕ31",$I11="ΤΕΙ"),AND($H11="ΠΕ28",$I11="ΑΕΙ"),AND($H11="ΠΕ29",$I11="ΑΕΙ"))</formula>
    </cfRule>
  </conditionalFormatting>
  <conditionalFormatting sqref="E9">
    <cfRule type="expression" dxfId="36" priority="10">
      <formula>OR(AND($H9&lt;&gt;"ΠΕ23",$K9="ΝΑΙ",$L9="ΕΠΙΚΟΥΡΙΚΟΣ"),AND($H9&lt;&gt;"ΠΕ23",$K9="ΌΧΙ",$L9="ΚΥΡΙΟΣ"))</formula>
    </cfRule>
  </conditionalFormatting>
  <conditionalFormatting sqref="E9">
    <cfRule type="expression" dxfId="35" priority="9">
      <formula>OR(AND($H9&lt;&gt;"ΠΕ25",$I9="ΑΕΙ",$J9="ΑΠΑΙΤΕΙΤΑΙ"),AND($H9&lt;&gt;"ΠΕ25",$H9&lt;&gt;"ΠΕ23",$I9="ΤΕΙ",$J9="ΔΕΝ ΑΠΑΙΤΕΙΤΑΙ"))</formula>
    </cfRule>
  </conditionalFormatting>
  <conditionalFormatting sqref="E9">
    <cfRule type="expression" dxfId="34" priority="8">
      <formula>AND($H9="ΠΕ23",$K9="ΌΧΙ")</formula>
    </cfRule>
  </conditionalFormatting>
  <conditionalFormatting sqref="E9">
    <cfRule type="expression" dxfId="33" priority="7">
      <formula>OR(AND($H9="ΠΕ23",$J9="ΑΠΑΙΤΕΙΤΑΙ"),AND($H9="ΠΕ25",$J9="ΔΕΝ ΑΠΑΙΤΕΙΤΑΙ"))</formula>
    </cfRule>
  </conditionalFormatting>
  <dataValidations count="12">
    <dataValidation type="list" allowBlank="1" showInputMessage="1" showErrorMessage="1" sqref="L12:O13 Y12:Z13 H12:H13">
      <formula1>NAI_OXI</formula1>
    </dataValidation>
    <dataValidation type="whole" allowBlank="1" showInputMessage="1" showErrorMessage="1" sqref="P12:P13 S12:S13">
      <formula1>0</formula1>
      <formula2>40</formula2>
    </dataValidation>
    <dataValidation type="whole" allowBlank="1" showInputMessage="1" showErrorMessage="1" sqref="Q12:Q13 T12:T13">
      <formula1>0</formula1>
      <formula2>11</formula2>
    </dataValidation>
    <dataValidation type="whole" allowBlank="1" showInputMessage="1" showErrorMessage="1" sqref="R12:R13 U12:U13">
      <formula1>0</formula1>
      <formula2>29</formula2>
    </dataValidation>
    <dataValidation type="decimal" allowBlank="1" showInputMessage="1" showErrorMessage="1" sqref="V12:V13">
      <formula1>0</formula1>
      <formula2>1</formula2>
    </dataValidation>
    <dataValidation type="list" allowBlank="1" showInputMessage="1" showErrorMessage="1" sqref="X12:X13">
      <formula1>ΠΟΛΥΤΕΚΝΟΣ_ΤΡΙΤΕΚΝΟΣ</formula1>
    </dataValidation>
    <dataValidation type="decimal" allowBlank="1" showInputMessage="1" showErrorMessage="1" sqref="K12:K13">
      <formula1>0</formula1>
      <formula2>10</formula2>
    </dataValidation>
    <dataValidation type="list" allowBlank="1" showInputMessage="1" showErrorMessage="1" sqref="I12:I13">
      <formula1>ΚΑΤΗΓΟΡΙΑ_ΠΙΝΑΚΑ</formula1>
    </dataValidation>
    <dataValidation type="list" allowBlank="1" showInputMessage="1" showErrorMessage="1" sqref="E12:E13">
      <formula1>ΚΛΑΔΟΣ_ΕΕΠ</formula1>
    </dataValidation>
    <dataValidation type="list" allowBlank="1" showInputMessage="1" showErrorMessage="1" sqref="G12:G13">
      <formula1>ΑΠΑΙΤΕΙΤΑΙ_ΔΕΝ_ΑΠΑΙΤΕΙΤΑΙ</formula1>
    </dataValidation>
    <dataValidation type="list" allowBlank="1" showInputMessage="1" showErrorMessage="1" sqref="F12:F13">
      <formula1>ΑΕΙ_ΤΕΙ</formula1>
    </dataValidation>
    <dataValidation type="whole" operator="greaterThanOrEqual" allowBlank="1" showInputMessage="1" showErrorMessage="1" sqref="W12:W13">
      <formula1>0</formula1>
    </dataValidation>
  </dataValidations>
  <pageMargins left="0.7" right="0.7" top="0.75" bottom="0.75" header="0.3" footer="0.3"/>
  <pageSetup paperSize="9" scale="37" orientation="landscape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AK15"/>
  <sheetViews>
    <sheetView view="pageBreakPreview" zoomScale="60" zoomScaleNormal="100" workbookViewId="0">
      <pane ySplit="11" topLeftCell="A12" activePane="bottomLeft" state="frozen"/>
      <selection pane="bottomLeft" activeCell="N22" sqref="N22"/>
    </sheetView>
    <sheetView view="pageBreakPreview" zoomScale="60" zoomScaleNormal="100" workbookViewId="1">
      <selection activeCell="AL1" sqref="AL1:AL1048576"/>
    </sheetView>
  </sheetViews>
  <sheetFormatPr defaultRowHeight="14.4"/>
  <cols>
    <col min="1" max="1" width="4" style="1" bestFit="1" customWidth="1"/>
    <col min="2" max="2" width="25.44140625" customWidth="1"/>
    <col min="3" max="3" width="15.21875" bestFit="1" customWidth="1"/>
    <col min="4" max="4" width="12.5546875" customWidth="1"/>
    <col min="5" max="5" width="10.21875" style="27" bestFit="1" customWidth="1"/>
    <col min="6" max="6" width="8.88671875" style="27"/>
    <col min="7" max="7" width="10.21875" bestFit="1" customWidth="1"/>
    <col min="8" max="8" width="10.21875" style="27" bestFit="1" customWidth="1"/>
    <col min="9" max="9" width="8.77734375" style="27"/>
    <col min="10" max="10" width="12.109375" style="27" customWidth="1"/>
    <col min="11" max="11" width="7.6640625" style="1" customWidth="1"/>
    <col min="12" max="12" width="8.44140625" bestFit="1" customWidth="1"/>
    <col min="13" max="13" width="14.33203125" bestFit="1" customWidth="1"/>
    <col min="14" max="14" width="6.109375" bestFit="1" customWidth="1"/>
    <col min="15" max="15" width="14.109375" bestFit="1" customWidth="1"/>
    <col min="16" max="17" width="6.109375" bestFit="1" customWidth="1"/>
    <col min="18" max="18" width="8.88671875" customWidth="1"/>
    <col min="19" max="26" width="6.109375" bestFit="1" customWidth="1"/>
    <col min="27" max="27" width="5.109375" bestFit="1" customWidth="1"/>
    <col min="28" max="29" width="9" bestFit="1" customWidth="1"/>
    <col min="30" max="30" width="5.77734375" bestFit="1" customWidth="1"/>
    <col min="31" max="32" width="8.77734375" bestFit="1" customWidth="1"/>
    <col min="33" max="36" width="6.109375" bestFit="1" customWidth="1"/>
    <col min="37" max="37" width="6.21875" bestFit="1" customWidth="1"/>
  </cols>
  <sheetData>
    <row r="1" spans="1:37" s="1" customFormat="1">
      <c r="E1" s="27"/>
      <c r="F1" s="27"/>
      <c r="H1" s="27"/>
      <c r="I1" s="27"/>
      <c r="J1" s="27"/>
    </row>
    <row r="2" spans="1:37" s="1" customFormat="1">
      <c r="E2" s="27"/>
      <c r="F2" s="27"/>
      <c r="H2" s="27"/>
      <c r="I2" s="27"/>
      <c r="J2" s="27"/>
    </row>
    <row r="3" spans="1:37" s="1" customFormat="1">
      <c r="E3" s="27"/>
      <c r="F3" s="27"/>
      <c r="H3" s="27"/>
      <c r="I3" s="27"/>
      <c r="J3" s="27"/>
    </row>
    <row r="4" spans="1:37" s="1" customFormat="1">
      <c r="E4" s="27"/>
      <c r="F4" s="27"/>
      <c r="H4" s="27"/>
      <c r="I4" s="27"/>
      <c r="J4" s="27"/>
    </row>
    <row r="5" spans="1:37" s="1" customFormat="1">
      <c r="C5" s="19" t="s">
        <v>476</v>
      </c>
      <c r="E5" s="27"/>
      <c r="F5" s="27"/>
      <c r="H5" s="27"/>
      <c r="I5" s="27"/>
      <c r="J5" s="27"/>
    </row>
    <row r="6" spans="1:37" s="1" customFormat="1">
      <c r="C6" s="20" t="s">
        <v>455</v>
      </c>
      <c r="E6" s="27"/>
      <c r="F6" s="27"/>
      <c r="G6" s="27"/>
      <c r="H6" s="27"/>
      <c r="I6" s="27"/>
      <c r="J6" s="27"/>
    </row>
    <row r="7" spans="1:37" s="1" customFormat="1">
      <c r="C7" s="21" t="s">
        <v>355</v>
      </c>
      <c r="E7" s="27"/>
      <c r="F7" s="27"/>
      <c r="G7" s="27"/>
      <c r="H7" s="27"/>
      <c r="I7" s="27"/>
      <c r="J7" s="27"/>
    </row>
    <row r="8" spans="1:37" s="1" customFormat="1" ht="15" thickBot="1">
      <c r="C8" s="21"/>
      <c r="E8" s="27"/>
      <c r="F8" s="27"/>
      <c r="G8" s="27"/>
      <c r="H8" s="27"/>
      <c r="I8" s="27"/>
      <c r="J8" s="27"/>
    </row>
    <row r="9" spans="1:37" s="1" customFormat="1" ht="15.6" thickTop="1" thickBot="1">
      <c r="A9" s="162"/>
      <c r="B9" s="166" t="s">
        <v>318</v>
      </c>
      <c r="C9" s="166"/>
      <c r="D9" s="166"/>
      <c r="E9" s="167" t="s">
        <v>319</v>
      </c>
      <c r="F9" s="167"/>
      <c r="G9" s="167"/>
      <c r="H9" s="167"/>
      <c r="I9" s="167"/>
      <c r="J9" s="167"/>
      <c r="K9" s="168" t="s">
        <v>327</v>
      </c>
      <c r="L9" s="168"/>
      <c r="M9" s="168"/>
      <c r="N9" s="168"/>
      <c r="O9" s="168"/>
      <c r="P9" s="169" t="s">
        <v>328</v>
      </c>
      <c r="Q9" s="170"/>
      <c r="R9" s="170"/>
      <c r="S9" s="170"/>
      <c r="T9" s="170"/>
      <c r="U9" s="171"/>
      <c r="V9" s="175" t="s">
        <v>322</v>
      </c>
      <c r="W9" s="175"/>
      <c r="X9" s="175"/>
      <c r="Y9" s="164" t="s">
        <v>330</v>
      </c>
      <c r="Z9" s="164"/>
      <c r="AA9" s="176" t="s">
        <v>323</v>
      </c>
      <c r="AB9" s="176"/>
      <c r="AC9" s="176"/>
      <c r="AD9" s="176"/>
      <c r="AE9" s="176"/>
      <c r="AF9" s="176"/>
      <c r="AG9" s="176"/>
      <c r="AH9" s="176"/>
      <c r="AI9" s="176"/>
      <c r="AJ9" s="176"/>
      <c r="AK9" s="160"/>
    </row>
    <row r="10" spans="1:37" s="1" customFormat="1" ht="15.6" thickTop="1" thickBot="1">
      <c r="A10" s="163"/>
      <c r="B10" s="166"/>
      <c r="C10" s="166"/>
      <c r="D10" s="166"/>
      <c r="E10" s="167"/>
      <c r="F10" s="167"/>
      <c r="G10" s="167"/>
      <c r="H10" s="167"/>
      <c r="I10" s="167"/>
      <c r="J10" s="167"/>
      <c r="K10" s="168"/>
      <c r="L10" s="168"/>
      <c r="M10" s="168"/>
      <c r="N10" s="168"/>
      <c r="O10" s="168"/>
      <c r="P10" s="172"/>
      <c r="Q10" s="173"/>
      <c r="R10" s="173"/>
      <c r="S10" s="173"/>
      <c r="T10" s="173"/>
      <c r="U10" s="174"/>
      <c r="V10" s="175"/>
      <c r="W10" s="175"/>
      <c r="X10" s="175"/>
      <c r="Y10" s="164"/>
      <c r="Z10" s="164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61"/>
    </row>
    <row r="11" spans="1:37" ht="158.55000000000001" customHeight="1" thickTop="1" thickBot="1">
      <c r="A11" s="87" t="s">
        <v>178</v>
      </c>
      <c r="B11" s="6" t="s">
        <v>107</v>
      </c>
      <c r="C11" s="7" t="s">
        <v>108</v>
      </c>
      <c r="D11" s="7" t="s">
        <v>109</v>
      </c>
      <c r="E11" s="144" t="s">
        <v>121</v>
      </c>
      <c r="F11" s="144" t="s">
        <v>325</v>
      </c>
      <c r="G11" s="50" t="s">
        <v>127</v>
      </c>
      <c r="H11" s="49" t="s">
        <v>326</v>
      </c>
      <c r="I11" s="50" t="s">
        <v>122</v>
      </c>
      <c r="J11" s="50" t="s">
        <v>103</v>
      </c>
      <c r="K11" s="47" t="s">
        <v>104</v>
      </c>
      <c r="L11" s="47" t="s">
        <v>128</v>
      </c>
      <c r="M11" s="47" t="s">
        <v>265</v>
      </c>
      <c r="N11" s="47" t="s">
        <v>123</v>
      </c>
      <c r="O11" s="47" t="s">
        <v>124</v>
      </c>
      <c r="P11" s="53" t="s">
        <v>110</v>
      </c>
      <c r="Q11" s="53" t="s">
        <v>111</v>
      </c>
      <c r="R11" s="53" t="s">
        <v>112</v>
      </c>
      <c r="S11" s="53" t="s">
        <v>113</v>
      </c>
      <c r="T11" s="53" t="s">
        <v>114</v>
      </c>
      <c r="U11" s="53" t="s">
        <v>115</v>
      </c>
      <c r="V11" s="51" t="s">
        <v>329</v>
      </c>
      <c r="W11" s="51" t="s">
        <v>278</v>
      </c>
      <c r="X11" s="51" t="s">
        <v>116</v>
      </c>
      <c r="Y11" s="60" t="s">
        <v>125</v>
      </c>
      <c r="Z11" s="60" t="s">
        <v>117</v>
      </c>
      <c r="AA11" s="47" t="s">
        <v>118</v>
      </c>
      <c r="AB11" s="47" t="s">
        <v>129</v>
      </c>
      <c r="AC11" s="47" t="s">
        <v>130</v>
      </c>
      <c r="AD11" s="47" t="s">
        <v>126</v>
      </c>
      <c r="AE11" s="53" t="s">
        <v>119</v>
      </c>
      <c r="AF11" s="53" t="s">
        <v>120</v>
      </c>
      <c r="AG11" s="51" t="s">
        <v>280</v>
      </c>
      <c r="AH11" s="51" t="s">
        <v>281</v>
      </c>
      <c r="AI11" s="51" t="s">
        <v>282</v>
      </c>
      <c r="AJ11" s="51" t="s">
        <v>283</v>
      </c>
      <c r="AK11" s="52" t="s">
        <v>101</v>
      </c>
    </row>
    <row r="12" spans="1:37" ht="15" thickTop="1">
      <c r="A12" s="8">
        <v>1</v>
      </c>
      <c r="B12" s="42" t="s">
        <v>411</v>
      </c>
      <c r="C12" s="42" t="s">
        <v>147</v>
      </c>
      <c r="D12" s="42" t="s">
        <v>31</v>
      </c>
      <c r="E12" s="104" t="s">
        <v>143</v>
      </c>
      <c r="F12" s="104" t="s">
        <v>335</v>
      </c>
      <c r="G12" s="43" t="s">
        <v>133</v>
      </c>
      <c r="H12" s="104" t="s">
        <v>3</v>
      </c>
      <c r="I12" s="43" t="s">
        <v>262</v>
      </c>
      <c r="J12" s="123">
        <v>38154</v>
      </c>
      <c r="K12" s="96">
        <v>6.17</v>
      </c>
      <c r="L12" s="97"/>
      <c r="M12" s="97"/>
      <c r="N12" s="97"/>
      <c r="O12" s="97"/>
      <c r="P12" s="43">
        <v>1</v>
      </c>
      <c r="Q12" s="43">
        <v>6</v>
      </c>
      <c r="R12" s="43">
        <v>5</v>
      </c>
      <c r="S12" s="43">
        <v>5</v>
      </c>
      <c r="T12" s="43">
        <v>8</v>
      </c>
      <c r="U12" s="43">
        <v>21</v>
      </c>
      <c r="V12" s="98">
        <v>0.68</v>
      </c>
      <c r="W12" s="99"/>
      <c r="X12" s="97"/>
      <c r="Y12" s="97"/>
      <c r="Z12" s="97"/>
      <c r="AA12" s="39">
        <f t="shared" ref="AA12:AA14" si="0">IF(ISBLANK($B12),"",IF(K12&gt;5,ROUND(0.5*(K12-5),2),0))</f>
        <v>0.59</v>
      </c>
      <c r="AB12" s="39">
        <f t="shared" ref="AB12:AB14" si="1">IF(ISBLANK($B12),"",IF(L12="ΝΑΙ",6,(IF(M12="ΝΑΙ",4,0))))</f>
        <v>0</v>
      </c>
      <c r="AC12" s="39">
        <f t="shared" ref="AC12:AC14" si="2">IF(ISBLANK($B12),"",IF(E12="ΠΕ23",IF(N12="ΝΑΙ",3,(IF(O12="ΝΑΙ",2,0))),IF(N12="ΝΑΙ",3,(IF(O12="ΝΑΙ",2,0)))))</f>
        <v>0</v>
      </c>
      <c r="AD12" s="39">
        <f t="shared" ref="AD12:AD14" si="3">IF(ISBLANK($B12),"",MAX(AB12:AC12))</f>
        <v>0</v>
      </c>
      <c r="AE12" s="39">
        <f t="shared" ref="AE12:AE14" si="4">IF(ISBLANK($B12),"",MIN(3,0.5*INT((P12*12+Q12+ROUND(R12/30,0))/6)))</f>
        <v>1.5</v>
      </c>
      <c r="AF12" s="39">
        <f t="shared" ref="AF12:AF14" si="5">IF(ISBLANK($B12),"",0.25*(S12*12+T12+ROUND(U12/30,0)))</f>
        <v>17.25</v>
      </c>
      <c r="AG12" s="32">
        <f t="shared" ref="AG12:AG14" si="6">IF(ISBLANK($B12),"",IF(V12&gt;=67%,7,0))</f>
        <v>7</v>
      </c>
      <c r="AH12" s="32">
        <f t="shared" ref="AH12:AH14" si="7">IF(ISBLANK($B12),"",IF(W12&gt;=1,7,0))</f>
        <v>0</v>
      </c>
      <c r="AI12" s="32">
        <f t="shared" ref="AI12:AI14" si="8">IF(ISBLANK($B12),"",IF(X12="ΠΟΛΥΤΕΚΝΟΣ",7,IF(X12="ΤΡΙΤΕΚΝΟΣ",3,0)))</f>
        <v>0</v>
      </c>
      <c r="AJ12" s="32">
        <f t="shared" ref="AJ12:AJ14" si="9">IF(ISBLANK($B12),"",MAX(AG12:AI12))</f>
        <v>7</v>
      </c>
      <c r="AK12" s="32">
        <f t="shared" ref="AK12:AK14" si="10">IF(ISBLANK($B12),"",AA12+SUM(AD12:AF12,AJ12))</f>
        <v>26.34</v>
      </c>
    </row>
    <row r="13" spans="1:37">
      <c r="A13" s="8">
        <v>2</v>
      </c>
      <c r="B13" s="42" t="s">
        <v>412</v>
      </c>
      <c r="C13" s="42" t="s">
        <v>39</v>
      </c>
      <c r="D13" s="42" t="s">
        <v>413</v>
      </c>
      <c r="E13" s="104" t="s">
        <v>143</v>
      </c>
      <c r="F13" s="104" t="s">
        <v>335</v>
      </c>
      <c r="G13" s="43" t="s">
        <v>133</v>
      </c>
      <c r="H13" s="104" t="s">
        <v>3</v>
      </c>
      <c r="I13" s="43" t="s">
        <v>262</v>
      </c>
      <c r="J13" s="95">
        <v>38497</v>
      </c>
      <c r="K13" s="96">
        <v>8.36</v>
      </c>
      <c r="L13" s="97"/>
      <c r="M13" s="97"/>
      <c r="N13" s="97"/>
      <c r="O13" s="97"/>
      <c r="P13" s="43">
        <v>7</v>
      </c>
      <c r="Q13" s="43">
        <v>0</v>
      </c>
      <c r="R13" s="43">
        <v>15</v>
      </c>
      <c r="S13" s="43"/>
      <c r="T13" s="43"/>
      <c r="U13" s="43"/>
      <c r="V13" s="98"/>
      <c r="W13" s="99"/>
      <c r="X13" s="97"/>
      <c r="Y13" s="97"/>
      <c r="Z13" s="97"/>
      <c r="AA13" s="39">
        <f t="shared" si="0"/>
        <v>1.68</v>
      </c>
      <c r="AB13" s="39">
        <f t="shared" si="1"/>
        <v>0</v>
      </c>
      <c r="AC13" s="39">
        <f t="shared" si="2"/>
        <v>0</v>
      </c>
      <c r="AD13" s="39">
        <f t="shared" si="3"/>
        <v>0</v>
      </c>
      <c r="AE13" s="39">
        <f t="shared" si="4"/>
        <v>3</v>
      </c>
      <c r="AF13" s="39">
        <f t="shared" si="5"/>
        <v>0</v>
      </c>
      <c r="AG13" s="32">
        <f t="shared" si="6"/>
        <v>0</v>
      </c>
      <c r="AH13" s="32">
        <f t="shared" si="7"/>
        <v>0</v>
      </c>
      <c r="AI13" s="32">
        <f t="shared" si="8"/>
        <v>0</v>
      </c>
      <c r="AJ13" s="32">
        <f t="shared" si="9"/>
        <v>0</v>
      </c>
      <c r="AK13" s="32">
        <f t="shared" si="10"/>
        <v>4.68</v>
      </c>
    </row>
    <row r="14" spans="1:37">
      <c r="A14" s="8">
        <v>3</v>
      </c>
      <c r="B14" s="42" t="s">
        <v>149</v>
      </c>
      <c r="C14" s="42" t="s">
        <v>150</v>
      </c>
      <c r="D14" s="42" t="s">
        <v>151</v>
      </c>
      <c r="E14" s="104" t="s">
        <v>143</v>
      </c>
      <c r="F14" s="104" t="s">
        <v>335</v>
      </c>
      <c r="G14" s="43" t="s">
        <v>133</v>
      </c>
      <c r="H14" s="104" t="s">
        <v>3</v>
      </c>
      <c r="I14" s="43" t="s">
        <v>262</v>
      </c>
      <c r="J14" s="95">
        <v>41428</v>
      </c>
      <c r="K14" s="96">
        <v>8.25</v>
      </c>
      <c r="L14" s="97"/>
      <c r="M14" s="97"/>
      <c r="N14" s="97"/>
      <c r="O14" s="97"/>
      <c r="P14" s="43"/>
      <c r="Q14" s="43"/>
      <c r="R14" s="43"/>
      <c r="S14" s="43"/>
      <c r="T14" s="43"/>
      <c r="U14" s="43"/>
      <c r="V14" s="98"/>
      <c r="W14" s="99"/>
      <c r="X14" s="97"/>
      <c r="Y14" s="97"/>
      <c r="Z14" s="97"/>
      <c r="AA14" s="39">
        <f t="shared" si="0"/>
        <v>1.63</v>
      </c>
      <c r="AB14" s="39">
        <f t="shared" si="1"/>
        <v>0</v>
      </c>
      <c r="AC14" s="39">
        <f t="shared" si="2"/>
        <v>0</v>
      </c>
      <c r="AD14" s="39">
        <f t="shared" si="3"/>
        <v>0</v>
      </c>
      <c r="AE14" s="39">
        <f t="shared" si="4"/>
        <v>0</v>
      </c>
      <c r="AF14" s="39">
        <f t="shared" si="5"/>
        <v>0</v>
      </c>
      <c r="AG14" s="32">
        <f t="shared" si="6"/>
        <v>0</v>
      </c>
      <c r="AH14" s="32">
        <f t="shared" si="7"/>
        <v>0</v>
      </c>
      <c r="AI14" s="32">
        <f t="shared" si="8"/>
        <v>0</v>
      </c>
      <c r="AJ14" s="32">
        <f t="shared" si="9"/>
        <v>0</v>
      </c>
      <c r="AK14" s="32">
        <f t="shared" si="10"/>
        <v>1.63</v>
      </c>
    </row>
    <row r="15" spans="1:37">
      <c r="A15" s="124"/>
      <c r="J15" s="29"/>
    </row>
  </sheetData>
  <sortState ref="B10:AT14">
    <sortCondition ref="I10:I14"/>
    <sortCondition descending="1" ref="J10:J14"/>
    <sortCondition descending="1" ref="L10:L14"/>
  </sortState>
  <mergeCells count="9">
    <mergeCell ref="Y9:Z10"/>
    <mergeCell ref="AA9:AJ10"/>
    <mergeCell ref="AK9:AK10"/>
    <mergeCell ref="A9:A10"/>
    <mergeCell ref="B9:D10"/>
    <mergeCell ref="E9:J10"/>
    <mergeCell ref="K9:O10"/>
    <mergeCell ref="P9:U10"/>
    <mergeCell ref="V9:X10"/>
  </mergeCells>
  <conditionalFormatting sqref="E9 E12:F14">
    <cfRule type="expression" dxfId="32" priority="17">
      <formula>OR(AND($H9="ΠΕ22",$I9="ΤΕΙ"),AND($H9="ΠΕ23",$I9="ΤΕΙ"),AND($H9="ΠΕ24",$I9="ΤΕΙ"),AND(LEFT($H9,4)="ΠΕ31",$I9="ΤΕΙ"),AND($H9="ΠΕ28",$I9="ΑΕΙ"),AND($H9="ΠΕ29",$I9="ΑΕΙ"))</formula>
    </cfRule>
  </conditionalFormatting>
  <conditionalFormatting sqref="E11:I14">
    <cfRule type="expression" dxfId="31" priority="16">
      <formula>OR(AND($H11&lt;&gt;"ΠΕ23",$K11="ΝΑΙ",$L11="ΕΠΙΚΟΥΡΙΚΟΣ"),AND($H11&lt;&gt;"ΠΕ23",$K11="ΌΧΙ",$L11="ΚΥΡΙΟΣ"))</formula>
    </cfRule>
  </conditionalFormatting>
  <conditionalFormatting sqref="E11:G14">
    <cfRule type="expression" dxfId="30" priority="15">
      <formula>OR(AND($H11&lt;&gt;"ΠΕ25",$I11="ΑΕΙ",$J11="ΑΠΑΙΤΕΙΤΑΙ"),AND($H11&lt;&gt;"ΠΕ25",$H11&lt;&gt;"ΠΕ23",$I11="ΤΕΙ",$J11="ΔΕΝ ΑΠΑΙΤΕΙΤΑΙ"))</formula>
    </cfRule>
  </conditionalFormatting>
  <conditionalFormatting sqref="E11:E14 H11:H14">
    <cfRule type="expression" dxfId="29" priority="14">
      <formula>AND($H11="ΠΕ23",$K11="ΌΧΙ")</formula>
    </cfRule>
  </conditionalFormatting>
  <conditionalFormatting sqref="E11:E14 G11:G14">
    <cfRule type="expression" dxfId="28" priority="13">
      <formula>OR(AND($H11="ΠΕ23",$J11="ΑΠΑΙΤΕΙΤΑΙ"),AND($H11="ΠΕ25",$J11="ΔΕΝ ΑΠΑΙΤΕΙΤΑΙ"))</formula>
    </cfRule>
  </conditionalFormatting>
  <conditionalFormatting sqref="G11:H14">
    <cfRule type="expression" dxfId="27" priority="12">
      <formula>AND($J11="ΔΕΝ ΑΠΑΙΤΕΙΤΑΙ",$K11="ΌΧΙ")</formula>
    </cfRule>
  </conditionalFormatting>
  <conditionalFormatting sqref="E11:F11">
    <cfRule type="expression" dxfId="26" priority="11">
      <formula>OR(AND($H11="ΠΕ22",$I11="ΤΕΙ"),AND($H11="ΠΕ23",$I11="ΤΕΙ"),AND($H11="ΠΕ24",$I11="ΤΕΙ"),AND(LEFT($H11,4)="ΠΕ31",$I11="ΤΕΙ"),AND($H11="ΠΕ28",$I11="ΑΕΙ"),AND($H11="ΠΕ29",$I11="ΑΕΙ"))</formula>
    </cfRule>
  </conditionalFormatting>
  <conditionalFormatting sqref="E9">
    <cfRule type="expression" dxfId="25" priority="10">
      <formula>OR(AND($H9&lt;&gt;"ΠΕ23",$K9="ΝΑΙ",$L9="ΕΠΙΚΟΥΡΙΚΟΣ"),AND($H9&lt;&gt;"ΠΕ23",$K9="ΌΧΙ",$L9="ΚΥΡΙΟΣ"))</formula>
    </cfRule>
  </conditionalFormatting>
  <conditionalFormatting sqref="E9">
    <cfRule type="expression" dxfId="24" priority="9">
      <formula>OR(AND($H9&lt;&gt;"ΠΕ25",$I9="ΑΕΙ",$J9="ΑΠΑΙΤΕΙΤΑΙ"),AND($H9&lt;&gt;"ΠΕ25",$H9&lt;&gt;"ΠΕ23",$I9="ΤΕΙ",$J9="ΔΕΝ ΑΠΑΙΤΕΙΤΑΙ"))</formula>
    </cfRule>
  </conditionalFormatting>
  <conditionalFormatting sqref="E9">
    <cfRule type="expression" dxfId="23" priority="8">
      <formula>AND($H9="ΠΕ23",$K9="ΌΧΙ")</formula>
    </cfRule>
  </conditionalFormatting>
  <conditionalFormatting sqref="E9">
    <cfRule type="expression" dxfId="22" priority="7">
      <formula>OR(AND($H9="ΠΕ23",$J9="ΑΠΑΙΤΕΙΤΑΙ"),AND($H9="ΠΕ25",$J9="ΔΕΝ ΑΠΑΙΤΕΙΤΑΙ"))</formula>
    </cfRule>
  </conditionalFormatting>
  <dataValidations count="12">
    <dataValidation type="whole" operator="greaterThanOrEqual" allowBlank="1" showInputMessage="1" showErrorMessage="1" sqref="W12:W14">
      <formula1>0</formula1>
    </dataValidation>
    <dataValidation type="list" allowBlank="1" showInputMessage="1" showErrorMessage="1" sqref="F12:F14">
      <formula1>ΑΕΙ_ΤΕΙ</formula1>
    </dataValidation>
    <dataValidation type="list" allowBlank="1" showInputMessage="1" showErrorMessage="1" sqref="G12:G14">
      <formula1>ΑΠΑΙΤΕΙΤΑΙ_ΔΕΝ_ΑΠΑΙΤΕΙΤΑΙ</formula1>
    </dataValidation>
    <dataValidation type="list" allowBlank="1" showInputMessage="1" showErrorMessage="1" sqref="E12:E14">
      <formula1>ΚΛΑΔΟΣ_ΕΕΠ</formula1>
    </dataValidation>
    <dataValidation type="list" allowBlank="1" showInputMessage="1" showErrorMessage="1" sqref="I12:I14">
      <formula1>ΚΑΤΗΓΟΡΙΑ_ΠΙΝΑΚΑ</formula1>
    </dataValidation>
    <dataValidation type="decimal" allowBlank="1" showInputMessage="1" showErrorMessage="1" sqref="K12:K14">
      <formula1>0</formula1>
      <formula2>10</formula2>
    </dataValidation>
    <dataValidation type="list" allowBlank="1" showInputMessage="1" showErrorMessage="1" sqref="X12:X14">
      <formula1>ΠΟΛΥΤΕΚΝΟΣ_ΤΡΙΤΕΚΝΟΣ</formula1>
    </dataValidation>
    <dataValidation type="decimal" allowBlank="1" showInputMessage="1" showErrorMessage="1" sqref="V12:V14">
      <formula1>0</formula1>
      <formula2>1</formula2>
    </dataValidation>
    <dataValidation type="whole" allowBlank="1" showInputMessage="1" showErrorMessage="1" sqref="R12:R14 U12:U14">
      <formula1>0</formula1>
      <formula2>29</formula2>
    </dataValidation>
    <dataValidation type="whole" allowBlank="1" showInputMessage="1" showErrorMessage="1" sqref="Q12:Q14 T12:T14">
      <formula1>0</formula1>
      <formula2>11</formula2>
    </dataValidation>
    <dataValidation type="whole" allowBlank="1" showInputMessage="1" showErrorMessage="1" sqref="P12:P14 S12:S14">
      <formula1>0</formula1>
      <formula2>40</formula2>
    </dataValidation>
    <dataValidation type="list" allowBlank="1" showInputMessage="1" showErrorMessage="1" sqref="L12:O14 Y12:Z14 H12:H14">
      <formula1>NAI_OXI</formula1>
    </dataValidation>
  </dataValidations>
  <pageMargins left="0.7" right="0.7" top="0.75" bottom="0.75" header="0.3" footer="0.3"/>
  <pageSetup paperSize="9" scale="37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13</vt:i4>
      </vt:variant>
      <vt:variant>
        <vt:lpstr>Περιοχές με ονόματα</vt:lpstr>
      </vt:variant>
      <vt:variant>
        <vt:i4>6</vt:i4>
      </vt:variant>
    </vt:vector>
  </HeadingPairs>
  <TitlesOfParts>
    <vt:vector size="19" baseType="lpstr">
      <vt:lpstr>ΠΕ 21-26 ΛΟΓΟΘΕΡΑΠΕΥΤΩΝ ΕΝΙΑΙΟΣ</vt:lpstr>
      <vt:lpstr>ΠΕ 23 ΨΥΧΟΛΟΓΩΝ - ΚΥΡΙΟΣ</vt:lpstr>
      <vt:lpstr>ΠΕ 23 ΨΥΧΟΛΟΓΩΝ ΕΠΙΚΟΥΡΙΚΟΣ </vt:lpstr>
      <vt:lpstr>ΠΕ25 ΣΧΟΛΙΚΩΝ ΝΟΣΗΛΕΥΤΩΝ ΚΥΡΙΟΣ</vt:lpstr>
      <vt:lpstr>ΠΕ25 ΣΧΟΛΙΚΩΝ ΝΟΣΗΛΕΥΤΩΝ ΕΠΙΚΟΥ</vt:lpstr>
      <vt:lpstr>ΠΕ28 ΦΥΣΙΚΟΘΕΡΑΠΕΥΤΩΝ ΚΥΡΙΟΣ</vt:lpstr>
      <vt:lpstr>ΠΕ 28 ΦΥΣΙΚΟΘΕΡΑΠΕΥΤΩΝ ΕΠΙΚΟΥΡ</vt:lpstr>
      <vt:lpstr>ΠΕ29 ΕΡΓΟΘΕΡΕΠΕΥΤΩΝ ΚΥΡΙΟΣ</vt:lpstr>
      <vt:lpstr>ΠΕ29 ΕΡΓΟΘΕΡΑΠΕΥΤΩΝ ΕΠΙΚΟΥΡΙΚΟΣ</vt:lpstr>
      <vt:lpstr>ΠΕ30 ΚΟΙΝΩΝΙΚΩΝ ΛΕΙΤΟΥΡΓΩΝ ΚΥΡΙ</vt:lpstr>
      <vt:lpstr>ΠΕ30 ΚΟΙΝΩΝΙΚΩΝ ΛΕΙΤΟΥΡΓΏΝ ΕΠΙΚ</vt:lpstr>
      <vt:lpstr>ΔΕ1 ΕΙΔΙΚΟ ΒΟΗΘΗΤΙΚΟ ΠΡΟΣΩΠΙΚΟ</vt:lpstr>
      <vt:lpstr>ΠΙΝΑΚΑΣ ΑΠΟΡΡΙΠΤΕΩΝ</vt:lpstr>
      <vt:lpstr>'ΔΕ1 ΕΙΔΙΚΟ ΒΟΗΘΗΤΙΚΟ ΠΡΟΣΩΠΙΚΟ'!Print_Area</vt:lpstr>
      <vt:lpstr>'ΠΕ 23 ΨΥΧΟΛΟΓΩΝ - ΚΥΡΙΟΣ'!Print_Area</vt:lpstr>
      <vt:lpstr>'ΠΕ 23 ΨΥΧΟΛΟΓΩΝ ΕΠΙΚΟΥΡΙΚΟΣ '!Print_Area</vt:lpstr>
      <vt:lpstr>'ΠΕ29 ΕΡΓΟΘΕΡΑΠΕΥΤΩΝ ΕΠΙΚΟΥΡΙΚΟΣ'!Print_Area</vt:lpstr>
      <vt:lpstr>'ΠΕ30 ΚΟΙΝΩΝΙΚΩΝ ΛΕΙΤΟΥΡΓΏΝ ΕΠΙΚ'!Print_Area</vt:lpstr>
      <vt:lpstr>'ΠΙΝΑΚΑΣ ΑΠΟΡΡΙΠΤΕΩΝ'!Print_Area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vaigaiou</dc:creator>
  <cp:lastModifiedBy>vaigaiou</cp:lastModifiedBy>
  <cp:lastPrinted>2017-06-01T10:14:37Z</cp:lastPrinted>
  <dcterms:created xsi:type="dcterms:W3CDTF">2016-08-09T10:11:24Z</dcterms:created>
  <dcterms:modified xsi:type="dcterms:W3CDTF">2017-06-07T08:40:44Z</dcterms:modified>
</cp:coreProperties>
</file>