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Β Σχολικων Δομών\PRESS\"/>
    </mc:Choice>
  </mc:AlternateContent>
  <bookViews>
    <workbookView xWindow="0" yWindow="0" windowWidth="28800" windowHeight="12285" tabRatio="392"/>
  </bookViews>
  <sheets>
    <sheet name="ΣΜΕΑΕ ΒΘΜΙΑΣ" sheetId="1" r:id="rId1"/>
  </sheets>
  <definedNames>
    <definedName name="_xlnm._FilterDatabase" localSheetId="0" hidden="1">'ΣΜΕΑΕ ΒΘΜΙΑΣ'!$A$1:$L$185</definedName>
  </definedNames>
  <calcPr calcId="162913"/>
</workbook>
</file>

<file path=xl/calcChain.xml><?xml version="1.0" encoding="utf-8"?>
<calcChain xmlns="http://schemas.openxmlformats.org/spreadsheetml/2006/main">
  <c r="E185" i="1" l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<sst xmlns="http://schemas.openxmlformats.org/spreadsheetml/2006/main" count="1642" uniqueCount="867">
  <si>
    <t>Δήμος</t>
  </si>
  <si>
    <t>Είδος</t>
  </si>
  <si>
    <t>Τύπος Σχολείου</t>
  </si>
  <si>
    <t>Ονομασία</t>
  </si>
  <si>
    <t>Τηλέφωνο</t>
  </si>
  <si>
    <t>e-mail</t>
  </si>
  <si>
    <t>Περιοχή</t>
  </si>
  <si>
    <t>Ταχ. Διεύθυνση</t>
  </si>
  <si>
    <t>ΤΚ</t>
  </si>
  <si>
    <t>ΔΡΑΜΑΣ</t>
  </si>
  <si>
    <t>ΔΡΑΜΑ</t>
  </si>
  <si>
    <t>ΑΛΕΞΑΝΔΡΟΥΠΟΛΗΣ</t>
  </si>
  <si>
    <t>ΑΛΕΞΑΝΔΡΟΥΠΟΛΗ</t>
  </si>
  <si>
    <t>ΚΑΒΑΛΑΣ</t>
  </si>
  <si>
    <t>ΚΑΒΑΛΑ</t>
  </si>
  <si>
    <t>ΚΟΜΟΤΗΝΗΣ</t>
  </si>
  <si>
    <t>Γυμνάσια</t>
  </si>
  <si>
    <t>Ειδικής Επαγγελματικής Εκπαίδευσης και Κατάρτισης</t>
  </si>
  <si>
    <t>ΕΕΕΕΚ</t>
  </si>
  <si>
    <t>ΕΕΕΕΚ ΔΡΑΜΑ - ΕΕΕΕΚ ΔΡΑΜΑΣ</t>
  </si>
  <si>
    <t>mail@eeeek.dra.sch.gr</t>
  </si>
  <si>
    <t>ΤΕΡΜΑ ΝΙΚΟΠΟΛΕΩΣ  ΔΡΑΜΑ</t>
  </si>
  <si>
    <t>Λύκεια</t>
  </si>
  <si>
    <t>ΑΓΙΑΣ ΠΑΡΑΣΚΕΥΗΣ</t>
  </si>
  <si>
    <t>ΑΝ. ΚΑΣΤΡΙΝΟΥ 2</t>
  </si>
  <si>
    <t>Ενιαίο Ειδικό Επαγγελματικό Γυμνάσιο - Λύκειο</t>
  </si>
  <si>
    <t>Ενιαίο Ειδικό Επαγγελματικό Γυμνάσιο-Λύκειο Δράμας</t>
  </si>
  <si>
    <t>mail@ee-dramas.dra.sch.gr</t>
  </si>
  <si>
    <t>Ενιαίο Ειδικό Επαγγελματικό Γυμνάσιο - Λύκειο  Αλεξανδρούπολης</t>
  </si>
  <si>
    <t>mail@gym-ee-alexandr.evr.sch.gr</t>
  </si>
  <si>
    <t>1ο χιλ. ΑΛΕΞΑΝΔΡΟΥΠΟΛΗΣ - ΠΑΛΑΓΙΑΣ</t>
  </si>
  <si>
    <t>ΟΡΕΣΤΙΑΔΟΣ</t>
  </si>
  <si>
    <t>ΟΡΕΣΤΙΑΔΑ</t>
  </si>
  <si>
    <t>Ε.Ε.Ε.Ε.Κ. ΑΛΕΞΑΝΔΡΟΥΠΟΛΗΣ</t>
  </si>
  <si>
    <t>mail@eeeek-alexandr.evr.sch.gr</t>
  </si>
  <si>
    <t>1ο χιλ. Αλεξ/πολης - Παλαγίας</t>
  </si>
  <si>
    <t>Ε.Ε.Ε.ΕΚ. ΟΡΕΣΤΙΑΔΑΣ</t>
  </si>
  <si>
    <t>mail@eeeek-orest.evr.sch.gr</t>
  </si>
  <si>
    <t>ΚΩΝΣΤΑΝΤΙΝΟΥΠΟΛΕΩΣ 57</t>
  </si>
  <si>
    <t>Ενιαίο Ειδικό Επαγγελματικό Γυμνάσιο - Λύκειο Ορεστιάδας</t>
  </si>
  <si>
    <t>mail@gym-ee-orest.evr.sch.gr</t>
  </si>
  <si>
    <t>Ευριπίδου - Ζίγκμπουργκ και Μάρκου Μπότσαρη</t>
  </si>
  <si>
    <t>Ε.Ε.Ε.ΕΚ. ΚΑΒΑΛΑΣ</t>
  </si>
  <si>
    <t>mail@eeek.kav.sch.gr</t>
  </si>
  <si>
    <t>Ν. ΚΑΡΒΑΛΗ</t>
  </si>
  <si>
    <t>Ενιαίο Ειδικό Επαγγελματικό Γυμνάσιο- Λύκειο ΚΑΒΑΛΑΣ</t>
  </si>
  <si>
    <t>mail@gym-ee-kaval.kav.sch.gr</t>
  </si>
  <si>
    <t>ΚΑΡΑΙΣΚΑΚΗ 4</t>
  </si>
  <si>
    <t>ΑΒΔΗΡΩΝ</t>
  </si>
  <si>
    <t>ΕΕΕΕΚ ΓΕΝΙΣΕΑΣ ΞΑΝΘΗΣ</t>
  </si>
  <si>
    <t>mail@eeek.xan.sch.gr</t>
  </si>
  <si>
    <t>ΓΕΝΙΣΕΑ ΞΑΝΘΗΣ</t>
  </si>
  <si>
    <t>ΤΟΠΕΙΡΟΥ</t>
  </si>
  <si>
    <t>ΕΝΙΑΙΟ ΕΙΔΙΚΟ ΕΠΑΓΓΕΛΜΑΤΙΚΟ ΓΥΜΝΑΣΙΟ-ΛΥΚΕΙΟ ΞΑΝΘΗΣ</t>
  </si>
  <si>
    <t>mail@gym-ee-xanth.xan.sch.gr</t>
  </si>
  <si>
    <t>ΘΑΛΑΣΣΙΑ ΞΑΝΘΗΣ</t>
  </si>
  <si>
    <t>Θαλασσιά-Εύλαλο</t>
  </si>
  <si>
    <t>ΕΕΕΕΚ ΚΟΜΟΤΗΝΗΣ</t>
  </si>
  <si>
    <t>mail@eeeek.rod.sch.gr</t>
  </si>
  <si>
    <t>ΥΦΑΝΤΕΣ Τ.Θ. 1023</t>
  </si>
  <si>
    <t>ΕΝΙΑΙΟ ΕΙΔΙΚΟ ΕΠΑΓΓΕΛΜΑΤΙΚΟ ΓΥΜΝΑΣΙΟ-ΛΥΚΕΙΟ ΚΟΜΟΤΗΝΗΣ</t>
  </si>
  <si>
    <t>mail@gym-ee-komot.rod.sch.gr</t>
  </si>
  <si>
    <t>ΜΕΛΕΤΗ</t>
  </si>
  <si>
    <t>ΜΕΛΕΤΗ ΡΟΔΟΠΗΣ</t>
  </si>
  <si>
    <t>ΑΡΓΥΡΟΥΠΟΛΗ</t>
  </si>
  <si>
    <t>ΠΥΡΓΟΥ</t>
  </si>
  <si>
    <t>ΑΓΙΟΥ ΝΙΚΟΛΑΟΥ</t>
  </si>
  <si>
    <t>-</t>
  </si>
  <si>
    <t>ΑΘΗΝΑΙΩΝ</t>
  </si>
  <si>
    <t>ΑΙΓΑΛΕΩ</t>
  </si>
  <si>
    <t>ΚΡΩΠΙΑΣ</t>
  </si>
  <si>
    <t>ΚΟΡΩΠΙ</t>
  </si>
  <si>
    <t>ΕΛΕΥΣΙΝΑΣ</t>
  </si>
  <si>
    <t>ΕΛΕΥΣΙΝΑ</t>
  </si>
  <si>
    <t>ΠΕΙΡΑΙΩΣ</t>
  </si>
  <si>
    <t>ΠΕΙΡΑΙΑΣ</t>
  </si>
  <si>
    <t>ΑΘΗΝΑ</t>
  </si>
  <si>
    <t>ΙΛΙΟΥ (ΝΕΩΝ ΛΙΟΣΙΩΝ)</t>
  </si>
  <si>
    <t>ΙΛΙΟΝ</t>
  </si>
  <si>
    <t>ΑΓΙΟΥ ΔΗΜΗΤΡΙΟΥ</t>
  </si>
  <si>
    <t>ΑΧΑΡΝΩΝ</t>
  </si>
  <si>
    <t>Ε.Ε.Ε.ΕΚ ΚΩΦΩΝ ΒΑΡΗΚΟΩΝ ΑΘΗΝΑΣ</t>
  </si>
  <si>
    <t>mail@eeeek-kv.att.sch.gr</t>
  </si>
  <si>
    <t>ΑΜΠΕΛΟΚΗΠΟΙ</t>
  </si>
  <si>
    <t>ΖΑΧΑΡΩΦ 1  - ΑΘΗΝΑ</t>
  </si>
  <si>
    <t>ΗΛΙΟΥΠΟΛΕΩΣ</t>
  </si>
  <si>
    <t>ΗΛΙΟΥΠΟΛΗ</t>
  </si>
  <si>
    <t>ΗΛΙΟΥΠΟΛΗΣ</t>
  </si>
  <si>
    <t>ΑΓΙΟΣ ΔΗΜΗΤΡΙΟΣ</t>
  </si>
  <si>
    <t>Λύκειο Ειδικής Αγωγής</t>
  </si>
  <si>
    <t>ΕΙΔΙΚΟ ΓΕΛ ΑΘΗΝΩΝ</t>
  </si>
  <si>
    <t>mail@lyk-eid-athin.att.sch.gr</t>
  </si>
  <si>
    <t>ΥΔΡΑΣ 2 &amp; ΑΛΚΙΒΙΑΔΟΥ</t>
  </si>
  <si>
    <t>Γυμνάσιο Ειδικής Αγωγής</t>
  </si>
  <si>
    <t>ΕΙΔΙΚΟ ΓΥΜΝΑΣΙΟ ΑΘΗΝΩΝ</t>
  </si>
  <si>
    <t>mail@gym-eid-athin.att.sch.gr</t>
  </si>
  <si>
    <t>ΥΔΡΑΣ 2</t>
  </si>
  <si>
    <t>Ενιαίο Ειδικό Επαγγελματικό Γυμνάσιο-Λύκειο Αθήνας</t>
  </si>
  <si>
    <t>mail@gym-ee-athin.att.sch.gr</t>
  </si>
  <si>
    <t>ΑΓΙΩΝ ΑΣΩΜΑΤΩΝ 16-20</t>
  </si>
  <si>
    <t>Εργαστήριο Ειδικής Επαγγελματικής Εκπαίδευσης (Ε.Ε.Ε.ΕΚ.) Αθηνών</t>
  </si>
  <si>
    <t>ΜΑΡΑΘΩΝΟΣ</t>
  </si>
  <si>
    <t>ΑΧΑΡΝΕΣ</t>
  </si>
  <si>
    <t>ΚΗΦΙΣΙΑΣ</t>
  </si>
  <si>
    <t>Ε.Ε.Ε.ΕΚ. Ν. ΜΑΚΡΗΣ - Ε.Ε.Ε.ΕΚ. ΠΑΜΜΑΚΑΡΙΣΤΟΥ  Ν. ΜΑΚΡΗΣ</t>
  </si>
  <si>
    <t>mail@eeek-n-makris.att.sch.gr</t>
  </si>
  <si>
    <t>Ν ΜΑΚΡΗ</t>
  </si>
  <si>
    <t>Λ. ΜΑΡΑΘΩΝΟΣ 01</t>
  </si>
  <si>
    <t>ΡΑΦΗΝΑΣ - ΠΙΚΕΡΜΙΟΥ</t>
  </si>
  <si>
    <t>ΕΕΕΕΚ ΡΑΦΗΝΑΣ - ΕΕΕΕΚ ΝΤΑΟΥ ΠΙΚΠΑ ΠΕΝΤΕΛΗΣ</t>
  </si>
  <si>
    <t>mail@eeeek-pikpa.att.sch.gr</t>
  </si>
  <si>
    <t>ΡΑΦΗΝΑ</t>
  </si>
  <si>
    <t>ΑΝ.ΠΑΠΑΝΔΡΕΟΥ 65 -  ΔΙΑΣΤΑΥΡΩΣΗ ΡΑΦΗΝΑΣ</t>
  </si>
  <si>
    <t>ΩΡΩΠΟΥ</t>
  </si>
  <si>
    <t>ΕΝΙΑΙΟ ΕΙΔΙΚΟ ΕΠΑΓΓΕΛΜΑΤΙΚΟ ΓΥΜΝΑΣΙΟ - ΛΥΚΕΙΟ (ΕΝ.Ε.Ε. ΓΥ.Λ) ΑΧΑΡΝΩΝ</t>
  </si>
  <si>
    <t>mail@tee-eid-agogis.att.sch.gr</t>
  </si>
  <si>
    <t>ΛΙΟΣΙΩΝ Κ ΜΙΛΤΙΑΔΟΥ 1</t>
  </si>
  <si>
    <t>ΕΝΙΑΙΟ ΕΙΔΙΚΟ ΕΠΑΓΓΕΛΜΑΤΙΚΟ ΓΥΜΝΑΣΙΟ - ΛΥΚΕΙΟ ΚΟΡΩΠΙΟΥ</t>
  </si>
  <si>
    <t>mail@tee-eid-agogis-korop.att.sch.gr</t>
  </si>
  <si>
    <t>ΚΟΛΟΚΟΤΡΩΝΗ  85</t>
  </si>
  <si>
    <t>ΕΝΙΑΙΟ ΕΙΔΙΚΟ ΕΠΑΓΓΕΛΜΑΤΙΚΟ ΓΥΜΝΑΣΙΟ - ΛΥΚΕΙΟ ΩΡΩΠΟΥ</t>
  </si>
  <si>
    <t>mail@gym-ee-oropou.att.sch.gr</t>
  </si>
  <si>
    <t>Ωρωπός</t>
  </si>
  <si>
    <t>Σύλλης 2 - Κτίριο Β</t>
  </si>
  <si>
    <t>Εργαστήριο Ειδικής Επαγγελματικής Εκπαίδευσης (Ε.Ε.Ε.ΕΚ.) Ωρωπού</t>
  </si>
  <si>
    <t>ΗΡΑΚΛΕΙΟΥ</t>
  </si>
  <si>
    <t>ΗΡΑΚΛΕΙΟ ΑΤΤΙΚΗΣ</t>
  </si>
  <si>
    <t>ΕΙΔΙΚΟ ΛΥΚΕΙΟ ΚΩΦΩΝ ΚΑΙ ΒΑΡΗΚΟΩΝ ΑΓΙΑΣ ΠΑΡΑΣΚΕΥΗΣ</t>
  </si>
  <si>
    <t>mail@lyk-ekv-ag-parask.att.sch.gr</t>
  </si>
  <si>
    <t>ΑΓ ΠΑΡΑΣΚΕΥΗ</t>
  </si>
  <si>
    <t>ΠΙΝΔΟΥ 27</t>
  </si>
  <si>
    <t>ΑΓΙΑ ΠΑΡΑΣΚΕΥΗ</t>
  </si>
  <si>
    <t>ΕΙΔΙΚΟ ΓΥΜΝΑΣΙΟ ΚΩΦΩΝ ΚΑΙ ΒΑΡΗΚΟΩΝ ΑΓΙΑΣ ΠΑΡΑΣΚΕΥΗΣ</t>
  </si>
  <si>
    <t>mail@gym-ekv-ag-parask.att.sch.gr</t>
  </si>
  <si>
    <t>ΕΝΙΑΙΟ ΕΙΔΙΚΟ ΕΠΑΓΓΕΛΜΑΤΙΚΟ ΓΥΜΝΑΣΙΟ - ΛΥΚΕΙΟ ΑΓΙΑΣ ΠΑΡΑΣΚΕΥΗΣ ΚΑΙ ΓΙΑ ΚΩΦΟΥΣ-ΒΑΡΗΚΟΟΥΣ ΜΑΘΗΤΕΣ</t>
  </si>
  <si>
    <t>mail@gym-ee-ekv-ag-parask.att.sch.gr</t>
  </si>
  <si>
    <t>ΕΕΕΕΚ ΗΡΑΚΛΕΙΟ ΑΤΤΙΚΗΣ - ΕΕΕΕΚ ΗΡΑΚΛΕΙΟΥ ΑΤΤΙΚΗΣ</t>
  </si>
  <si>
    <t>mail@eeeek-n-irakl.att.sch.gr</t>
  </si>
  <si>
    <t>ΠΕΥΚΩΝ 88-90</t>
  </si>
  <si>
    <t>Ενιαίο Ειδικό Επαγγελματικό Γυμνάσιο - Λύκειο (ΕΝ.Ε.Ε.ΓΥ.-Λ.) Κηφισιάς</t>
  </si>
  <si>
    <t>mail@eneegyl-kifis.att.sch.gr</t>
  </si>
  <si>
    <t>Ν. ΚΗΦΙΣΙΑ</t>
  </si>
  <si>
    <t>ΚΟΡΙΝΘΟΥ 12</t>
  </si>
  <si>
    <t>ΠΕΡΙΣΤΕΡΙΟΥ</t>
  </si>
  <si>
    <t>ΠΕΡΙΣΤΕΡΙ</t>
  </si>
  <si>
    <t>Ε.Ε.Ε.ΕΚ. ΜΑΘΗΤΩΝ ΜΕ ΠΡΟΒΛΗΜΑΤΑ ΟΡΑΣΗΣ ΚΑΙ ΠΟΛΛΑΠΛΕΣ ΑΝΑΠΗΡΙΕΣ (πρώην ΤΥΦΛΩΝ ΠΟΛΥΑΝΑΠΗΡΩΝ)</t>
  </si>
  <si>
    <t>mail@eeeek-tyf-pol.att.sch.gr</t>
  </si>
  <si>
    <t>ΠΑΡΟΔΟΣ ΤΗΣ ΟΔΟΥ ΣΚΡΑ (από Θηβών 250)</t>
  </si>
  <si>
    <t>ΕΕΕΕΚ ΑΙΓΑΛΕΩ - ΕΕΕΕΚ ΑΙΓΑΛΕΩ</t>
  </si>
  <si>
    <t>mail@eeeek-aigal.att.sch.gr</t>
  </si>
  <si>
    <t>ΙΑΣΙΟΥ ΚΑΙ ΟΡΥΖΟΜΥΛΩΝ 13</t>
  </si>
  <si>
    <t>ΕΙΔΙΚΟ ΛΥΚΕΙΟ ΙΛΙΟΝ</t>
  </si>
  <si>
    <t>mail@lyk-eid-iliou.att.sch.gr</t>
  </si>
  <si>
    <t>Λ. ΧΑΣΙΑΣ &amp; Σ. ΘΕΟΛΟΓΟΥ 1</t>
  </si>
  <si>
    <t>ΕΙΔΙΚΟ ΓΥΜΝΑΣΙΟ ΙΛΙΟΥ - ΠΡΩΗΝ ΑΝΑΠΗΡΩΝ ΠΑΙΔΩΝ</t>
  </si>
  <si>
    <t>gymeidil@sch.gr</t>
  </si>
  <si>
    <t>Ίλιον</t>
  </si>
  <si>
    <t>Λ. Χασιάς &amp; Σπύρου Θεολόγου 1</t>
  </si>
  <si>
    <t>ΕΝ.Ε.Ε.ΓΥ.Λ. ΙΛΙΟΥ</t>
  </si>
  <si>
    <t>mail@eneegyl-iliou.att.sch.gr</t>
  </si>
  <si>
    <t>Σπύρου Θεολόγου 1 &amp; Λ. Χασιάς</t>
  </si>
  <si>
    <t>ΕΝΙΑΙΟ ΕΙΔΙΚΟ ΕΠΑΓΓΕΛΜΑΤΙΚΟ ΓΥΜΝΑΣΙΟ ΛΥΚΕΙΟ ΠΕΡΙΣΤΕΡΙΟΥ</t>
  </si>
  <si>
    <t>mail@eneegyl-perist.att.sch.gr</t>
  </si>
  <si>
    <t>Κύπρου &amp; Δημ. Φωλοπούλου</t>
  </si>
  <si>
    <t>ΕΝ.Ε.Ε.ΓΥ.-Λ. ΑΙΓΑΛΕΩ</t>
  </si>
  <si>
    <t>mail@eneegyl-aigal.att.sch.gr</t>
  </si>
  <si>
    <t>ΜΙΝΩΟΣ ΚΑΙ ΠΡΟΟΔΟΥ</t>
  </si>
  <si>
    <t>ΕΕΕΕΚ Περιστερίου</t>
  </si>
  <si>
    <t>mail@eeeek-perist.att.sch.gr</t>
  </si>
  <si>
    <t>ΔΕΡΒΕΝΑΚΙΩΝ 45</t>
  </si>
  <si>
    <t>ΚΑΛΛΙΘΕΑΣ</t>
  </si>
  <si>
    <t>ΕΛΛΗΝΙΚΟΥ - ΑΡΓΥΡΟΥΠΟΛΗΣ</t>
  </si>
  <si>
    <t>ΕΙΔΙΚΟ ΓΥΜΝΑΣΙΟ ΚΩΦΩΝ ΒΑΡΗΚΟΩΝ ΑΡΓΥΡΟΥΠΟΛΗΣ</t>
  </si>
  <si>
    <t>mail@gym-ekv-argyr.att.sch.gr</t>
  </si>
  <si>
    <t>ΥΜΗΤΤΟΥ 4 &amp; ΦΕΙΔΙΟΥ 27</t>
  </si>
  <si>
    <t>ΕΝΙΑΙΟ ΕΙΔΙΚΟ ΕΠΑΓΓΕΛΜΑΤΙΚΟ ΓΥΜΝΑΣΙΟ - ΛΥΚΕΙΟ ΑΓΙΟΥ ΔΗΜΗΤΡΙΟΥ</t>
  </si>
  <si>
    <t>mail@gymee-ag-dimitr.att.sch.gr</t>
  </si>
  <si>
    <t>ΜΑΚΡΥΓΙΑΝΝΗ 106</t>
  </si>
  <si>
    <t>ΕΙΔΙΚΟ ΛΥΚΕΙΟ (ΕΑΕ) ΚΩΦΩΝ ΚΑΙ ΒΑΡΗΚΟΩΝ ΑΡΓΥΡΟΥΠΟΛΗΣ</t>
  </si>
  <si>
    <t>mail@lyk-ekv-argyr.att.sch.gr</t>
  </si>
  <si>
    <t>YMHTTOY 4 &amp; ΦΕΙΔΙΟΥ 27</t>
  </si>
  <si>
    <t>Ε.Ε.Ε.ΕΚ. ΑΓΙΟΥ ΔΗΜΗΤΡΙΟΥ</t>
  </si>
  <si>
    <t>mail@eeeek-ag-dimitr.att.sch.gr</t>
  </si>
  <si>
    <t>ΑΡΓΟΣΤΟΛΙΟΥ 65</t>
  </si>
  <si>
    <t>Ελληνικό</t>
  </si>
  <si>
    <t>ΕΕΕΕΚ ΚΑΛΛΙΘΕΑΣ</t>
  </si>
  <si>
    <t>mail@eeeek-kallith.att.sch.gr</t>
  </si>
  <si>
    <t>Καλλιθέα</t>
  </si>
  <si>
    <t>Μαντζαγριωτάκη 12</t>
  </si>
  <si>
    <t>ΕΕΕΕΚ Ελληνικού</t>
  </si>
  <si>
    <t>ΦΥΛΗΣ</t>
  </si>
  <si>
    <t>Ε.Ε.Ε.ΕΚ ΕΛΕΥΣΙΝΑΣ</t>
  </si>
  <si>
    <t>mail@eeeek-mandr.att.sch.gr</t>
  </si>
  <si>
    <t>Γ.ΚΟΥΒΙΔΗ 134 και ΠΟΥΛΑΝΤΖΑ 10</t>
  </si>
  <si>
    <t>ΕΝΙΑΙΟ ΕΙΔΙΚΟ ΕΠΑΓΓΕΛΜΑΤΙΚΟ ΓΥΜΝΑΣΙΟ - ΛΥΚΕΙΟ ΕΛΕΥΣΙΝΑΣ</t>
  </si>
  <si>
    <t>mail@eneegyl-elefs.att.sch.gr</t>
  </si>
  <si>
    <t>ΠΟΥΛΑΝΤΖΑ &amp; ΚΟΥΒΙΔΗ</t>
  </si>
  <si>
    <t>Ενιαίο Ειδικό Επαγγελματικό Γυμνάσιο - Λύκειο (ΕΝ.Ε.Ε.ΓΥ.-Λ.) ΑΝΩ ΛΙΟΣΙΩΝ</t>
  </si>
  <si>
    <t>mail@eneegyl-an-liosion.att.sch.gr</t>
  </si>
  <si>
    <t>Άνω Λιόσια</t>
  </si>
  <si>
    <t>Ερμιόνης 18 &amp; Πατρών</t>
  </si>
  <si>
    <t>ΚΕΡΑΤΣΙΝΙΟΥ - ΔΡΑΠΕΤΣΩΝΑΣ</t>
  </si>
  <si>
    <t>ΣΑΛΑΜΙΝΟΣ</t>
  </si>
  <si>
    <t>ΤΡΟΙΖΗΝΙΑΣ-ΜΕΘΑΝΩΝ</t>
  </si>
  <si>
    <t>ΓΑΛΑΤΑΣ</t>
  </si>
  <si>
    <t>ΟΛΥΜΠΟΥ 3</t>
  </si>
  <si>
    <t>ΕΕΕΕΚ ΠΕΙΡΑΙΑΣ - ΕΕΕΕΚ ΠΕΙΡΑΙΑ</t>
  </si>
  <si>
    <t>mail@eeeek-peiraia.att.sch.gr</t>
  </si>
  <si>
    <t>ΑΝΔΡΙΤΣΑΙΝΗΣ 10</t>
  </si>
  <si>
    <t>ΚΕΡΑΤΣΙΝΙ</t>
  </si>
  <si>
    <t>ΚΕΧΑΓΙΑ 6</t>
  </si>
  <si>
    <t>ΕΕΕΕΚ ΓΑΛΑΤΑΣ</t>
  </si>
  <si>
    <t>mail@eeeek-galata.att.sch.gr</t>
  </si>
  <si>
    <t>2ο Ε.Ε.Ε.ΕΚ. ΠΕΙΡΑΙΑ - ΑΝΟΙΞΗ</t>
  </si>
  <si>
    <t>mail@2eeeek-peiraia.att.sch.gr</t>
  </si>
  <si>
    <t>Κεχαγιά 6</t>
  </si>
  <si>
    <t>ΕΝΙΑΙΟ ΕΙΔΙΚΟ ΕΠΑΓΓΕΛΜΑΤΙΚΟ ΓΥΜΝΑΣΙΟ-ΛΥΚΕΙΟ ΠΕΙΡΑΙΑ</t>
  </si>
  <si>
    <t>mail@gym-ee-peiraia.att.sch.gr</t>
  </si>
  <si>
    <t>ΕΝΙΑΙΟ ΕΙΔΙΚΟ ΕΠΑΓΓΕΛΜΑΤΙΚΟ ΓΥΜΝΑΣΙΟ ΛΥΚΕΙΟ ΔΡΑΠΕΤΣΩΝΑΣ</t>
  </si>
  <si>
    <t>eneegyldrapets@sch.gr</t>
  </si>
  <si>
    <t>Εργαστήριο Ειδικής Επαγγελματικής Εκπαίδευσης (Ε.Ε.Ε.ΕΚ) Σαλαμίνας</t>
  </si>
  <si>
    <t>ΖΑΚΥΝΘΟΥ</t>
  </si>
  <si>
    <t>ΑΤΤΙΚΗΣ</t>
  </si>
  <si>
    <t>ΜΥΤΙΛΗΝΗΣ</t>
  </si>
  <si>
    <t>ΜΥΤΙΛΗΝΗ</t>
  </si>
  <si>
    <t>ΑΝΑΤΟΛΙΚΗΣ ΣΑΜΟΥ</t>
  </si>
  <si>
    <t>ΣΑΜΟΣ</t>
  </si>
  <si>
    <t>ΧΙΟΥ</t>
  </si>
  <si>
    <t>ΧΙΟΣ</t>
  </si>
  <si>
    <t>ΛΗΜΝΟΥ</t>
  </si>
  <si>
    <t>Ε.Ε.Ε.ΕΚ. ΛΕΣΒΟΥ</t>
  </si>
  <si>
    <t>mail@eeeek.les.sch.gr</t>
  </si>
  <si>
    <t>ΣΤΡΑΤΗ ΜΥΡΙΒΗΛΗ 106</t>
  </si>
  <si>
    <t>Ε.Ε.Ε.ΕΚ. ΡΕΠΑΝΙΔΙ ΛΗΜΝΟΥ - Ε.Ε.Ε.ΕΚ. ΛΗΜΝΟΥ</t>
  </si>
  <si>
    <t>mail@eeeek-repan.les.sch.gr</t>
  </si>
  <si>
    <t>ΡΕΠΑΝΙΔΙ ΛΗΜΝΟΥ</t>
  </si>
  <si>
    <t>ΡΕΠΑΝΙΔΙ</t>
  </si>
  <si>
    <t>ΕΝΙΑΙΟ ΕΙΔΙΚΟ ΕΠΑΓΓΕΛΜΑΤΙΚΟ ΓΥΜΝΑΣΙΟ - ΛΥΚΕΙΟ Ν. ΛΕΣΒΟΥ</t>
  </si>
  <si>
    <t>eneegylles@sch.gr</t>
  </si>
  <si>
    <t>Παναγιούδα</t>
  </si>
  <si>
    <t>ΙΚΑΡΙΑΣ</t>
  </si>
  <si>
    <t>ΕΕΕΕΚ ΣΑΜΟΣ - ΕΕΕΕΚ ΣΑΜΟΥ</t>
  </si>
  <si>
    <t>mail@eeeek.sam.sch.gr</t>
  </si>
  <si>
    <t>ΚΟΥΜΑΡΙΩΝΑΣ ΠΕΡΙΟΧΗ ΑΓΙΑΣ ΕΙΡΗΝΗΣ</t>
  </si>
  <si>
    <t>ΕΥΔΗΛΟΣ ΙΚΑΡΙΑΣ</t>
  </si>
  <si>
    <t>Ε.Ε.Ε.Ε.Κ. ΙΚΑΡΙΑΣ</t>
  </si>
  <si>
    <t>mail@eeeek-ikarias.sam.sch.gr</t>
  </si>
  <si>
    <t>ΕΕΕΕΚ ΧΙΟΣ - ΕΕΕΕΚ ΧΙΟΥ</t>
  </si>
  <si>
    <t>mail@eeeek.chi.sch.gr</t>
  </si>
  <si>
    <t>ΣΤΑΜΑΤΙΟΥ ΤΣΙΜΠΗ 8</t>
  </si>
  <si>
    <t>Δ. ΡΑΛΛΗ 18</t>
  </si>
  <si>
    <t>ΕΝΙΑΙΟ ΕΙΔΙΚΟ ΕΠΑΓΓΕΛΜΑΤΙΚΟ ΓΥΜΝΑΣΙΟ-ΛΥΚΕΙΟ ΧΙΟΥ</t>
  </si>
  <si>
    <t>mail@gym-ee-chiou.chi.sch.gr</t>
  </si>
  <si>
    <t xml:space="preserve">ΚΑΜΠΟΣ </t>
  </si>
  <si>
    <t>ΙΕΡΑΣ ΠΟΛΗΣ ΜΕΣΟΛΟΓΓΙΟΥ</t>
  </si>
  <si>
    <t>ΠΑΤΡΕΩΝ</t>
  </si>
  <si>
    <t>ΠΑΤΡΑ</t>
  </si>
  <si>
    <t>ΑΓΡΙΝΙΟΥ</t>
  </si>
  <si>
    <t>ΑΓΡΙΝΙΟ</t>
  </si>
  <si>
    <t>ΝΑΥΠΑΚΤΙΑΣ</t>
  </si>
  <si>
    <t>ΝΑΥΠΑΚΤΟΣ</t>
  </si>
  <si>
    <t>ΚΥΠΡΟΥ 86</t>
  </si>
  <si>
    <t>ΕΕΕΕΚ ΝΑΥΠΑΚΤΟΣ - ΕΕΕΕΚ</t>
  </si>
  <si>
    <t>mail@eeeek-nafpakt.ait.sch.gr</t>
  </si>
  <si>
    <t>ΕΘΝ. ΣΥΜΦΙΛΙΩΣΗΣ 20</t>
  </si>
  <si>
    <t>ΕΕΕΕΚ ΑΓΡΙΝΙΟ - ΕΡΓΑΣΤΗΡΙΟ ΕΙΔΙΚΗΣ ΕΠΑΓΓΕΛΜΑΤΙΚΗΣ ΕΚΠΑΙΔΕΥΣΗΣ</t>
  </si>
  <si>
    <t>mail@eeeek-agrin.ait.sch.gr</t>
  </si>
  <si>
    <t>ΜΑΚΡΙΑ ΡΑΧΗ</t>
  </si>
  <si>
    <t>ΕΝΙΑΙΟ ΕΙΔΙΚΟ ΕΠΑΓΓΕΛΜΑΤΙΚΟ ΓΥΜΝΑΣΙΟ - ΛΥΚΕΙΟ ΑΓΡΙΝΙΟΥ</t>
  </si>
  <si>
    <t>mail@gym-ee-agrin.ait.sch.gr</t>
  </si>
  <si>
    <t>ΜΑΚΡΙΑ ΡΑΧΗ ΝΕΑΠΟΛΗΣ</t>
  </si>
  <si>
    <t>ΕΝΙΑΙΟ ΕΙΔΙΚΟ ΕΠΑΓΓΕΛΜΑΤΙΚΟ ΓΥΜΝΑΣΙΟ - ΛΥΚΕΙΟ ΜΕΣΟΛΟΓΓΙΟΥ</t>
  </si>
  <si>
    <t>mail@gym-ee-mesol.ait.sch.gr</t>
  </si>
  <si>
    <t>Μεσολόγγι</t>
  </si>
  <si>
    <t>ΑΙΓΙΑΛΕΙΑΣ</t>
  </si>
  <si>
    <t>ΔΥΤΙΚΗΣ ΑΧΑΙΑΣ</t>
  </si>
  <si>
    <t>Ε.Ε.Ε.ΕΚ. ΑΧΑΪΑΣ</t>
  </si>
  <si>
    <t>mail@eeek.ach.sch.gr</t>
  </si>
  <si>
    <t>ΑΧΑΪΑ</t>
  </si>
  <si>
    <t>ΔΙΟΔΩΡΟΥ 11</t>
  </si>
  <si>
    <t>ΕΝ.Ε.Ε.ΓΥ.- Λ. ΠΑΤΡΩΝ</t>
  </si>
  <si>
    <t>mail@gym-ee-patras.ach.sch.gr</t>
  </si>
  <si>
    <t>ΑΧΑΪΚΗΣ ΣΥΜΠΟΛΙΤΕΙΑΣ 20, ΖΑΒΛΑΝΙ</t>
  </si>
  <si>
    <t>Ε.Ε.Ε.ΕΚ ΑΙΓΙΟΥ</t>
  </si>
  <si>
    <t>eeeekaigi@sch.gr</t>
  </si>
  <si>
    <t>ΚΑΛΛΙΘΕΑ ΑΙΓΙΟΥ</t>
  </si>
  <si>
    <t>Τέρμα Μητροπόλεως</t>
  </si>
  <si>
    <t>Ενιαίο Ειδικό Επαγγελματικό Γυμνάσιο - Λύκειο (ΕΝ.Ε.Ε.ΓΥ.-Λ.) Αιγίου</t>
  </si>
  <si>
    <t>mail@eneegyl-aigiou.ach.sch.gr</t>
  </si>
  <si>
    <t>Αίγιο</t>
  </si>
  <si>
    <t>Κλεισούρας και Παρ. Κορίνθου</t>
  </si>
  <si>
    <t>Ενιαίο Ειδικό Επαγγελματικό Γυμνάσιο - Λύκειο (ΕΝ.Ε.Ε.ΓΥ.- Λ.) Δυτ. Αχαΐας</t>
  </si>
  <si>
    <t>eneegyldytach@sch.gr</t>
  </si>
  <si>
    <t>ΚΑΛΑΜΑΚΙ ΔΥΤΙΚΗΣ ΑΧΑΙ??ΑΣ</t>
  </si>
  <si>
    <t>ΕΕΕΕΚ ΠΥΡΓΟΥ ΗΛΕΙΑ</t>
  </si>
  <si>
    <t>mail@eeeek.ilei.sch.gr</t>
  </si>
  <si>
    <t>ΗΛΕΙΑ</t>
  </si>
  <si>
    <t>ΒΥΤΙΝΕΪΚΑ</t>
  </si>
  <si>
    <t>ΕΝΙΑΙΟ ΕΙΔΙΚΟ ΕΠΑΓΓΕΛΜΑΤΙΚΟ ΓΥΜΝΑΣΙΟ-ΛΥΚΕΙΟ ΠΥΡΓΟΥ</t>
  </si>
  <si>
    <t>mail@gym-ee-pyrgou.ilei.sch.gr</t>
  </si>
  <si>
    <t>Πύργος</t>
  </si>
  <si>
    <t>Μυρτιά Πύργου</t>
  </si>
  <si>
    <t>ΑΓΙΟΣ ΝΙΚΟΛΑΟΣ</t>
  </si>
  <si>
    <t>ΣΟΥΛΙΟΥ</t>
  </si>
  <si>
    <t>ΤΕΡΜΑ ΑΘΗΝΩΝ</t>
  </si>
  <si>
    <t>ΓΡΕΒΕΝΩΝ</t>
  </si>
  <si>
    <t>ΓΡΕΒΕΝΑ</t>
  </si>
  <si>
    <t>ΚΑΣΤΟΡΙΑΣ</t>
  </si>
  <si>
    <t>ΚΑΣΤΟΡΙΑ</t>
  </si>
  <si>
    <t>ΚΟΖΑΝΗΣ</t>
  </si>
  <si>
    <t>ΚΟΖΑΝΗ</t>
  </si>
  <si>
    <t>ΦΛΩΡΙΝΑΣ</t>
  </si>
  <si>
    <t>ΦΛΩΡΙΝΑ</t>
  </si>
  <si>
    <t>ΕΕΕΕΚ ΓΡΕΒΕΝΑ - ΕΕΕΕΚ ΓΡΕΒΕΝΩΝ</t>
  </si>
  <si>
    <t>mail@eeeek.gre.sch.gr</t>
  </si>
  <si>
    <t>ΤΕΡΜΑ Μ. ΑΛΕΞΑΝΔΡΟΥ</t>
  </si>
  <si>
    <t>ΑΡΓΟΥΣ ΟΡΕΣΤΙΚΟΥ</t>
  </si>
  <si>
    <t>ΑΡΓΟΣ ΟΡΕΣΤΙΚΟ</t>
  </si>
  <si>
    <t>ΕΕΕΕΚ ΑΡΓΟYΣ ΟΡΕΣΤΙΚΟY</t>
  </si>
  <si>
    <t>mail@eeeek.kas.sch.gr</t>
  </si>
  <si>
    <t>Κ.Ε.Φ.Ι.ΑΠ. ΠΕΡΙΟΧΗ ΑΕΡΟΔΡΟΜΙΟΥ 1</t>
  </si>
  <si>
    <t>ΠΕΝΤΑΒΡΥΣΟΣ</t>
  </si>
  <si>
    <t>ΕΝΙΑΙΟ ΕΙΔΙΚΟ ΕΠΑΓΓΕΛΜΑΤΙΚΟ ΓΥΜΝΑΣΙΟ - ΛΥΚΕΙΟ ΚΑΣΤΟΡΙΑΣ</t>
  </si>
  <si>
    <t>mail@gym-ee-kastor.kas.sch.gr</t>
  </si>
  <si>
    <t>Αγίου Μηνά 27</t>
  </si>
  <si>
    <t>ΕΟΡΔΑΙΑΣ</t>
  </si>
  <si>
    <t>ΠΤΟΛΕΜΑΙΔΑ</t>
  </si>
  <si>
    <t>1ο ΕΕΕΕΚ ΚΟΖΑΝΗΣ - ΕΡΓΑΣΤΗΡΙΟ ΕΙΔΙΚΗΣ ΕΠΑΓΓΕΛΜΑΤΙΚΗΣ ΕΚΠΑΙΔΕΥΣΗΣ ΚΑΙ ΚΑΤΑΡΤΙΣΗΣ ΚΟΖΑΝΗΣ</t>
  </si>
  <si>
    <t>mail@eeeek-kozan.koz.sch.gr</t>
  </si>
  <si>
    <t>ΝΕΑ ΝΙΚΟΠΟΛΗ</t>
  </si>
  <si>
    <t>ΕΕΕΕΚ ΠΕΝΤΑΒΡΥΣΟΣ - ΕΕΕΕΚ ΠΤΟΛΕΜΑΙΔΑΣ</t>
  </si>
  <si>
    <t>mail@eeeek-pentavr.koz.sch.gr</t>
  </si>
  <si>
    <t>Δ.Δ. ΠΕΝΤΑΒΡΥΣΟΥ</t>
  </si>
  <si>
    <t>ΕΝΙΑΙΟ ΕΙΔΙΚΟ ΕΠΑΓΓΕΛΜΑΤΙΚΟ ΓΥΜΝΑΣΙΟ  ΛΥΚΕΙΟ ΑΝΩ ΚΩΜΗΣ ΚΟΖΑΝΗΣ</t>
  </si>
  <si>
    <t>mail@gym-ee-kozan.koz.sch.gr</t>
  </si>
  <si>
    <t>ΑΝΩ ΚΩΜΗ</t>
  </si>
  <si>
    <t>ΕΝΙΑΙΟ ΕΙΔΙΚΟ ΕΠΑΓΓΕΛΜΑΤΙΚΟ ΓΥΜΝΑΣΙΟ-ΛΥΚΕΙΟ ΠΤΟΛΕΜΑΪΔΑΣ</t>
  </si>
  <si>
    <t>mail@gym-ee-ptolem.koz.sch.gr</t>
  </si>
  <si>
    <t>1ο χιλ. Πτολεμαϊδας- Γαλάτειας</t>
  </si>
  <si>
    <t>ΚΑΤΩ ΚΛΕΙΝΕΣ</t>
  </si>
  <si>
    <t>Κ. ΚΛΕΙΝΕΣ ΦΛΩΡΙΝΑΣ</t>
  </si>
  <si>
    <t>ΕΕΕΕΚ ΦΛΩΡΙΝΑΣ</t>
  </si>
  <si>
    <t>mail@eeeek-florin.flo.sch.gr</t>
  </si>
  <si>
    <t>ΕΝΕΕΓΥ-Λ ΦΛΩΡΙΝΑΣ</t>
  </si>
  <si>
    <t>mail@gym-ee-florin.flo.sch.gr</t>
  </si>
  <si>
    <t>Π.ΓΙΑΣΗΜΑΚΟΠΟΥΛΟΥ ΠΕΡΙΟΧΗ ΑΓΙΑΣ ΠΑΡΑΣΚΕΥΗΣ</t>
  </si>
  <si>
    <t>ΑΡΤΑΙΩΝ</t>
  </si>
  <si>
    <t>ΑΡΤΑ</t>
  </si>
  <si>
    <t>ΗΓΟΥΜΕΝΙΤΣΑΣ</t>
  </si>
  <si>
    <t>ΙΩΑΝΝΙΝΩΝ</t>
  </si>
  <si>
    <t>ΙΩΑΝΝΙΤΩΝ</t>
  </si>
  <si>
    <t>ΙΩΑΝΝΙΝΑ</t>
  </si>
  <si>
    <t>ΠΡΕΒΕΖΗΣ</t>
  </si>
  <si>
    <t>ΕΕΕΕΚ ΑΡΤΑ - ΕΕΕΕΚ ΑΡΤΑΣ</t>
  </si>
  <si>
    <t>mail@eeeek.art.sch.gr</t>
  </si>
  <si>
    <t>ΓΛΥΚΟΡΙΖΟ ΑΡΤΑΣ</t>
  </si>
  <si>
    <t>ΠΑΡΟΔΟΣ ΠΑΤΡΙΑΡΧΗ ΑΘΗΝΑΓΟΡΑ 1</t>
  </si>
  <si>
    <t>Ενιαίο Ειδικό Επαγγελματικό Γυμνάσιο - Λύκειο (ΕΝ.Ε.Ε.ΓΥ. - Λ.) Άρτας</t>
  </si>
  <si>
    <t>mail@eneegyl-artas.art.sch.gr</t>
  </si>
  <si>
    <t>ΝΕΑ ΣΕΛΕΥΚΕΙΑ</t>
  </si>
  <si>
    <t>ΠΑΡΑΜΥΘΙΑ</t>
  </si>
  <si>
    <t>Ε.Ε.Ε.ΕΚ. ΠΑΡΑΜΥΘΙΑΣ</t>
  </si>
  <si>
    <t>mail@eeeek.thesp.sch.gr</t>
  </si>
  <si>
    <t>ΘΕΣΠΡΩΤΙΑ</t>
  </si>
  <si>
    <t>ΕΝΙΑΙΟ ΕΙΔΙΚΟ ΕΠΑΓΓΕΛΜΑΤΙΚΟ ΓΥΜΝΑΣΙΟ-ΛΥΚΕΙΟ ΗΓΟΥΜΕΝΙΤΣΑΣ</t>
  </si>
  <si>
    <t>mail@gym-ee-igoum.thesp.sch.gr</t>
  </si>
  <si>
    <t>Μικράς Ασίας - Ελευθερίου Βενιζέλου.</t>
  </si>
  <si>
    <t>Δ.Ε. ΙΩΑΝΝΙΝΩΝ</t>
  </si>
  <si>
    <t>Ε.Ε.Ε.ΕΚ. ΙΩΑΝΝΙΝΩΝ</t>
  </si>
  <si>
    <t>mail@eeeek.ioa.sch.gr</t>
  </si>
  <si>
    <t>ΑΜΑΛΘΕΙΑΣ 12 (ΠΡΩΗΝ ΠΑΛΛΑΔΙΟ) ΚΑΡΔΑΜΙΤΣΙΑ</t>
  </si>
  <si>
    <t>ΚΕΡΚΥΡΑΣ 3</t>
  </si>
  <si>
    <t>ΕΝΙΑΙΟ ΕΙΔΙΚΟ ΕΠΑΓΓΕΛΜΑΤΙΚΟ ΓΥΜΝΑΣΙΟ ΛΥΚΕΙΟ ΙΩΑΝΝΙΝΩΝ</t>
  </si>
  <si>
    <t>mail@1gym-eid-epag-ioann.ioa.sch.gr</t>
  </si>
  <si>
    <t>ΕΕΕΕΚ ΠΡΕΒΕΖΑΣ (Ν. ΣΑΜΨΟΥΝΤΑ)</t>
  </si>
  <si>
    <t>mail@eeeek.pre.sch.gr</t>
  </si>
  <si>
    <t>ΝΕΑ ΣΑΜΨΟΥΝΤΑ</t>
  </si>
  <si>
    <t>ΛΑΡΙΣΑΣ</t>
  </si>
  <si>
    <t>ΛΑΡΙΣΑΙΩΝ</t>
  </si>
  <si>
    <t>ΒΟΛΟΥ</t>
  </si>
  <si>
    <t>ΒΟΛΟΣ</t>
  </si>
  <si>
    <t>ΤΡΙΚΚΑΙΩΝ</t>
  </si>
  <si>
    <t>ΤΡΙΚΑΛΑ</t>
  </si>
  <si>
    <t>ΣΟΦΑΔΩΝ</t>
  </si>
  <si>
    <t>Ε.Ε.Ε.ΕΚ. ΣΟΦΑΔΩΝ</t>
  </si>
  <si>
    <t>mail@eeeek.kar.sch.gr</t>
  </si>
  <si>
    <t>ΣΟΦΑΔΕΣ</t>
  </si>
  <si>
    <t>ΑΘΗΝΩΝ 58</t>
  </si>
  <si>
    <t>ΕΝΙΑΙΟ ΕΙΔΙΚΟ ΕΠΑΓΓΕΛΜΑΤΙΚΟ ΓΥΜΝΑΣΙΟ - ΛΥΚΕΙΟ ΣΟΦΑΔΩΝ</t>
  </si>
  <si>
    <t>eneegylsof@sch.gr</t>
  </si>
  <si>
    <t>ΕΛΑΣΣΟΝΑΣ</t>
  </si>
  <si>
    <t>ΕΛΑΣΣΟΝΑ</t>
  </si>
  <si>
    <t>ΕΝΙΑΙΟ ΕΙΔΙΚΟ ΕΠΑΓΓΕΛΜΑΤΙΚΟ ΓΥΜΝΑΣΙΟ - ΛΥΚΕΙΟ  ΛΑΡΙΣΑΣ</t>
  </si>
  <si>
    <t>mail@1tee-eid-laris.lar.sch.gr</t>
  </si>
  <si>
    <t>ΓΙΑΝΝΟΥΛΗ - ΛΑΡΙΣΑΣ</t>
  </si>
  <si>
    <t>ΕΘΝΑΡΧΟΥ ΜΑΚΑΡΙΟΥ 4</t>
  </si>
  <si>
    <t>ΠΑΡΟΔΟΣ ΜΑΥΡΟΔΗΜΟΥ</t>
  </si>
  <si>
    <t>Ε.Ε.Ε.ΕΚ. ΛΑΡΙΣΑΣ</t>
  </si>
  <si>
    <t>mail@eeeek.lar.sch.gr</t>
  </si>
  <si>
    <t>ΤΣΙΡΟΠΟΥΛΟΥ ΕΥΑΓΓ.3</t>
  </si>
  <si>
    <t>ΕΝΙΑΙΟ ΕΙΔΙΚΟ ΕΠΑΓΓΕΛΜΑΤΙΚΟ ΓΥΜΝΑΣΙΟ-ΛΥΚΕΙΟ ΕΛΑΣΣΟΝΑΣ</t>
  </si>
  <si>
    <t>mail@gym-ee-elass.lar.sch.gr</t>
  </si>
  <si>
    <t>ΑΛΜΥΡΟΥ</t>
  </si>
  <si>
    <t>ΣΚΙΑΘΟΥ</t>
  </si>
  <si>
    <t>ΕΝΙΑΙΟ ΕΙΔΙΚΟ ΕΠΑΓΓΕΛΜΑΤΙΚΟ ΓΥΜΝΑΣΙΟ - ΛΥΚΕΙΟ Ν. ΙΩΝΙΑΣ ΜΑΓΝΗΣΙΑΣ</t>
  </si>
  <si>
    <t>1eidteemag@sch.gr</t>
  </si>
  <si>
    <t>ΦΑΝΑΡΙΟΥ - ΑΓΙΟΥ ΝΕΚΤΑΡΙΟΥ</t>
  </si>
  <si>
    <t>ΕΡΓΑΣΤΗΡΙΟ ΕΙΔΙΚΗΣ ΕΠΑΓΓΕΛΜΑΤΙΚΗΣ ΕΚΠΑΙΔΕΥΣΗΣ ΒΟΛΟΥ - Ε.Ε.Ε.ΕΚ ΒΟΛΟΥ</t>
  </si>
  <si>
    <t>mail@eeeek-volou.mag.sch.gr</t>
  </si>
  <si>
    <t>Ν.ΙΩΝΙΑ ΒΟΛΟΥ</t>
  </si>
  <si>
    <t>ΣΤΡΑΤΗ ΜΥΡΙΒΗΛΗ 1</t>
  </si>
  <si>
    <t>Εργαστήριο Ειδικής Επαγγελματικής Εκπαίδευσης ( Ε.Ε.Ε.Ε.Κ.) ΑΛΜΥΡΟΥ</t>
  </si>
  <si>
    <t>mail@eeeek-almyr.mag.sch.gr</t>
  </si>
  <si>
    <t>ΑΛΜΥΡΟΣ</t>
  </si>
  <si>
    <t>ΦΙΛΛΕΛΗΝΩΝ</t>
  </si>
  <si>
    <t>Ε.Ε.Ε.ΕΚ. ΒΟΡΕΙΩΝ ΣΠΟΡΑΔΩΝ</t>
  </si>
  <si>
    <t>mail@eeeek-vsporad.mag.sch.gr</t>
  </si>
  <si>
    <t>Σκιάθος</t>
  </si>
  <si>
    <t>ΜΗΤΡΟΠΟΛΙΤΟΥ ΑΝΑΝΙΟΥ, ΕΝΑΝΤΙ 1ου ΝΗΠΙΑΓΩΓΕΙΟΥ ΣΚΙΑΘΟΥ</t>
  </si>
  <si>
    <t>Ενιαίο Ειδικό Επαγγελματικό Γυμνάσιο – Λύκειο (ΕΝ.Ε.Ε.ΓΥ.-Λ.) Σκιάθου</t>
  </si>
  <si>
    <t>Ε.Ε.Ε.ΕΚ. ΤΡΙΚΑΛΩΝ</t>
  </si>
  <si>
    <t>eeeektri@sch.gr</t>
  </si>
  <si>
    <t>ΚΑΡΥΕΣ ΤΡΙΚΑΛΩΝ</t>
  </si>
  <si>
    <t>ΕΝΙΑΙΟ ΕΙΔΙΚΟ ΕΠΑΓΓΕΛΜΑΤΙΚΟ ΓΥΜΝΑΣΙΟ-ΛΥΚΕΙΟ ΤΡΙΚΑΛΩΝ</t>
  </si>
  <si>
    <t>gymlykeetri@sch.gr</t>
  </si>
  <si>
    <t>7ο ΧΛΜ. ΤΡΙΚΑΛΩΝ - ΚΑΛΑΜΠΑΚΑΣ</t>
  </si>
  <si>
    <t>ΖΑΚΥΝΘΟΣ</t>
  </si>
  <si>
    <t>ΚΕΝΤΡΙΚΗΣ ΚΕΡΚΥΡΑΣ ΚΑΙ ΔΙΑΠΟΝΤΙΩΝ ΝΗΣΩΝ</t>
  </si>
  <si>
    <t>ΚΕΡΚΥΡΑ</t>
  </si>
  <si>
    <t>ΑΡΓΟΣΤΟΛΙΟΥ</t>
  </si>
  <si>
    <t>ΑΡΓΟΣΤΟΛΙ</t>
  </si>
  <si>
    <t>ΛΕΥΚΑΔΑΣ</t>
  </si>
  <si>
    <t>ΛΕΥΚΑΔΑ</t>
  </si>
  <si>
    <t>Ε.Ε.Ε.ΕΚ. ΖΑΚΥΝΘΟΥ</t>
  </si>
  <si>
    <t>mail@eeeek.zak.sch.gr</t>
  </si>
  <si>
    <t>ΜΠΟΧΑΛΗ</t>
  </si>
  <si>
    <t>ΕΝ.Ε.Ε.ΓΥ.-Λ. ΖΑΚΥΝΘΟΥ</t>
  </si>
  <si>
    <t>mail@gym-ee-zakynth.zak.sch.gr</t>
  </si>
  <si>
    <t>ΒΟΥΓΙΑΤΟ</t>
  </si>
  <si>
    <t>ΕΕΕΕΚ ΚΕΡΚΥΡΑ - ΕΕΕΕΚ ΚΕΡΚΥΡΑΣ</t>
  </si>
  <si>
    <t>mail@eeeek.ker.sch.gr</t>
  </si>
  <si>
    <t>4ο χλμ ΕΘΝΙΚΗΣ ΛΕΥΚΙΜΜΗΣ</t>
  </si>
  <si>
    <t>ΕΝΙΑΙΟ ΕΙΔΙΚΟ ΕΠΑΓΓΕΛΜΑΤΙΚΟ ΓΥΜΝΑΣΙΟ-ΛΥΚΕΙΟ ΚΕΡΚΥΡΑΣ</t>
  </si>
  <si>
    <t>mail@gym-ee-kerkyr.ker.sch.gr</t>
  </si>
  <si>
    <t>10η πάροδος, Σπύρου Ραθ 1, Κέρκυρα</t>
  </si>
  <si>
    <t>ΕΕΕΕΚ ΑΡΓΟΣΤΟΛΙ-ΦΑΡΑΚΛΑΤΑ ΚΕΦΑΛΛΗΝΙΑΣ - ΕΕΕΕΚ ΑΡΓΟΣΤΟΛΙΟΥ</t>
  </si>
  <si>
    <t>mail@eeeek-argost.kef.sch.gr</t>
  </si>
  <si>
    <t>ΑΡΓΟΣΤΟΛΙ-ΦΑΡΑΚΛΑΤΑ ΚΕΦΑΛΛΗΝΙΑΣ</t>
  </si>
  <si>
    <t>ΦΑΡΑΚΛΑΤΑ</t>
  </si>
  <si>
    <t>ΕΝΙΑΙΟ ΕΙΔΙΚΟ ΕΠΑΓΓΕΛΜΑΤΙΚΟ ΓΥΜΝΑΣΙΟ-ΛΥΚΕΙΟ ΚΕΦΑΛΟΝΙΑΣ</t>
  </si>
  <si>
    <t>mail@gym-ee-argost.kef.sch.gr</t>
  </si>
  <si>
    <t>ΜΠΑΜΠΗ ΑΝΝΙΝΟΥ 1 ΚΑΙ ΚΑΛΥΨΟΥΣ ΒΕΡΓΩΤΗ</t>
  </si>
  <si>
    <t>ΕΕΕΕΚ ΛΕΥΚΑΔΑ</t>
  </si>
  <si>
    <t>mail@eeeek.lef.sch.gr</t>
  </si>
  <si>
    <t>Θ.ΣΤΡΑΤΟΥ 3</t>
  </si>
  <si>
    <t>ΒΕΡΟΙΑΣ</t>
  </si>
  <si>
    <t>ΒΕΡΟΙΑ</t>
  </si>
  <si>
    <t>ΘΕΣΣΑΛΟΝΙΚΗΣ</t>
  </si>
  <si>
    <t>ΘΕΡΜΗΣ</t>
  </si>
  <si>
    <t>ΠΥΛΑΙΑ</t>
  </si>
  <si>
    <t>ΠΑΥΛΟΥ ΜΕΛΑ</t>
  </si>
  <si>
    <t>ΚΙΛΚΙΣ</t>
  </si>
  <si>
    <t>ΠΕΛΛΑΣ</t>
  </si>
  <si>
    <t>ΕΔΕΣΣΑΣ</t>
  </si>
  <si>
    <t>ΚΑΤΕΡΙΝΗΣ</t>
  </si>
  <si>
    <t>ΣΕΡΡΩΝ</t>
  </si>
  <si>
    <t>ΣΕΡΡΕΣ</t>
  </si>
  <si>
    <t>ΠΟΛΥΓΥΡΟΥ</t>
  </si>
  <si>
    <t>ΠΟΛΥΓΥΡΟΣ</t>
  </si>
  <si>
    <t>ΘΕΣΣΑΛΟΝΙΚΗ</t>
  </si>
  <si>
    <t>ΠΥΛΑΙΑΣ-ΧΟΡΤΙΑΤΗ</t>
  </si>
  <si>
    <t>ΔΗΜΟΣΙΟ ΕΙΔΙΚΟ ΓΥΜΝΑΣΙΟ ΘΕΣΣΑΛΟΝΙΚΗΣ</t>
  </si>
  <si>
    <t>mail@gym-eid-thess.thess.sch.gr</t>
  </si>
  <si>
    <t>ΛΕΩΦΟΡΟΣ ΓΕΩΡΓΙΚΗΣ ΣΧΟΛΗΣ 95 ΤΘ 22407</t>
  </si>
  <si>
    <t>1ο Ενιαίο Ειδικό Επαγγελματικό Γυμνάσιο-Λύκειο (ΕΝ.Ε.Ε.ΓΥ.-Λ.) Αν.Θεσσαλονίκης</t>
  </si>
  <si>
    <t>mail@tee-ekv-thess.thess.sch.gr</t>
  </si>
  <si>
    <t>ΓΕΩΡΓΙΚΗΣ ΣΧΟΛΗΣ 49</t>
  </si>
  <si>
    <t>ΘΕΡΜΗ ΘΕΣΣΑΛΟΝΙΚΗΣ</t>
  </si>
  <si>
    <t>Γυμνάσιο Ειδικής Αγωγής με Λυκειακές Τάξεις</t>
  </si>
  <si>
    <t>ΕΙΔΙΚΟ ΓΥΜΝΑΣΙΟ ΚΩΦΩΝ- ΒΑΡΗΚΟΩΝ ΘΕΣΣΑΛΟΝΙΚΗΣ-ΛΥΚΕΙΟ ΕΑΕ ΚΩΦΩΝ-ΒΑΡΗΚΟΩΝ ΘΕΣΣΑΛΟΝΙΚΗΣ</t>
  </si>
  <si>
    <t>mail@gym-ekv-thess.thess.sch.gr</t>
  </si>
  <si>
    <t>ΠΑΝΟΡΑΜΑ</t>
  </si>
  <si>
    <t>ΚΟΜΝΗΝΩΝ  86</t>
  </si>
  <si>
    <t>ΘΕΡΜΗ</t>
  </si>
  <si>
    <t>1ο Ε.Ε.Ε.ΕΚ. ΘΕΣΣΑΛΟΝΙΚΗΣ</t>
  </si>
  <si>
    <t>mail@eeeek.thess.sch.gr</t>
  </si>
  <si>
    <t>ΠΑΥΣΙΛΥΠΟΥ 5</t>
  </si>
  <si>
    <t>1ο ΕΕΕΕΚ ΘΕΡΜΗΣ - ΠΡΩΤΟ ΕΕΕΕΚ ΔΗΜΟΥ ΘΕΡΜΗΣ</t>
  </si>
  <si>
    <t>mail@eeek.thess.sch.gr</t>
  </si>
  <si>
    <t>ΤΑΒΑΚΗ 8 - ΜΑΚΡΥΓΙΑΝΝΗ ΓΩΝΙΑ</t>
  </si>
  <si>
    <t>1ο Ε.Ε.Ε.ΕΚ ΔΗΜΟΥ ΠΥΛΑΙΑΣ-ΧΟΡΤΙΑΤΗ - ΕΡΓΑΣΤΗΡΙΟ ΕΙΔΙΚΗΣ ΕΠΑΓΓΕΛΜΑΤΙΚΗΣ ΕΚΠΑΙΔΕΥΣΗΣ</t>
  </si>
  <si>
    <t>mail@1eeeek-panor.thess.sch.gr</t>
  </si>
  <si>
    <t>ΔΗΜΟΥ ΠΥΛΑΙΑΣ-ΧΟΡΤΙΑΤΗ</t>
  </si>
  <si>
    <t>ΚΟΜΝΗΝΩΝ 86</t>
  </si>
  <si>
    <t>2ο ΕΕΕΕΚ ΔΗΜΟΥ ΠΥΛΑΙΑΣ - ΧΟΡΤΙΑΤΗ</t>
  </si>
  <si>
    <t>mail@1eeeek-pylaias.thess.sch.gr</t>
  </si>
  <si>
    <t>ΔΗΜΟΥ ΠΥΛΑΙΑΣ - ΧΟΡΤΙΑΤΗ</t>
  </si>
  <si>
    <t>17ης ΝΟΕΜΒΡΙΟΥ 83</t>
  </si>
  <si>
    <t>2ο  ΕΝΙΑΙΟ  ΕΙΔΙΚΟ ΕΠΑΓΓΕΛΜΑΤΙΚΟ ΓΥΜΝΑΣΙΟ - ΛΥΚΕΙΟ ΑΝΑΤΟΛΙΚΗΣ ΘΕΣΣΑΛΟΝΙΚΗΣ</t>
  </si>
  <si>
    <t>mail@tee-eaav-thess.thess.sch.gr</t>
  </si>
  <si>
    <t>ΣΤΡΟΦΗ Ν. ΡΥΣΙΟΥ   ΘΕΡΜΗ</t>
  </si>
  <si>
    <t>ΕΙΔΙΚΟ ΓΥΜΝΑΣΙΟ ΜΕ ΕΙΔΙΚΕΣ ΛΥΚΕΙΑΚΕΣ ΤΑΞΕΙΣ ΤΟΥ ΝΟΣΟΚΟΜΕΙΟΥ ΠΑΠΑΝΙΚΟΛΑΟΥ</t>
  </si>
  <si>
    <t>gymeidpapanik@sch.gr</t>
  </si>
  <si>
    <t>ΕΞΟΧΗ ΘΕΣΣΑΛΟΝΙΚΗΣ</t>
  </si>
  <si>
    <t>ΓΕΝΙΚΟ ΝΟΣΟΚΟΜΕΙΟ ΘΕΣΣΑΛΟΝΙΚΗΣ Γ. ΠΑΠΑΝΙΚΟΛΑΟΥ</t>
  </si>
  <si>
    <t>ΧΑΛΚΗΔΟΝΟΣ</t>
  </si>
  <si>
    <t>ΚΟΡΔΕΛΙΟΥ-ΕΥΟΣΜΟΥ</t>
  </si>
  <si>
    <t>ΕΡΓΑΣΤΗΡΙΟ ΕΙΔΙΚΗΣ ΕΠΑΓΓΕΛΜΑΤΙΚΗΣ ΕΚΠΑΙΔΕΥΣΗΣ ΚΟΡΔΕΛΙΟΥΕ.Ε.Ε.ΕΚ ΚΟΡΔΕΛΙΟΥ</t>
  </si>
  <si>
    <t>mail@eeeek-kordel.thess.sch.gr</t>
  </si>
  <si>
    <t>ΚΟΡΔΕΛΙΟ ΘΕΣΣΑΛΟΝΙΚΗΣ</t>
  </si>
  <si>
    <t>ΣΜΥΡΝΗΣ 25</t>
  </si>
  <si>
    <t>ΝΕΑΠΟΛΗΣ-ΣΥΚΕΩΝ</t>
  </si>
  <si>
    <t>ΣΤΑΥΡΟΥΠΟΛΗ ΘΕΣΣΑΛΟΝΙΚΗΣ</t>
  </si>
  <si>
    <t>ΠΕΥΚΑ</t>
  </si>
  <si>
    <t>ΕΕΕΕΚ ΠΑΥΛΟΥ ΜΕΛΑ</t>
  </si>
  <si>
    <t>mail@eeeek-pavlou-mela.thess.sch.gr</t>
  </si>
  <si>
    <t>ΕΥΚΛΕΙΔH 8</t>
  </si>
  <si>
    <t>ΕΝΙΑΙΟ ΕΙΔΙΚΟ ΕΠΑΓΓΕΛΜΑΤΙΚΟ ΓΥΜΝΑΣΙΟ - ΛΥΚΕΙΟ  Ιν.Α.Α.</t>
  </si>
  <si>
    <t>mail@tee-eaav-pefkon.thess.sch.gr</t>
  </si>
  <si>
    <t>ΚΩΝΣΤΑΝΤΙΝΟΥΠΟΛΕΩΣ 22</t>
  </si>
  <si>
    <t>Ε.Ε.Ε.ΕΚ. ΑΓΙΟΥ ΑΘΑΝΑΣΙΟΥ</t>
  </si>
  <si>
    <t>mail@eeeek-ag-athan.thess.sch.gr</t>
  </si>
  <si>
    <t>Άγιος Αθανάσιος</t>
  </si>
  <si>
    <t>Αγιος Αθανάσιος Θεσσαλονίκης</t>
  </si>
  <si>
    <t>Ενιαίο Ειδικό Επαγγελματικό Γυμνάσιο-Λύκειο (ΕΝ.Ε.Ε.ΓΥ.-Λ.) Παύλου Μελά</t>
  </si>
  <si>
    <t>ΗΡΩΙΚΗΣ ΠΟΛΕΩΣ ΝΑΟΥΣΑΣ</t>
  </si>
  <si>
    <t>ΝΑΟΥΣΑ</t>
  </si>
  <si>
    <t>ΑΛΕΞΑΝΔΡΕΙΑΣ</t>
  </si>
  <si>
    <t>ΕΕΕΕΚ ΑΛΕΞΑΝΔΡΕΙΑ Ν.ΗΜΑΘΙΑΣ - ΕΡΓΑΣΤΗΡΙΟ ΕΙΔΙΚΗΣ ΕΠΑΓΓΕΛΜΑΤΙΚΗΣ ΕΚΠΑΙΔΕΥΣΗΣ ΚΑΙ ΚΑΤΑΡΤΙΣΗΣ</t>
  </si>
  <si>
    <t>mail@eeeek-alexandr.ima.sch.gr</t>
  </si>
  <si>
    <t>ΑΛΕΞΑΝΔΡΕΙΑ Ν.ΗΜΑΘΙΑΣ</t>
  </si>
  <si>
    <t>ΠΑΡΟΔΟΣ 28ΗΣ ΟΚΤΩΒΡΙΟΥ</t>
  </si>
  <si>
    <t>ΕΕΕΕΚ ΝΑΟΥΣΑ - ΕΕΕΕΚ ΝΑΟΥΣΑΣ</t>
  </si>
  <si>
    <t>mail@eeeek.ima.sch.gr</t>
  </si>
  <si>
    <t>ΑΓΙΟΥ  ΝΙΚΟΛΑΟΥ</t>
  </si>
  <si>
    <t>Ε.Ε.Ε.Ε.Κ. ΒΕΡΟΙΑΣ</t>
  </si>
  <si>
    <t>mail@eeeek-veroias.ima.sch.gr</t>
  </si>
  <si>
    <t>ΑΜΑΛΙΑΣ ΦΛΕΜΙΓΚ 22, ΛΑΖΟΧΩΡΙ</t>
  </si>
  <si>
    <t>ΕΝΙΑΙΟ ΕΙΔΙΚΟ ΕΠΑΓΓΕΛΜΑΤΙΚΟ ΓΥΜΝΑΣΙΟ - ΛΥΚΕΙΟ ΒΕΡΟΙΑΣ</t>
  </si>
  <si>
    <t>teeeaavv@sch.gr</t>
  </si>
  <si>
    <t>Εργοχώρι</t>
  </si>
  <si>
    <t>Σταδίου 123</t>
  </si>
  <si>
    <t>Ε.Ε.Ε.ΕΚ ΚΙΛΚΙΣ</t>
  </si>
  <si>
    <t>mail@eek.kil.sch.gr</t>
  </si>
  <si>
    <t>ΠΑΡΑΠΛΕΥΡΩΣ ΠΑΡΚΟΥ ΚΥΚΛΟΦΟΡΙΑΚΗΣ ΑΓΩΓΗΣ</t>
  </si>
  <si>
    <t>ΕΝΙΑΙΟ ΕΙΔΙΚΟ ΕΠΑΓΓΕΛΜΑΤΙΚΟ ΓΥΜΝΑΣΙΟ-ΛΥΚΕΙΟ (ΕΝ.Ε.Ε.ΓΥ.-Λ.) ΚΙΛΚΙΣ</t>
  </si>
  <si>
    <t>mail@eneegyl-kilkis.kil.sch.gr</t>
  </si>
  <si>
    <t>Γ.ΑΡΓΥΡΙΟΥ 12</t>
  </si>
  <si>
    <t>ΑΛΜΩΠΙΑΣ</t>
  </si>
  <si>
    <t>ΣΚΥΔΡΑΣ</t>
  </si>
  <si>
    <t>ΓΙΑΝΝΙΤΣΑ</t>
  </si>
  <si>
    <t>ΑΡΙΔΑΙΑ</t>
  </si>
  <si>
    <t>ΕΕΕΕΚ ΓΙΑΝΝΙΤΣΩΝ</t>
  </si>
  <si>
    <t>mail@eeeek-gianits.pel.sch.gr</t>
  </si>
  <si>
    <t>ΜΕΓ. ΑΛΕΞΑΝΔΡΟΥ 112</t>
  </si>
  <si>
    <t>ΕΕΕΕΚ ΕΔΕΣΣΑΣ</t>
  </si>
  <si>
    <t>mail@eeeek-edess.pel.sch.gr</t>
  </si>
  <si>
    <t>ΚΩΝΣΤΑΝΤΙΝΟΥΠΟΛΕΩΣ 72</t>
  </si>
  <si>
    <t>ΕΝΕΕΓΥΛ ΣΚΥΔΡΑΣ</t>
  </si>
  <si>
    <t>eegskydras@sch.gr</t>
  </si>
  <si>
    <t>ΑΝΥΔΡΟ</t>
  </si>
  <si>
    <t>ΕΕΕΕΚ ΑΡΙΔΑΙΑΣ</t>
  </si>
  <si>
    <t>eeeekaridaias@sch.gr</t>
  </si>
  <si>
    <t>Παύλου Μελά 26</t>
  </si>
  <si>
    <t>ΚΑΤΕΡΙΝΗ ΠΙΕΡΙΑΣ</t>
  </si>
  <si>
    <t>ΚΑΤΕΡΙΝΗ</t>
  </si>
  <si>
    <t>ΕΕΕΕΚ ΚΑΤΕΡΙΝΗ ΠΙΕΡΙΑΣ</t>
  </si>
  <si>
    <t>mail@eeeek.pie.sch.gr</t>
  </si>
  <si>
    <t>ΝΕΟ ΚΕΡΑΜΙΔΙ</t>
  </si>
  <si>
    <t>ΕΝΙΑΙΟ ΕΙΔΙΚΟ ΕΠΑΓΓΕΛΜΑΤΙΚΟ ΓΥΜΝΑΣΙΟ ΚΑΙ ΛΥΚΕΙΟ ΚΑΤΕΡΙΝΗΣ (ΕΝ.Ε.Ε.ΓΥ-Λ. ΚΑΤΕΡΙΝΗΣ)</t>
  </si>
  <si>
    <t>mail@tee-eid-agogis-kater.pie.sch.gr</t>
  </si>
  <si>
    <t>Τ. ΤΕΡΖΟΠΟΥΛΟΥ  150</t>
  </si>
  <si>
    <t>Ε.Ε.Ε.ΕΚ. ΣΕΡΡΩΝ</t>
  </si>
  <si>
    <t>mail@eeeek.ser.sch.gr</t>
  </si>
  <si>
    <t>ΤΡΙΤΟ ΧΙΛ. ΣΕΡΡΩΝ ΔΡΑΜΑΣ</t>
  </si>
  <si>
    <t>ΕΝΙΑΙΟ ΕΙΔΙΚΟ ΕΠΑΓΓΕΛΜΑΤΙΚΟ ΓΥΜΝΑΣΙΟ-ΛΥΚΕΙΟ ΣΕΡΡΩΝ</t>
  </si>
  <si>
    <t>mail@tee-serron.ser.sch.gr</t>
  </si>
  <si>
    <t>3o χλμ ΣΕΡΡΩΝ - ΔΡΑΜΑΣ</t>
  </si>
  <si>
    <t>ΝΕΑΣ ΠΡΟΠΟΝΤΙΔΑΣ</t>
  </si>
  <si>
    <t>ΕΕΕΕΚ ΠΟΛΥΓΥΡΟΥ</t>
  </si>
  <si>
    <t>mail@eeek.chal.sch.gr</t>
  </si>
  <si>
    <t>Β.ΗΠΕΙΡΟΥ 11</t>
  </si>
  <si>
    <t>Ε.Ε.Ε.ΕΚ. Ν.ΠΟΤΙΔΑΙΑΣ</t>
  </si>
  <si>
    <t>mail@eeeek-potid.chal.sch.gr</t>
  </si>
  <si>
    <t>Ν.ΠΟΤΙΔΑΙΑ</t>
  </si>
  <si>
    <t>Ν.ΠΟΤΙΔΑΙΑ 1</t>
  </si>
  <si>
    <t>Ενιαίο Ειδικό Επαγγελματικό Γυμνάσιο-Λύκειο (ΕΝ.Ε.Ε.ΓΥ.-Λ.) Νέας Προποντίδας</t>
  </si>
  <si>
    <t>eneegylnp@sch.gr</t>
  </si>
  <si>
    <t>Πορταριά</t>
  </si>
  <si>
    <t>Πορταριά Νέας Προποντίδας,</t>
  </si>
  <si>
    <t>ΗΡΑΚΛΕΙΟ</t>
  </si>
  <si>
    <t>ΡΕΘΥΜΝΗΣ</t>
  </si>
  <si>
    <t>ΡΕΘΥΜΝΟ</t>
  </si>
  <si>
    <t>ΧΑΝΙΩΝ</t>
  </si>
  <si>
    <t>ΧΑΝΙΑ</t>
  </si>
  <si>
    <t>ΦΑΙΣΤΟΥ</t>
  </si>
  <si>
    <t>ΤΥΜΠΑΚΙ</t>
  </si>
  <si>
    <t>ΓΕΡΟΥΛΑΝΟΥ 32</t>
  </si>
  <si>
    <t>ΕΙΔΙΚΟ ΓΥΜΝΑΣΙΟ ΗΡΑΚΛΕΙΟΥ</t>
  </si>
  <si>
    <t>mail@gym-eid-irakl.ira.sch.gr</t>
  </si>
  <si>
    <t>ΕΕΕΕΚ ΗΡΑΚΛΕΙΟ - ΕΕΕΕΚ ΗΡΑΚΛΕΙΟΥ</t>
  </si>
  <si>
    <t>mail@eeeek.ira.sch.gr</t>
  </si>
  <si>
    <t>ΜΙΚΡΑΣ ΑΣΙΑΣ, ΝΕΑ ΑΛΙΚΑΡΝΑΣΣΟ</t>
  </si>
  <si>
    <t>ΕΝΙΑΙΟ ΕΙΔΙΚΟ ΕΠΑΓΓΕΛΜΑΤΙΚΟ ΓΥΜΝΑΣΙΟ ΚΑΙ ΛΥΚΕΙΟ ΗΡΑΚΛΕΙΟΥ</t>
  </si>
  <si>
    <t>mail@epal-eid-agogis-irak.ira.sch.gr</t>
  </si>
  <si>
    <t>2η ΣΑΕΚ Ηρακλείου, Πρώην Αμερικάνικη Βάση Γουρνών</t>
  </si>
  <si>
    <t>ΕΕΕΕΚ ΤΥΜΠΑΚΙ - ΕΕΕΕΚ ΤΥΜΠΑΚΙΟΥ</t>
  </si>
  <si>
    <t>mail@eeeek-tympak.ira.sch.gr</t>
  </si>
  <si>
    <t>ΣΗΤΕΙΑΣ</t>
  </si>
  <si>
    <t>ΙΕΡΑΠΕΤΡΑΣ</t>
  </si>
  <si>
    <t>ΣΗΤΕΙΑ</t>
  </si>
  <si>
    <t>ΙΕΡΑΠΕΤΡΑ</t>
  </si>
  <si>
    <t>ΞΗΡΟΚΑΜΠΟΣ</t>
  </si>
  <si>
    <t>ΕΕΕΕΚ ΙΕΡΑΠΕΤΡΑΣ - Ε.Ε.Ε.ΕΚ. ΙΕΡΑΠΕΤΡΑΣ</t>
  </si>
  <si>
    <t>mail@eeeek.las.sch.gr</t>
  </si>
  <si>
    <t>Κ. ΚΑΒΑΦΗ 4</t>
  </si>
  <si>
    <t>ΕΕΕΕΚ ΑΓΙΟΣ ΝΙΚΟΛΑΟΣ</t>
  </si>
  <si>
    <t>mail@eeeek-ag-nikol.las.sch.gr</t>
  </si>
  <si>
    <t>ΕΕΕΕΚ ΣΗΤΕΙΑ</t>
  </si>
  <si>
    <t>mail@eeeek-siteias.las.sch.gr</t>
  </si>
  <si>
    <t>ΕΡΓΑΤΙΚΕΣ ΚΑΤΟΙΚΙΕΣ Α 49</t>
  </si>
  <si>
    <t>Ενιαίο Ειδικό Επαγγελματικό Γυμνάσιο – Λύκειο (ΕΝ.Ε.Ε.ΓΥ.-Λ.) Ιεράπετρας</t>
  </si>
  <si>
    <t>ΕΕΕΕΚ ΡΕΘΥΜΝΟ - ΕΕΕΕΚ ΡΕΘΥΜΝΟΥ</t>
  </si>
  <si>
    <t>mail@eeeek.reth.sch.gr</t>
  </si>
  <si>
    <t>ΠΛΑΚΟΥΡΑ ΜΙΣΙΡΙΩΝ</t>
  </si>
  <si>
    <t>Ενιαίο Ειδικό Επαγγελματικό Γυμνάσιο -Λύκειο ΡΕΘΥΜΝΗΣ</t>
  </si>
  <si>
    <t>mail@gym-ee-rethymn.reth.sch.gr</t>
  </si>
  <si>
    <t>ΚΟΜΒΟΣ ΑΤΣΙΠΟΠΟΥΛΟY</t>
  </si>
  <si>
    <t>Ε.Ε.Ε.ΕΚ. Χανίων</t>
  </si>
  <si>
    <t>mail@eeeek.chan.sch.gr</t>
  </si>
  <si>
    <t>ΠΡΟΦΗΤΗΣ ΗΛΙΑΣ ΚΟΥΝΟΥΠΙΔΙΑΝΑ (ΠΡΩΗΝ ΠΟΛΥΚΛΑΔΙΚΟ)</t>
  </si>
  <si>
    <t>ΚΙΣΣΑΜΟΥ</t>
  </si>
  <si>
    <t>Ε.Ε.Ε.ΕΚ. Κισσάμου</t>
  </si>
  <si>
    <t>mail@eeeek-kisam.chan.sch.gr</t>
  </si>
  <si>
    <t>ΚΙΣΣΑΜΟΣ</t>
  </si>
  <si>
    <t>ΚΟΥΤΟΥΦΙΑΝΑ ΚΙΣΣΑΜΟΥ</t>
  </si>
  <si>
    <t>ΕΝΙΑΙΟ ΕΙΔΙΚΟ ΕΠΑΓΓΕΛΜΑΤΙΚΟ ΓΥΜΝΑΣΙΟ-ΛΥΚΕΙΟ ΧΑΝΙΩΝ</t>
  </si>
  <si>
    <t>mail@gym-eid-chanion.chan.sch.gr</t>
  </si>
  <si>
    <t>Χανιά, Μουρνιές</t>
  </si>
  <si>
    <t>Αγίου Ελευθερίου 1, Μουρνιές Χανίων</t>
  </si>
  <si>
    <t>Καμάρες</t>
  </si>
  <si>
    <t>ΡΟΔΟΥ</t>
  </si>
  <si>
    <t>ΣΥΡΟΥ-ΕΡΜΟΥΠΟΛΗΣ</t>
  </si>
  <si>
    <t>ΣΥΡΟΣ</t>
  </si>
  <si>
    <t>ΚΑΛΥΜΝΙΩΝ</t>
  </si>
  <si>
    <t>ΚΩ</t>
  </si>
  <si>
    <t>ΝΑΞΟΥ &amp; ΜΙΚΡΩΝ ΚΥΚΛΑΔΩΝ</t>
  </si>
  <si>
    <t>ΚΑΛΥΜΝΟΣ</t>
  </si>
  <si>
    <t>ΕΕΕΕΚ ΡΟΔΟΣ - ΕΕΕΕΚ ΡΟΔΟΥ</t>
  </si>
  <si>
    <t>mail@eeeek-rodou.dod.sch.gr</t>
  </si>
  <si>
    <t>ΡΟΔΟΣ</t>
  </si>
  <si>
    <t>ΑΝΤΙΒΑΣΙΛΕΩΣ ΔΑΜΑΣΚΗΝΟΥ  102Β</t>
  </si>
  <si>
    <t>Ε.Ε.Ε.ΕΚ ΚΑΛΥΜΝΟΥ</t>
  </si>
  <si>
    <t>mail@eeek-kalymn.dod.sch.gr</t>
  </si>
  <si>
    <t>ΕΝΟΡΙΑ ΑΝΑΣΤΑΣΕΩΣ</t>
  </si>
  <si>
    <t>Ε.Ε.Ε.ΕΚ ΚΩ</t>
  </si>
  <si>
    <t>mail@eeeek-ko.dod.sch.gr</t>
  </si>
  <si>
    <t>ΜΑΡΜΑΡΩΤΟ ΚΩΣ</t>
  </si>
  <si>
    <t>ΑΝΤΩΝΙΟΥ ΠΑΝΤΕΛΟΓΛΟΥ</t>
  </si>
  <si>
    <t>ΕΝΙΑΙΟ ΕΙΔΙΚΟ ΕΠΑΓΓΕΛΜΑΤΙΚΟ ΓΥΜΝΑΣΙΟ-ΛΥΚΕΙΟ ΡΟΔΟΥ</t>
  </si>
  <si>
    <t>mail@gym-ee-rodou.dod.sch.gr</t>
  </si>
  <si>
    <t>ΠΛΑΤΕΙΑ ΒΡΟΥΧΟΥ  1</t>
  </si>
  <si>
    <t>ΕΝΙΑΙΟ ΕΙΔΙΚΟ ΕΠΑΓΓΕΛΜΑΤΙΚΟ ΓΥΜΝΑΣΙΟ ΛΥΚΕΙΟ (ΕΝ.Ε.Ε.ΓΥ.-Λ.) ΚΩ</t>
  </si>
  <si>
    <t>ΘΗΡΑΣ</t>
  </si>
  <si>
    <t>ΜΕΣΑΡΙΑ</t>
  </si>
  <si>
    <t>ΕΝΙΑΙΟ ΕΙΔΙΚΟ ΕΠΑΓΓΕΛΜΑΤΙΚΟ ΓΥΜΝΑΣΙΟ - ΛΥΚΕΙΟ ΝΑΞΟΥ</t>
  </si>
  <si>
    <t>mail@tee-eid-agogis-filot.kyk.sch.gr</t>
  </si>
  <si>
    <t>ΝΑΞΟΣ</t>
  </si>
  <si>
    <t>ΦΙΛΩΤΙ</t>
  </si>
  <si>
    <t>Ε.Ε.Ε.ΕΚ ΝΑΞΟΥ</t>
  </si>
  <si>
    <t>mail@eeeek-naxou.kyk.sch.gr</t>
  </si>
  <si>
    <t>ΧΩΡΑ ΝΑΞΟΥ</t>
  </si>
  <si>
    <t>ΠΑΡΟΥ</t>
  </si>
  <si>
    <t>ΠΑΡΟΣ</t>
  </si>
  <si>
    <t>ΛΙΒΑΔΙΑ ΜΑΝΝΑ</t>
  </si>
  <si>
    <t>ΕΕΕΕΚ ΣΥΡΟΥ</t>
  </si>
  <si>
    <t>mail@eeeek.kyk.sch.gr</t>
  </si>
  <si>
    <t>ΣΧΟΛΙΚΟ  ΣΥΓΚΡΟΤΗΜΑ  ΞΗΡΟΚΑΜΠΟΥ</t>
  </si>
  <si>
    <t>ΕΝΙΑΙΟ ΕΙΔΙΚΟ ΕΠΑΓΓΕΛΜΑΤΙΚΟ ΓΥΜΝΑΣΙΟ - ΛΥΚΕΙΟ (ΕΝ.Ε.Ε.ΓΥ.-Λ.) ΣΥΡΟΥ</t>
  </si>
  <si>
    <t>mail@tee-eid-agogis.kyk.sch.gr</t>
  </si>
  <si>
    <t>Ε.Ε.Ε.ΕΚ ΘΗΡΑΣ</t>
  </si>
  <si>
    <t>mail@eeeek-thiras.kyk.sch.gr</t>
  </si>
  <si>
    <t>Γυμνάσιο Μεσαριάς - Μεσαριά Θήρας - Ταχ. Θυρίδα: 1333</t>
  </si>
  <si>
    <t>Ενιαίο Ειδικό Επαγγελματικό Γυμνάσιο- Λύκειο (ΕΝ.Ε.Ε.ΓΥ.-Λ.) Πάρου</t>
  </si>
  <si>
    <t>mail@eneegyl-parou.kyk.sch.gr</t>
  </si>
  <si>
    <t>ΝΑΥΠΛΙΕΩΝ</t>
  </si>
  <si>
    <t>ΤΡΙΠΟΛΗΣ</t>
  </si>
  <si>
    <t>ΣΠΑΡΤΗΣ</t>
  </si>
  <si>
    <t>ΚΑΛΑΜΑΤΑΣ</t>
  </si>
  <si>
    <t>ΚΑΛΑΜΑΤΑ</t>
  </si>
  <si>
    <t>ΕΡΜΙΟΝΙΔΑΣ</t>
  </si>
  <si>
    <t>ΑΡΓΟΥΣ-ΜΥΚΗΝΩΝ</t>
  </si>
  <si>
    <t>ΕΕΕΕΚ ΑΡΓΟΣ - ΕΕΕΕΚ ΑΡΓΟΛΙΔΑΣ</t>
  </si>
  <si>
    <t>mail@eeeek.arg.sch.gr</t>
  </si>
  <si>
    <t>ΑΡΓΟΣ</t>
  </si>
  <si>
    <t>ΠΥΡΓΕΛΛΑ</t>
  </si>
  <si>
    <t>ΕΝΙΑΙΟ ΕΙΔΙΚΟ ΕΠΑΓΓΕΛΜΑΤΙΚΟ ΓΥΜΝΑΣΙΟ - ΛΥΚΕΙΟ ΑΡΓΟΛΙΔΑΣ</t>
  </si>
  <si>
    <t>mail@eneegyl-argol.arg.sch.gr</t>
  </si>
  <si>
    <t>ΛΕΥΚΑΚΙΑ</t>
  </si>
  <si>
    <t>ΚΟΙΝΟΤΙΚΗ ΛΕΥΚΑΚΙΑ</t>
  </si>
  <si>
    <t>Εργαστήριο Ειδικής Επαγγελματικής Εκπαίδευσης (Ε.Ε.Ε.ΕΚ.) Ερμιονίδας</t>
  </si>
  <si>
    <t>mail@eeeek-ermion.arg.sch.gr</t>
  </si>
  <si>
    <t>Κρανίδι Ερμιονίδας</t>
  </si>
  <si>
    <t>Λόφος Ελπίδα, Αναπαύσεως Κρανίδι  21300</t>
  </si>
  <si>
    <t>ΚΑΨΑ</t>
  </si>
  <si>
    <t>ΕΕΕΕΚ ΑΡΚΑΔΙΑ - ΕΕΕΕΚ ΜΑΝΤΙΝΕΙΑΣ</t>
  </si>
  <si>
    <t>mail@eeeek.ark.sch.gr</t>
  </si>
  <si>
    <t>ΑΡΚΑΔΙΑ</t>
  </si>
  <si>
    <t>ΤΕΓΕΑ</t>
  </si>
  <si>
    <t>ΝΟΤΙΑΣ ΚΥΝΟΥΡΙΑΣ</t>
  </si>
  <si>
    <t>ΛΕΩΝΙΔΙΟ</t>
  </si>
  <si>
    <t>ΕΕΕΕΚ ΛΕΩΝΙΔΙΟ - Ε.Ε.Ε.Ε.Κ ΛΕΩΝΙΔΙΟΥ</t>
  </si>
  <si>
    <t>mail@eeeek-leonid.ark.sch.gr</t>
  </si>
  <si>
    <t>ΕΝΙΑΙΟ ΕΙΔΙΚΟ ΕΠΑΓΓΕΛΜΑΤΙΚΟ ΓΥΜΝΑΣΙΟ - ΛΥΚΕΙΟ (ΕΝ.Ε.Ε.ΓΥ.Λ.) ΤΡΙΠΟΛΗΣ</t>
  </si>
  <si>
    <t>mail@eneegyl-tripol.ark.sch.gr</t>
  </si>
  <si>
    <t>ΡΙΖΕΣ</t>
  </si>
  <si>
    <t>ΛΟΥΤΡΑΚΙΟΥ-ΠΕΡΑΧΩΡΑΣ-ΑΓΙΩΝ ΘΕΟΔΩΡΩΝ</t>
  </si>
  <si>
    <t>ΚΟΡΙΝΘΟΣ</t>
  </si>
  <si>
    <t>ΕΕΕΕΚ ΚΟΡΙΝΘΟΥ - ΕΕΕΕΚ ΚΟΡΙΝΘΟΥ</t>
  </si>
  <si>
    <t>mail@eeeek.kor.sch.gr</t>
  </si>
  <si>
    <t>ΙΣΘΜΙΑ ΚΟΡΙΝΘΙΑΣ</t>
  </si>
  <si>
    <t>ΕΝΙΑΙΟ ΕΙΔΙΚΟ ΕΠΑΓΓΕΛΜΑΤΙΚΟ ΓΥΜΝΑΣΙΟ -ΛΥΚΕΙΟ ΛΟΥΤΡΑΚΙΟΥ-ΠΕΡΑΧΩΡΑΣ-ΑΓ. ΘΕΟΔΩΡΩΝ</t>
  </si>
  <si>
    <t>mail@eneegyl-loutr.kor.sch.gr</t>
  </si>
  <si>
    <t>ΙΣΘΜΙΑ</t>
  </si>
  <si>
    <t>ΠΕΡΙΟΧΗ ΑΡΗ</t>
  </si>
  <si>
    <t>ΕΕΕΕΚ ΜΥΣΤΡΑ ΛΑΚΩΝΙΑΣ</t>
  </si>
  <si>
    <t>mail@eeeek.lak.sch.gr</t>
  </si>
  <si>
    <t>ΛΑΚΩΝΙΑ</t>
  </si>
  <si>
    <t>ΚΑΡΑΒΑΣ</t>
  </si>
  <si>
    <t>ΑΝΑΤΟΛΙΚΗΣ ΜΑΝΗΣ</t>
  </si>
  <si>
    <t>ΕΥΡΩΤΑ</t>
  </si>
  <si>
    <t>ΣΚΑΛΑ ΛΑΚΩΝΙΑΣ</t>
  </si>
  <si>
    <t>Ε.Ε.Ε.ΕΚ. ΔΗΜΟΥ ΕΥΡΩΤΑ</t>
  </si>
  <si>
    <t>mail@eeeek-evrot.lak.sch.gr</t>
  </si>
  <si>
    <t>Ενιαίο Ειδικό Επαγγελματικό Γυμνάσιο - Λύκειο (ΕΝ.Ε.Ε.ΓΥ.-Λ.) Ανατολικής Μάνης</t>
  </si>
  <si>
    <t>mail@eneegyl-an-manis.lak.sch.gr</t>
  </si>
  <si>
    <t>Πετρίνα</t>
  </si>
  <si>
    <t>ΤΡΙΦΥΛΙΑΣ</t>
  </si>
  <si>
    <t>Ε.Ε.Ε.ΕΚ. ΚΑΛΑΜΑΤΑΣ</t>
  </si>
  <si>
    <t>mail@eeeek.mes.sch.gr</t>
  </si>
  <si>
    <t>ΑΓΙΑ ΚΥΡΙΑΚΗ - ΑΚΟΒΙΤΙΚΑ</t>
  </si>
  <si>
    <t>ΦΙΛΙΑΤΡΑ</t>
  </si>
  <si>
    <t>Ε.Ε.Ε.Ε.Κ ΦΙΛΙΑΤΡΩΝ</t>
  </si>
  <si>
    <t>mail@eeeek-filiatr.mes.sch.gr</t>
  </si>
  <si>
    <t>ΛΕΛΩΝΗ  10</t>
  </si>
  <si>
    <t>ΕΝΙΑΙΟ ΕΙΔΙΚΟ ΕΠΑΓΓΕΛΜΑΤΙΚΟ ΓΥΜΝΑΣΙΟ-ΛΥΚΕΙΟ ΚΑΛΑΜΑΤΑΣ</t>
  </si>
  <si>
    <t>mail@gym-ee-kalam.mes.sch.gr</t>
  </si>
  <si>
    <t>Αθηνών 170</t>
  </si>
  <si>
    <t>ΛΕΒΑΔΕΩΝ</t>
  </si>
  <si>
    <t>ΧΑΛΚΙΔΕΩΝ</t>
  </si>
  <si>
    <t>ΚΑΡΠΕΝΗΣΙΟΥ</t>
  </si>
  <si>
    <t>ΛΑΜΙΕΩΝ</t>
  </si>
  <si>
    <t>ΛΑΜΙΑ</t>
  </si>
  <si>
    <t>ΔΕΛΦΩΝ</t>
  </si>
  <si>
    <t>ΑΜΦΙΣΣΑ</t>
  </si>
  <si>
    <t>ΘΗΒΑΙΩΝ</t>
  </si>
  <si>
    <t>ΘΗΒΑ</t>
  </si>
  <si>
    <t>ΕΕΕΕΚ ΘΗΒΑ - ΕΕΕΕΚ ΘΗΒΑΣ</t>
  </si>
  <si>
    <t>mail@eeeek-thivas.voi.sch.gr</t>
  </si>
  <si>
    <t>ΛΟΥΤΟΥΦΙ</t>
  </si>
  <si>
    <t>Ε.Ε.Ε.ΕΚ ΛΙΒΑΔΕΙΑΣ</t>
  </si>
  <si>
    <t>eeeekliv@sch.gr</t>
  </si>
  <si>
    <t>ΛΕΙΒΑΔΙΑ</t>
  </si>
  <si>
    <t>Χαιρώνεια</t>
  </si>
  <si>
    <t>ΧΑΛΚΙΔΑ</t>
  </si>
  <si>
    <t>ΙΣΤΙΑΙΑΣ-ΑΙΔΗΨΟΥ</t>
  </si>
  <si>
    <t>Ε.Ε.Ε.ΕΚ. ΕΥΒΟΙΑΣ</t>
  </si>
  <si>
    <t>mail@eeeek.eyv.sch.gr</t>
  </si>
  <si>
    <t>7ου ΣΥΝΤΑΓΜΑΤΟΣ &amp; ΓΕΡΟΝΤΙΤΗ</t>
  </si>
  <si>
    <t>ΕΝΙΑΙΟ ΕΙΔΙΚΟ ΕΠΑΓΓΕΛΜΑΤΙΚΟ ΓΥΜΝΑΣΙΟ - ΛΥΚΕΙΟ ΕΥΒΟΙΑΣ</t>
  </si>
  <si>
    <t>mail@gym-ee-chalk.eyv.sch.gr</t>
  </si>
  <si>
    <t>ΡΙΤΣΩΝΑ</t>
  </si>
  <si>
    <t>3ο ΧΛΜ ΚΟΜΒΟΣ ΡΙΤΣΩΝΑΣ - ΒΑΘΥ ΑΥΛΙΔΟΣ (ΘΕΣΗ ΜΥΡΤΕΖΑ)</t>
  </si>
  <si>
    <t>Ε.Ε.Ε.ΕΚ ΚΑΜΑΡΙΩΝ</t>
  </si>
  <si>
    <t>mail@eeeek-kamarion.eyv.sch.gr</t>
  </si>
  <si>
    <t>ΚΑΜΑΡΙΑ</t>
  </si>
  <si>
    <t>ΚΑΜΑΡΙΑ ΙΣΤΙΑΙΑΣ ΕΥΒΟΙΑΣ</t>
  </si>
  <si>
    <t>1ο ΕΕΕΕΚ ΚΑΡΠΕΝΗΣΙΟΥ</t>
  </si>
  <si>
    <t>mail@eeeek.eyr.sch.gr</t>
  </si>
  <si>
    <t>ΡΟΔΟΥ  6</t>
  </si>
  <si>
    <t>ΕΝΙΑΙΟ ΕΙΔΙΚΟ ΕΠΑΓΓΕΛΜΑΤΙΚΟ ΓΥΜΝΑΣΙΟ ΛΥΚΕΙΟ (ΕΝ.Ε.Ε.ΓΥ.-Λ.) ΚΑΡΠΕΝΗΣΙΟΥ</t>
  </si>
  <si>
    <t>ΕΕΕΕΚ ΦΘΙΩΤΙΔΑΣ</t>
  </si>
  <si>
    <t>mail@eeeek.fth.sch.gr</t>
  </si>
  <si>
    <t>ΜΗΤΡΟΠΟΛΙΤΟΥ ΑΜΒΡΟΣΙΟΥ ΚΑΙ ΣΟΛΩΝΟΣ</t>
  </si>
  <si>
    <t>ΕΝΙΑΙΟ ΕΙΔΙΚΟ ΕΠΑΓΓΕΛΜΑΤΙΚΟ ΓΥΜΝΑΣΙΟ-ΛΥΚΕΙΟ ΛΑΜΙΑΣ</t>
  </si>
  <si>
    <t>mail@gym-eid-lamias.fth.sch.gr</t>
  </si>
  <si>
    <t>ΛΙΑΝΟΚΛΑΔΙ</t>
  </si>
  <si>
    <t>ΓΥΜΝΑΣΙΟ ΛΙΑΝΟΚΛΑΔΙΟΥ-ΛΙΑΝΟΚΛΑΔΙ</t>
  </si>
  <si>
    <t>ΑΜΦΙΣΣΑΣ</t>
  </si>
  <si>
    <t>Ε.Ε.Ε.Ε.Κ. ΑΜΦΙΣΣΑΣ</t>
  </si>
  <si>
    <t>mail@eeeek.fok.sch.gr</t>
  </si>
  <si>
    <t>ΧΡ. ΜΑΧΑΙΡΑ 36</t>
  </si>
  <si>
    <t>Ενιαίο Ειδικό Επαγγελματικό Γυμνάσιο-Λύκειο (ΕΝ.Ε.Ε.ΓΥ.-Λ.) Άμφισσας</t>
  </si>
  <si>
    <t>mail@eneegyl-amfiss.fok.sch.gr</t>
  </si>
  <si>
    <t>ΣΑΛΩΝΩΝ 48</t>
  </si>
  <si>
    <t>ΑΝ. ΜΑΚΕΔΟΝΙΑΣ ΚΑΙ ΘΡΑΚΗΣ</t>
  </si>
  <si>
    <t>ΒΟΡΕΙΟΥ ΑΙΓΑΙΟΥ</t>
  </si>
  <si>
    <t>ΔΥΤΙΚΗΣ ΕΛΛΑΔΑΣ</t>
  </si>
  <si>
    <t>ΔΥΤΙΚΗΣ ΜΑΚΕΔΟΝΙΑΣ</t>
  </si>
  <si>
    <t>ΗΠΕΙΡΟΥ</t>
  </si>
  <si>
    <t>ΘΕΣΣΑΛΙΑΣ</t>
  </si>
  <si>
    <t>ΙΟΝΙΩΝ ΝΗΣΩΝ</t>
  </si>
  <si>
    <t>ΚΕΝΤΡΙΚΗΣ ΜΑΚΕΔΟΝΙΑΣ</t>
  </si>
  <si>
    <t>ΚΡΗΤΗΣ</t>
  </si>
  <si>
    <t>ΝΟΤΙΟΥ ΑΙΓΑΙΟΥ</t>
  </si>
  <si>
    <t>ΠΕΛΟΠΟΝΝΗΣΟΥ</t>
  </si>
  <si>
    <t>ΣΤΕΡΕΑΣ ΕΛΛΑΔΑΣ</t>
  </si>
  <si>
    <t>Δ.Ε. ΔΡΑΜΑΣ</t>
  </si>
  <si>
    <t>Δ.Ε. ΕΒΡΟΥ</t>
  </si>
  <si>
    <t>Δ.Ε. ΚΑΒΑΛΑΣ</t>
  </si>
  <si>
    <t>Δ.Ε. ΞΑΝΘΗΣ</t>
  </si>
  <si>
    <t>Δ.Ε. ΡΟΔΟΠΗΣ</t>
  </si>
  <si>
    <t>Δ.Ε. Α΄ ΑΘΗΝΑΣ</t>
  </si>
  <si>
    <t>Δ.Ε. ΑΝΑΤΟΛΙΚΗΣ ΑΤΤΙΚΗΣ</t>
  </si>
  <si>
    <t>Δ.Ε. Β΄ ΑΘΗΝΑΣ</t>
  </si>
  <si>
    <t>Δ.Ε. Γ΄ ΑΘΗΝΑΣ</t>
  </si>
  <si>
    <t>Δ.Ε. Δ΄ ΑΘΗΝΑΣ</t>
  </si>
  <si>
    <t>Δ.Ε. ΔΥΤΙΚΗΣ ΑΤΤΙΚΗΣ</t>
  </si>
  <si>
    <t>Δ.Ε. ΠΕΙΡΑΙΑ</t>
  </si>
  <si>
    <t>Δ.Ε. ΛΕΣΒΟΥ</t>
  </si>
  <si>
    <t>Δ.Ε. ΣΑΜΟΥ</t>
  </si>
  <si>
    <t>Δ.Ε. ΧΙΟΥ</t>
  </si>
  <si>
    <t>Δ.Ε. ΑΙΤΩΛΟΑΚΑΡΝΑΝΙΑΣ</t>
  </si>
  <si>
    <t>Δ.Ε. ΑΧΑΪΑΣ</t>
  </si>
  <si>
    <t>Δ.Ε. ΗΛΕΙΑΣ</t>
  </si>
  <si>
    <t>Δ.Ε. ΓΡΕΒΕΝΩΝ</t>
  </si>
  <si>
    <t>Δ.Ε. ΚΑΣΤΟΡΙΑΣ</t>
  </si>
  <si>
    <t>Δ.Ε. ΚΟΖΑΝΗΣ</t>
  </si>
  <si>
    <t>Δ.Ε. ΦΛΩΡΙΝΑΣ</t>
  </si>
  <si>
    <t>Δ.Ε. ΑΡΤΑΣ</t>
  </si>
  <si>
    <t>Δ.Ε. ΘΕΣΠΡΩΤΙΑΣ</t>
  </si>
  <si>
    <t>Δ.Ε. ΠΡΕΒΕΖΑΣ</t>
  </si>
  <si>
    <t>Δ.Ε. ΚΑΡΔΙΤΣΑΣ</t>
  </si>
  <si>
    <t>Δ.Ε. ΛΑΡΙΣΑΣ</t>
  </si>
  <si>
    <t>Δ.Ε. ΜΑΓΝΗΣΙΑΣ</t>
  </si>
  <si>
    <t>Δ.Ε. ΤΡΙΚΑΛΩΝ</t>
  </si>
  <si>
    <t>Δ.Ε. ΖΑΚΥΝΘΟΥ</t>
  </si>
  <si>
    <t>Δ.Ε. ΚΕΡΚΥΡΑΣ</t>
  </si>
  <si>
    <t>Δ.Ε. ΚΕΦΑΛΛΗΝΙΑΣ</t>
  </si>
  <si>
    <t>Δ.Ε. ΛΕΥΚΑΔΑΣ</t>
  </si>
  <si>
    <t>Δ.Ε. ΑΝΑΤ. ΘΕΣ/ΝΙΚΗΣ</t>
  </si>
  <si>
    <t>Δ.Ε. ΔΥΤ. ΘΕΣ/ΝΙΚΗΣ</t>
  </si>
  <si>
    <t>Δ.Ε. ΗΜΑΘΙΑΣ</t>
  </si>
  <si>
    <t>Δ.Ε. ΚΙΛΚΙΣ</t>
  </si>
  <si>
    <t>Δ.Ε. ΠΕΛΛΑΣ</t>
  </si>
  <si>
    <t>Δ.Ε. ΠΙΕΡΙΑΣ</t>
  </si>
  <si>
    <t>Δ.Ε. ΣΕΡΡΩΝ</t>
  </si>
  <si>
    <t>Δ.Ε. ΧΑΛΚΙΔΙΚΗΣ</t>
  </si>
  <si>
    <t>Δ.Ε. ΗΡΑΚΛΕΙΟΥ</t>
  </si>
  <si>
    <t>Δ.Ε. ΛΑΣΙΘΙΟΥ</t>
  </si>
  <si>
    <t>Δ.Ε. ΡΕΘΥΜΝΟΥ</t>
  </si>
  <si>
    <t>Δ.Ε. ΧΑΝΙΩΝ</t>
  </si>
  <si>
    <t>Δ.Ε. ΔΩΔΕΚΑΝΗΣΟΥ</t>
  </si>
  <si>
    <t>Δ.Ε. ΚΥΚΛΑΔΩΝ</t>
  </si>
  <si>
    <t>Δ.Ε. ΑΡΓΟΛΙΔΑΣ</t>
  </si>
  <si>
    <t>Δ.Ε. ΑΡΚΑΔΙΑΣ</t>
  </si>
  <si>
    <t>Δ.Ε. ΚΟΡΙΝΘΙΑΣ</t>
  </si>
  <si>
    <t>Δ.Ε. ΛΑΚΩΝΙΑΣ</t>
  </si>
  <si>
    <t>Δ.Ε. ΜΕΣΣΗΝΙΑΣ</t>
  </si>
  <si>
    <t>Δ.Ε. ΒΟΙΩΤΙΑΣ</t>
  </si>
  <si>
    <t>Δ.Ε. ΕΥΒΟΙΑΣ</t>
  </si>
  <si>
    <t>Δ.Ε. ΕΥΡΥΤΑΝΙΑΣ</t>
  </si>
  <si>
    <t>Δ.Ε. ΦΘΙΩΤΙΔΑΣ</t>
  </si>
  <si>
    <t>Δ.Ε. ΦΩΚΙΔΑΣ</t>
  </si>
  <si>
    <t>Περιφερειακή Δ/νση Π/θμιας και Δ/θμιας Εκπ/σης</t>
  </si>
  <si>
    <t>Διεύθυνση Εκπ/σης</t>
  </si>
  <si>
    <t>Κωδ. ΥΠΑΙΘΑ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</si>
</sst>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Fill="1" applyBorder="1"/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right" vertical="center" wrapText="1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selection sqref="A1:L1"/>
    </sheetView>
  </sheetViews>
  <sheetFormatPr defaultRowHeight="15" x14ac:dyDescent="0.25"/>
  <cols>
    <col min="1" max="1" width="31.140625" style="2" customWidth="1"/>
    <col min="2" max="2" width="27.7109375" customWidth="1"/>
    <col min="3" max="3" width="16.7109375" customWidth="1"/>
    <col min="4" max="4" width="20.5703125" customWidth="1"/>
    <col min="5" max="5" width="12.5703125" style="9" customWidth="1"/>
    <col min="6" max="6" width="54.140625" style="2" customWidth="1"/>
    <col min="7" max="7" width="11.28515625" bestFit="1" customWidth="1"/>
    <col min="8" max="8" width="32.5703125" customWidth="1"/>
    <col min="9" max="9" width="29.28515625" customWidth="1"/>
    <col min="10" max="10" width="17.42578125" customWidth="1"/>
    <col min="11" max="11" width="16.85546875" customWidth="1"/>
    <col min="12" max="12" width="11.140625" customWidth="1"/>
  </cols>
  <sheetData>
    <row r="1" spans="1:12" s="1" customFormat="1" ht="37.5" customHeight="1" x14ac:dyDescent="0.25">
      <c r="A1" s="5" t="s">
        <v>864</v>
      </c>
      <c r="B1" s="5" t="s">
        <v>865</v>
      </c>
      <c r="C1" s="5" t="s">
        <v>1</v>
      </c>
      <c r="D1" s="5" t="s">
        <v>2</v>
      </c>
      <c r="E1" s="7" t="s">
        <v>866</v>
      </c>
      <c r="F1" s="5" t="s">
        <v>3</v>
      </c>
      <c r="G1" s="5" t="s">
        <v>4</v>
      </c>
      <c r="H1" s="5" t="s">
        <v>5</v>
      </c>
      <c r="I1" s="5" t="s">
        <v>0</v>
      </c>
      <c r="J1" s="5" t="s">
        <v>6</v>
      </c>
      <c r="K1" s="5" t="s">
        <v>7</v>
      </c>
      <c r="L1" s="5" t="s">
        <v>8</v>
      </c>
    </row>
    <row r="2" spans="1:12" x14ac:dyDescent="0.25">
      <c r="A2" s="3" t="s">
        <v>795</v>
      </c>
      <c r="B2" s="3" t="s">
        <v>807</v>
      </c>
      <c r="C2" s="3" t="s">
        <v>17</v>
      </c>
      <c r="D2" s="4" t="s">
        <v>18</v>
      </c>
      <c r="E2" s="8" t="str">
        <f>"0941001"</f>
        <v>0941001</v>
      </c>
      <c r="F2" s="6" t="s">
        <v>19</v>
      </c>
      <c r="G2" s="3">
        <v>2521095800</v>
      </c>
      <c r="H2" s="3" t="s">
        <v>20</v>
      </c>
      <c r="I2" s="3" t="s">
        <v>9</v>
      </c>
      <c r="J2" s="3" t="s">
        <v>10</v>
      </c>
      <c r="K2" s="3" t="s">
        <v>21</v>
      </c>
      <c r="L2" s="3">
        <v>66100</v>
      </c>
    </row>
    <row r="3" spans="1:12" x14ac:dyDescent="0.25">
      <c r="A3" s="3" t="s">
        <v>795</v>
      </c>
      <c r="B3" s="3" t="s">
        <v>807</v>
      </c>
      <c r="C3" s="3" t="s">
        <v>16</v>
      </c>
      <c r="D3" s="4" t="s">
        <v>25</v>
      </c>
      <c r="E3" s="8" t="str">
        <f>"0940045"</f>
        <v>0940045</v>
      </c>
      <c r="F3" s="6" t="s">
        <v>26</v>
      </c>
      <c r="G3" s="3">
        <v>2521095457</v>
      </c>
      <c r="H3" s="3" t="s">
        <v>27</v>
      </c>
      <c r="I3" s="3" t="s">
        <v>9</v>
      </c>
      <c r="J3" s="3" t="s">
        <v>10</v>
      </c>
      <c r="K3" s="3" t="s">
        <v>24</v>
      </c>
      <c r="L3" s="3">
        <v>66100</v>
      </c>
    </row>
    <row r="4" spans="1:12" ht="30" x14ac:dyDescent="0.25">
      <c r="A4" s="3" t="s">
        <v>795</v>
      </c>
      <c r="B4" s="3" t="s">
        <v>808</v>
      </c>
      <c r="C4" s="3" t="s">
        <v>16</v>
      </c>
      <c r="D4" s="4" t="s">
        <v>25</v>
      </c>
      <c r="E4" s="8" t="str">
        <f>"1150085"</f>
        <v>1150085</v>
      </c>
      <c r="F4" s="6" t="s">
        <v>28</v>
      </c>
      <c r="G4" s="3">
        <v>2551029845</v>
      </c>
      <c r="H4" s="3" t="s">
        <v>29</v>
      </c>
      <c r="I4" s="3" t="s">
        <v>11</v>
      </c>
      <c r="J4" s="3" t="s">
        <v>11</v>
      </c>
      <c r="K4" s="3" t="s">
        <v>30</v>
      </c>
      <c r="L4" s="3">
        <v>68100</v>
      </c>
    </row>
    <row r="5" spans="1:12" x14ac:dyDescent="0.25">
      <c r="A5" s="3" t="s">
        <v>795</v>
      </c>
      <c r="B5" s="3" t="s">
        <v>808</v>
      </c>
      <c r="C5" s="3" t="s">
        <v>17</v>
      </c>
      <c r="D5" s="4" t="s">
        <v>18</v>
      </c>
      <c r="E5" s="8" t="str">
        <f>"1141001"</f>
        <v>1141001</v>
      </c>
      <c r="F5" s="6" t="s">
        <v>33</v>
      </c>
      <c r="G5" s="3">
        <v>2551029845</v>
      </c>
      <c r="H5" s="3" t="s">
        <v>34</v>
      </c>
      <c r="I5" s="3" t="s">
        <v>11</v>
      </c>
      <c r="J5" s="3" t="s">
        <v>12</v>
      </c>
      <c r="K5" s="3" t="s">
        <v>35</v>
      </c>
      <c r="L5" s="3">
        <v>68100</v>
      </c>
    </row>
    <row r="6" spans="1:12" x14ac:dyDescent="0.25">
      <c r="A6" s="3" t="s">
        <v>795</v>
      </c>
      <c r="B6" s="3" t="s">
        <v>808</v>
      </c>
      <c r="C6" s="3" t="s">
        <v>17</v>
      </c>
      <c r="D6" s="4" t="s">
        <v>18</v>
      </c>
      <c r="E6" s="8" t="str">
        <f>"1141002"</f>
        <v>1141002</v>
      </c>
      <c r="F6" s="6" t="s">
        <v>36</v>
      </c>
      <c r="G6" s="3">
        <v>2552081920</v>
      </c>
      <c r="H6" s="3" t="s">
        <v>37</v>
      </c>
      <c r="I6" s="3" t="s">
        <v>31</v>
      </c>
      <c r="J6" s="3" t="s">
        <v>32</v>
      </c>
      <c r="K6" s="3" t="s">
        <v>38</v>
      </c>
      <c r="L6" s="3">
        <v>68200</v>
      </c>
    </row>
    <row r="7" spans="1:12" ht="30" x14ac:dyDescent="0.25">
      <c r="A7" s="3" t="s">
        <v>795</v>
      </c>
      <c r="B7" s="3" t="s">
        <v>808</v>
      </c>
      <c r="C7" s="3" t="s">
        <v>16</v>
      </c>
      <c r="D7" s="4" t="s">
        <v>25</v>
      </c>
      <c r="E7" s="8" t="str">
        <f>"1111001"</f>
        <v>1111001</v>
      </c>
      <c r="F7" s="6" t="s">
        <v>39</v>
      </c>
      <c r="G7" s="3">
        <v>2552301851</v>
      </c>
      <c r="H7" s="3" t="s">
        <v>40</v>
      </c>
      <c r="I7" s="3" t="s">
        <v>31</v>
      </c>
      <c r="J7" s="3" t="s">
        <v>32</v>
      </c>
      <c r="K7" s="3" t="s">
        <v>41</v>
      </c>
      <c r="L7" s="3">
        <v>68200</v>
      </c>
    </row>
    <row r="8" spans="1:12" x14ac:dyDescent="0.25">
      <c r="A8" s="3" t="s">
        <v>795</v>
      </c>
      <c r="B8" s="3" t="s">
        <v>809</v>
      </c>
      <c r="C8" s="3" t="s">
        <v>17</v>
      </c>
      <c r="D8" s="4" t="s">
        <v>18</v>
      </c>
      <c r="E8" s="8" t="str">
        <f>"2141001"</f>
        <v>2141001</v>
      </c>
      <c r="F8" s="6" t="s">
        <v>42</v>
      </c>
      <c r="G8" s="3">
        <v>2510316201</v>
      </c>
      <c r="H8" s="3" t="s">
        <v>43</v>
      </c>
      <c r="I8" s="3" t="s">
        <v>13</v>
      </c>
      <c r="J8" s="3" t="s">
        <v>14</v>
      </c>
      <c r="K8" s="3" t="s">
        <v>44</v>
      </c>
      <c r="L8" s="3">
        <v>64006</v>
      </c>
    </row>
    <row r="9" spans="1:12" x14ac:dyDescent="0.25">
      <c r="A9" s="3" t="s">
        <v>795</v>
      </c>
      <c r="B9" s="3" t="s">
        <v>809</v>
      </c>
      <c r="C9" s="3" t="s">
        <v>16</v>
      </c>
      <c r="D9" s="4" t="s">
        <v>25</v>
      </c>
      <c r="E9" s="8" t="str">
        <f>"2111001"</f>
        <v>2111001</v>
      </c>
      <c r="F9" s="6" t="s">
        <v>45</v>
      </c>
      <c r="G9" s="3">
        <v>2512512700</v>
      </c>
      <c r="H9" s="3" t="s">
        <v>46</v>
      </c>
      <c r="I9" s="3" t="s">
        <v>13</v>
      </c>
      <c r="J9" s="3" t="s">
        <v>14</v>
      </c>
      <c r="K9" s="3" t="s">
        <v>47</v>
      </c>
      <c r="L9" s="3">
        <v>65201</v>
      </c>
    </row>
    <row r="10" spans="1:12" x14ac:dyDescent="0.25">
      <c r="A10" s="3" t="s">
        <v>795</v>
      </c>
      <c r="B10" s="3" t="s">
        <v>810</v>
      </c>
      <c r="C10" s="3" t="s">
        <v>17</v>
      </c>
      <c r="D10" s="4" t="s">
        <v>18</v>
      </c>
      <c r="E10" s="8" t="str">
        <f>"3741001"</f>
        <v>3741001</v>
      </c>
      <c r="F10" s="6" t="s">
        <v>49</v>
      </c>
      <c r="G10" s="3">
        <v>2541350458</v>
      </c>
      <c r="H10" s="3" t="s">
        <v>50</v>
      </c>
      <c r="I10" s="3" t="s">
        <v>48</v>
      </c>
      <c r="J10" s="3" t="s">
        <v>51</v>
      </c>
      <c r="K10" s="3" t="s">
        <v>51</v>
      </c>
      <c r="L10" s="3">
        <v>67140</v>
      </c>
    </row>
    <row r="11" spans="1:12" ht="30" x14ac:dyDescent="0.25">
      <c r="A11" s="3" t="s">
        <v>795</v>
      </c>
      <c r="B11" s="3" t="s">
        <v>810</v>
      </c>
      <c r="C11" s="3" t="s">
        <v>16</v>
      </c>
      <c r="D11" s="4" t="s">
        <v>25</v>
      </c>
      <c r="E11" s="8" t="str">
        <f>"3711201"</f>
        <v>3711201</v>
      </c>
      <c r="F11" s="6" t="s">
        <v>53</v>
      </c>
      <c r="G11" s="3">
        <v>2541093643</v>
      </c>
      <c r="H11" s="3" t="s">
        <v>54</v>
      </c>
      <c r="I11" s="3" t="s">
        <v>52</v>
      </c>
      <c r="J11" s="3" t="s">
        <v>55</v>
      </c>
      <c r="K11" s="3" t="s">
        <v>56</v>
      </c>
      <c r="L11" s="3">
        <v>67200</v>
      </c>
    </row>
    <row r="12" spans="1:12" x14ac:dyDescent="0.25">
      <c r="A12" s="3" t="s">
        <v>795</v>
      </c>
      <c r="B12" s="3" t="s">
        <v>811</v>
      </c>
      <c r="C12" s="3" t="s">
        <v>17</v>
      </c>
      <c r="D12" s="4" t="s">
        <v>18</v>
      </c>
      <c r="E12" s="8" t="str">
        <f>"4241001"</f>
        <v>4241001</v>
      </c>
      <c r="F12" s="6" t="s">
        <v>57</v>
      </c>
      <c r="G12" s="3">
        <v>2531070458</v>
      </c>
      <c r="H12" s="3" t="s">
        <v>58</v>
      </c>
      <c r="I12" s="3" t="s">
        <v>15</v>
      </c>
      <c r="J12" s="3" t="s">
        <v>15</v>
      </c>
      <c r="K12" s="3" t="s">
        <v>59</v>
      </c>
      <c r="L12" s="3">
        <v>69100</v>
      </c>
    </row>
    <row r="13" spans="1:12" ht="30" x14ac:dyDescent="0.25">
      <c r="A13" s="3" t="s">
        <v>795</v>
      </c>
      <c r="B13" s="3" t="s">
        <v>811</v>
      </c>
      <c r="C13" s="3" t="s">
        <v>16</v>
      </c>
      <c r="D13" s="4" t="s">
        <v>25</v>
      </c>
      <c r="E13" s="8" t="str">
        <f>"4211201"</f>
        <v>4211201</v>
      </c>
      <c r="F13" s="6" t="s">
        <v>60</v>
      </c>
      <c r="G13" s="3">
        <v>2531089088</v>
      </c>
      <c r="H13" s="3" t="s">
        <v>61</v>
      </c>
      <c r="I13" s="3" t="s">
        <v>15</v>
      </c>
      <c r="J13" s="3" t="s">
        <v>62</v>
      </c>
      <c r="K13" s="3" t="s">
        <v>63</v>
      </c>
      <c r="L13" s="3">
        <v>69100</v>
      </c>
    </row>
    <row r="14" spans="1:12" x14ac:dyDescent="0.25">
      <c r="A14" s="3" t="s">
        <v>222</v>
      </c>
      <c r="B14" s="3" t="s">
        <v>812</v>
      </c>
      <c r="C14" s="3" t="s">
        <v>17</v>
      </c>
      <c r="D14" s="4" t="s">
        <v>18</v>
      </c>
      <c r="E14" s="8" t="str">
        <f>"0541001"</f>
        <v>0541001</v>
      </c>
      <c r="F14" s="6" t="s">
        <v>81</v>
      </c>
      <c r="G14" s="3">
        <v>2106410532</v>
      </c>
      <c r="H14" s="3" t="s">
        <v>82</v>
      </c>
      <c r="I14" s="3" t="s">
        <v>68</v>
      </c>
      <c r="J14" s="3" t="s">
        <v>83</v>
      </c>
      <c r="K14" s="3" t="s">
        <v>84</v>
      </c>
      <c r="L14" s="3">
        <v>11521</v>
      </c>
    </row>
    <row r="15" spans="1:12" x14ac:dyDescent="0.25">
      <c r="A15" s="3" t="s">
        <v>222</v>
      </c>
      <c r="B15" s="3" t="s">
        <v>812</v>
      </c>
      <c r="C15" s="3" t="s">
        <v>22</v>
      </c>
      <c r="D15" s="4" t="s">
        <v>89</v>
      </c>
      <c r="E15" s="8" t="str">
        <f>"0551555"</f>
        <v>0551555</v>
      </c>
      <c r="F15" s="6" t="s">
        <v>90</v>
      </c>
      <c r="G15" s="3">
        <v>2109935714</v>
      </c>
      <c r="H15" s="3" t="s">
        <v>91</v>
      </c>
      <c r="I15" s="3" t="s">
        <v>85</v>
      </c>
      <c r="J15" s="3" t="s">
        <v>86</v>
      </c>
      <c r="K15" s="3" t="s">
        <v>92</v>
      </c>
      <c r="L15" s="3">
        <v>16345</v>
      </c>
    </row>
    <row r="16" spans="1:12" x14ac:dyDescent="0.25">
      <c r="A16" s="3" t="s">
        <v>222</v>
      </c>
      <c r="B16" s="3" t="s">
        <v>812</v>
      </c>
      <c r="C16" s="3" t="s">
        <v>16</v>
      </c>
      <c r="D16" s="4" t="s">
        <v>93</v>
      </c>
      <c r="E16" s="8" t="str">
        <f>"0501555"</f>
        <v>0501555</v>
      </c>
      <c r="F16" s="6" t="s">
        <v>94</v>
      </c>
      <c r="G16" s="3">
        <v>2109964996</v>
      </c>
      <c r="H16" s="3" t="s">
        <v>95</v>
      </c>
      <c r="I16" s="3" t="s">
        <v>85</v>
      </c>
      <c r="J16" s="3" t="s">
        <v>87</v>
      </c>
      <c r="K16" s="3" t="s">
        <v>96</v>
      </c>
      <c r="L16" s="3">
        <v>16345</v>
      </c>
    </row>
    <row r="17" spans="1:12" x14ac:dyDescent="0.25">
      <c r="A17" s="3" t="s">
        <v>222</v>
      </c>
      <c r="B17" s="3" t="s">
        <v>812</v>
      </c>
      <c r="C17" s="3" t="s">
        <v>16</v>
      </c>
      <c r="D17" s="4" t="s">
        <v>25</v>
      </c>
      <c r="E17" s="8" t="str">
        <f>"0511002"</f>
        <v>0511002</v>
      </c>
      <c r="F17" s="6" t="s">
        <v>97</v>
      </c>
      <c r="G17" s="3">
        <v>2103249385</v>
      </c>
      <c r="H17" s="3" t="s">
        <v>98</v>
      </c>
      <c r="I17" s="3" t="s">
        <v>68</v>
      </c>
      <c r="J17" s="3" t="s">
        <v>76</v>
      </c>
      <c r="K17" s="3" t="s">
        <v>99</v>
      </c>
      <c r="L17" s="3">
        <v>10553</v>
      </c>
    </row>
    <row r="18" spans="1:12" ht="30" x14ac:dyDescent="0.25">
      <c r="A18" s="3" t="s">
        <v>222</v>
      </c>
      <c r="B18" s="3" t="s">
        <v>812</v>
      </c>
      <c r="C18" s="3" t="s">
        <v>17</v>
      </c>
      <c r="D18" s="4" t="s">
        <v>18</v>
      </c>
      <c r="E18" s="8" t="str">
        <f>"0525000"</f>
        <v>0525000</v>
      </c>
      <c r="F18" s="6" t="s">
        <v>100</v>
      </c>
      <c r="G18" s="3"/>
      <c r="H18" s="3"/>
      <c r="I18" s="3" t="s">
        <v>68</v>
      </c>
      <c r="J18" s="3"/>
      <c r="K18" s="3"/>
      <c r="L18" s="3"/>
    </row>
    <row r="19" spans="1:12" ht="30" x14ac:dyDescent="0.25">
      <c r="A19" s="3" t="s">
        <v>222</v>
      </c>
      <c r="B19" s="3" t="s">
        <v>813</v>
      </c>
      <c r="C19" s="3" t="s">
        <v>17</v>
      </c>
      <c r="D19" s="4" t="s">
        <v>18</v>
      </c>
      <c r="E19" s="8" t="str">
        <f>"0541008"</f>
        <v>0541008</v>
      </c>
      <c r="F19" s="6" t="s">
        <v>104</v>
      </c>
      <c r="G19" s="3">
        <v>2294098211</v>
      </c>
      <c r="H19" s="3" t="s">
        <v>105</v>
      </c>
      <c r="I19" s="3" t="s">
        <v>101</v>
      </c>
      <c r="J19" s="3" t="s">
        <v>106</v>
      </c>
      <c r="K19" s="3" t="s">
        <v>107</v>
      </c>
      <c r="L19" s="3">
        <v>19005</v>
      </c>
    </row>
    <row r="20" spans="1:12" x14ac:dyDescent="0.25">
      <c r="A20" s="3" t="s">
        <v>222</v>
      </c>
      <c r="B20" s="3" t="s">
        <v>813</v>
      </c>
      <c r="C20" s="3" t="s">
        <v>17</v>
      </c>
      <c r="D20" s="4" t="s">
        <v>18</v>
      </c>
      <c r="E20" s="8" t="str">
        <f>"0541009"</f>
        <v>0541009</v>
      </c>
      <c r="F20" s="6" t="s">
        <v>109</v>
      </c>
      <c r="G20" s="3">
        <v>2294033605</v>
      </c>
      <c r="H20" s="3" t="s">
        <v>110</v>
      </c>
      <c r="I20" s="3" t="s">
        <v>108</v>
      </c>
      <c r="J20" s="3" t="s">
        <v>111</v>
      </c>
      <c r="K20" s="3" t="s">
        <v>112</v>
      </c>
      <c r="L20" s="3">
        <v>19009</v>
      </c>
    </row>
    <row r="21" spans="1:12" ht="30" x14ac:dyDescent="0.25">
      <c r="A21" s="3" t="s">
        <v>222</v>
      </c>
      <c r="B21" s="3" t="s">
        <v>813</v>
      </c>
      <c r="C21" s="3" t="s">
        <v>16</v>
      </c>
      <c r="D21" s="4" t="s">
        <v>25</v>
      </c>
      <c r="E21" s="8" t="str">
        <f>"0540208"</f>
        <v>0540208</v>
      </c>
      <c r="F21" s="6" t="s">
        <v>114</v>
      </c>
      <c r="G21" s="3">
        <v>2102403943</v>
      </c>
      <c r="H21" s="3" t="s">
        <v>115</v>
      </c>
      <c r="I21" s="3" t="s">
        <v>80</v>
      </c>
      <c r="J21" s="3" t="s">
        <v>102</v>
      </c>
      <c r="K21" s="3" t="s">
        <v>116</v>
      </c>
      <c r="L21" s="3">
        <v>13671</v>
      </c>
    </row>
    <row r="22" spans="1:12" ht="30" x14ac:dyDescent="0.25">
      <c r="A22" s="3" t="s">
        <v>222</v>
      </c>
      <c r="B22" s="3" t="s">
        <v>813</v>
      </c>
      <c r="C22" s="3" t="s">
        <v>16</v>
      </c>
      <c r="D22" s="4" t="s">
        <v>25</v>
      </c>
      <c r="E22" s="8" t="str">
        <f>"0550960"</f>
        <v>0550960</v>
      </c>
      <c r="F22" s="6" t="s">
        <v>117</v>
      </c>
      <c r="G22" s="3">
        <v>2106020630</v>
      </c>
      <c r="H22" s="3" t="s">
        <v>118</v>
      </c>
      <c r="I22" s="3" t="s">
        <v>70</v>
      </c>
      <c r="J22" s="3" t="s">
        <v>71</v>
      </c>
      <c r="K22" s="3" t="s">
        <v>119</v>
      </c>
      <c r="L22" s="3">
        <v>19400</v>
      </c>
    </row>
    <row r="23" spans="1:12" ht="30" x14ac:dyDescent="0.25">
      <c r="A23" s="3" t="s">
        <v>222</v>
      </c>
      <c r="B23" s="3" t="s">
        <v>813</v>
      </c>
      <c r="C23" s="3" t="s">
        <v>16</v>
      </c>
      <c r="D23" s="4" t="s">
        <v>25</v>
      </c>
      <c r="E23" s="8" t="str">
        <f>"0511201"</f>
        <v>0511201</v>
      </c>
      <c r="F23" s="6" t="s">
        <v>120</v>
      </c>
      <c r="G23" s="3">
        <v>2295034824</v>
      </c>
      <c r="H23" s="3" t="s">
        <v>121</v>
      </c>
      <c r="I23" s="3" t="s">
        <v>113</v>
      </c>
      <c r="J23" s="3" t="s">
        <v>122</v>
      </c>
      <c r="K23" s="3" t="s">
        <v>123</v>
      </c>
      <c r="L23" s="3">
        <v>19015</v>
      </c>
    </row>
    <row r="24" spans="1:12" ht="30" x14ac:dyDescent="0.25">
      <c r="A24" s="3" t="s">
        <v>222</v>
      </c>
      <c r="B24" s="3" t="s">
        <v>813</v>
      </c>
      <c r="C24" s="3" t="s">
        <v>17</v>
      </c>
      <c r="D24" s="4" t="s">
        <v>18</v>
      </c>
      <c r="E24" s="8" t="str">
        <f>"0525001"</f>
        <v>0525001</v>
      </c>
      <c r="F24" s="6" t="s">
        <v>124</v>
      </c>
      <c r="G24" s="3"/>
      <c r="H24" s="3"/>
      <c r="I24" s="3" t="s">
        <v>113</v>
      </c>
      <c r="J24" s="3"/>
      <c r="K24" s="3"/>
      <c r="L24" s="3"/>
    </row>
    <row r="25" spans="1:12" x14ac:dyDescent="0.25">
      <c r="A25" s="3" t="s">
        <v>222</v>
      </c>
      <c r="B25" s="3" t="s">
        <v>814</v>
      </c>
      <c r="C25" s="3" t="s">
        <v>22</v>
      </c>
      <c r="D25" s="4" t="s">
        <v>89</v>
      </c>
      <c r="E25" s="8" t="str">
        <f>"0551718"</f>
        <v>0551718</v>
      </c>
      <c r="F25" s="6" t="s">
        <v>127</v>
      </c>
      <c r="G25" s="3">
        <v>2106012922</v>
      </c>
      <c r="H25" s="3" t="s">
        <v>128</v>
      </c>
      <c r="I25" s="3" t="s">
        <v>23</v>
      </c>
      <c r="J25" s="3" t="s">
        <v>129</v>
      </c>
      <c r="K25" s="3" t="s">
        <v>130</v>
      </c>
      <c r="L25" s="3">
        <v>15343</v>
      </c>
    </row>
    <row r="26" spans="1:12" ht="30" x14ac:dyDescent="0.25">
      <c r="A26" s="3" t="s">
        <v>222</v>
      </c>
      <c r="B26" s="3" t="s">
        <v>814</v>
      </c>
      <c r="C26" s="3" t="s">
        <v>16</v>
      </c>
      <c r="D26" s="4" t="s">
        <v>93</v>
      </c>
      <c r="E26" s="8" t="str">
        <f>"0501718"</f>
        <v>0501718</v>
      </c>
      <c r="F26" s="6" t="s">
        <v>132</v>
      </c>
      <c r="G26" s="3">
        <v>2106012946</v>
      </c>
      <c r="H26" s="3" t="s">
        <v>133</v>
      </c>
      <c r="I26" s="3" t="s">
        <v>23</v>
      </c>
      <c r="J26" s="3" t="s">
        <v>131</v>
      </c>
      <c r="K26" s="3" t="s">
        <v>130</v>
      </c>
      <c r="L26" s="3">
        <v>15343</v>
      </c>
    </row>
    <row r="27" spans="1:12" ht="30" x14ac:dyDescent="0.25">
      <c r="A27" s="3" t="s">
        <v>222</v>
      </c>
      <c r="B27" s="3" t="s">
        <v>814</v>
      </c>
      <c r="C27" s="3" t="s">
        <v>16</v>
      </c>
      <c r="D27" s="4" t="s">
        <v>25</v>
      </c>
      <c r="E27" s="8" t="str">
        <f>"0550825"</f>
        <v>0550825</v>
      </c>
      <c r="F27" s="6" t="s">
        <v>134</v>
      </c>
      <c r="G27" s="3">
        <v>2106002044</v>
      </c>
      <c r="H27" s="3" t="s">
        <v>135</v>
      </c>
      <c r="I27" s="3" t="s">
        <v>23</v>
      </c>
      <c r="J27" s="3" t="s">
        <v>131</v>
      </c>
      <c r="K27" s="3" t="s">
        <v>130</v>
      </c>
      <c r="L27" s="3">
        <v>15343</v>
      </c>
    </row>
    <row r="28" spans="1:12" x14ac:dyDescent="0.25">
      <c r="A28" s="3" t="s">
        <v>222</v>
      </c>
      <c r="B28" s="3" t="s">
        <v>814</v>
      </c>
      <c r="C28" s="3" t="s">
        <v>17</v>
      </c>
      <c r="D28" s="4" t="s">
        <v>18</v>
      </c>
      <c r="E28" s="8" t="str">
        <f>"0541003"</f>
        <v>0541003</v>
      </c>
      <c r="F28" s="6" t="s">
        <v>136</v>
      </c>
      <c r="G28" s="3">
        <v>2102717345</v>
      </c>
      <c r="H28" s="3" t="s">
        <v>137</v>
      </c>
      <c r="I28" s="3" t="s">
        <v>125</v>
      </c>
      <c r="J28" s="3" t="s">
        <v>126</v>
      </c>
      <c r="K28" s="3" t="s">
        <v>138</v>
      </c>
      <c r="L28" s="3">
        <v>14122</v>
      </c>
    </row>
    <row r="29" spans="1:12" ht="30" x14ac:dyDescent="0.25">
      <c r="A29" s="3" t="s">
        <v>222</v>
      </c>
      <c r="B29" s="3" t="s">
        <v>814</v>
      </c>
      <c r="C29" s="3" t="s">
        <v>16</v>
      </c>
      <c r="D29" s="4" t="s">
        <v>25</v>
      </c>
      <c r="E29" s="8" t="str">
        <f>"0504001"</f>
        <v>0504001</v>
      </c>
      <c r="F29" s="6" t="s">
        <v>139</v>
      </c>
      <c r="G29" s="3">
        <v>2160010370</v>
      </c>
      <c r="H29" s="3" t="s">
        <v>140</v>
      </c>
      <c r="I29" s="3" t="s">
        <v>103</v>
      </c>
      <c r="J29" s="3" t="s">
        <v>141</v>
      </c>
      <c r="K29" s="3" t="s">
        <v>142</v>
      </c>
      <c r="L29" s="3">
        <v>14564</v>
      </c>
    </row>
    <row r="30" spans="1:12" ht="45" x14ac:dyDescent="0.25">
      <c r="A30" s="3" t="s">
        <v>222</v>
      </c>
      <c r="B30" s="3" t="s">
        <v>815</v>
      </c>
      <c r="C30" s="3" t="s">
        <v>17</v>
      </c>
      <c r="D30" s="4" t="s">
        <v>18</v>
      </c>
      <c r="E30" s="8" t="str">
        <f>"0541005"</f>
        <v>0541005</v>
      </c>
      <c r="F30" s="6" t="s">
        <v>145</v>
      </c>
      <c r="G30" s="3">
        <v>2105625733</v>
      </c>
      <c r="H30" s="3" t="s">
        <v>146</v>
      </c>
      <c r="I30" s="3" t="s">
        <v>69</v>
      </c>
      <c r="J30" s="3" t="s">
        <v>69</v>
      </c>
      <c r="K30" s="3" t="s">
        <v>147</v>
      </c>
      <c r="L30" s="3">
        <v>12241</v>
      </c>
    </row>
    <row r="31" spans="1:12" x14ac:dyDescent="0.25">
      <c r="A31" s="3" t="s">
        <v>222</v>
      </c>
      <c r="B31" s="3" t="s">
        <v>815</v>
      </c>
      <c r="C31" s="3" t="s">
        <v>17</v>
      </c>
      <c r="D31" s="4" t="s">
        <v>18</v>
      </c>
      <c r="E31" s="8" t="str">
        <f>"0541004"</f>
        <v>0541004</v>
      </c>
      <c r="F31" s="6" t="s">
        <v>148</v>
      </c>
      <c r="G31" s="3">
        <v>2105619550</v>
      </c>
      <c r="H31" s="3" t="s">
        <v>149</v>
      </c>
      <c r="I31" s="3" t="s">
        <v>69</v>
      </c>
      <c r="J31" s="3" t="s">
        <v>69</v>
      </c>
      <c r="K31" s="3" t="s">
        <v>150</v>
      </c>
      <c r="L31" s="3">
        <v>12244</v>
      </c>
    </row>
    <row r="32" spans="1:12" x14ac:dyDescent="0.25">
      <c r="A32" s="3" t="s">
        <v>222</v>
      </c>
      <c r="B32" s="3" t="s">
        <v>815</v>
      </c>
      <c r="C32" s="3" t="s">
        <v>22</v>
      </c>
      <c r="D32" s="4" t="s">
        <v>89</v>
      </c>
      <c r="E32" s="8" t="str">
        <f>"0551946"</f>
        <v>0551946</v>
      </c>
      <c r="F32" s="6" t="s">
        <v>151</v>
      </c>
      <c r="G32" s="3">
        <v>2102323165</v>
      </c>
      <c r="H32" s="3" t="s">
        <v>152</v>
      </c>
      <c r="I32" s="3" t="s">
        <v>77</v>
      </c>
      <c r="J32" s="3" t="s">
        <v>78</v>
      </c>
      <c r="K32" s="3" t="s">
        <v>153</v>
      </c>
      <c r="L32" s="3">
        <v>13122</v>
      </c>
    </row>
    <row r="33" spans="1:12" x14ac:dyDescent="0.25">
      <c r="A33" s="3" t="s">
        <v>222</v>
      </c>
      <c r="B33" s="3" t="s">
        <v>815</v>
      </c>
      <c r="C33" s="3" t="s">
        <v>16</v>
      </c>
      <c r="D33" s="4" t="s">
        <v>93</v>
      </c>
      <c r="E33" s="8" t="str">
        <f>"0501109"</f>
        <v>0501109</v>
      </c>
      <c r="F33" s="6" t="s">
        <v>154</v>
      </c>
      <c r="G33" s="3">
        <v>2102310750</v>
      </c>
      <c r="H33" s="3" t="s">
        <v>155</v>
      </c>
      <c r="I33" s="3" t="s">
        <v>77</v>
      </c>
      <c r="J33" s="3" t="s">
        <v>156</v>
      </c>
      <c r="K33" s="3" t="s">
        <v>157</v>
      </c>
      <c r="L33" s="3">
        <v>13122</v>
      </c>
    </row>
    <row r="34" spans="1:12" x14ac:dyDescent="0.25">
      <c r="A34" s="3" t="s">
        <v>222</v>
      </c>
      <c r="B34" s="3" t="s">
        <v>815</v>
      </c>
      <c r="C34" s="3" t="s">
        <v>16</v>
      </c>
      <c r="D34" s="4" t="s">
        <v>25</v>
      </c>
      <c r="E34" s="8" t="str">
        <f>"0550560"</f>
        <v>0550560</v>
      </c>
      <c r="F34" s="6" t="s">
        <v>158</v>
      </c>
      <c r="G34" s="3">
        <v>2102314108</v>
      </c>
      <c r="H34" s="3" t="s">
        <v>159</v>
      </c>
      <c r="I34" s="3" t="s">
        <v>77</v>
      </c>
      <c r="J34" s="3" t="s">
        <v>78</v>
      </c>
      <c r="K34" s="3" t="s">
        <v>160</v>
      </c>
      <c r="L34" s="3">
        <v>13122</v>
      </c>
    </row>
    <row r="35" spans="1:12" ht="30" x14ac:dyDescent="0.25">
      <c r="A35" s="3" t="s">
        <v>222</v>
      </c>
      <c r="B35" s="3" t="s">
        <v>815</v>
      </c>
      <c r="C35" s="3" t="s">
        <v>16</v>
      </c>
      <c r="D35" s="4" t="s">
        <v>25</v>
      </c>
      <c r="E35" s="8" t="str">
        <f>"0511001"</f>
        <v>0511001</v>
      </c>
      <c r="F35" s="6" t="s">
        <v>161</v>
      </c>
      <c r="G35" s="3">
        <v>2105785155</v>
      </c>
      <c r="H35" s="3" t="s">
        <v>162</v>
      </c>
      <c r="I35" s="3" t="s">
        <v>143</v>
      </c>
      <c r="J35" s="3" t="s">
        <v>144</v>
      </c>
      <c r="K35" s="3" t="s">
        <v>163</v>
      </c>
      <c r="L35" s="3">
        <v>12133</v>
      </c>
    </row>
    <row r="36" spans="1:12" x14ac:dyDescent="0.25">
      <c r="A36" s="3" t="s">
        <v>222</v>
      </c>
      <c r="B36" s="3" t="s">
        <v>815</v>
      </c>
      <c r="C36" s="3" t="s">
        <v>16</v>
      </c>
      <c r="D36" s="4" t="s">
        <v>25</v>
      </c>
      <c r="E36" s="8" t="str">
        <f>"0558001"</f>
        <v>0558001</v>
      </c>
      <c r="F36" s="6" t="s">
        <v>164</v>
      </c>
      <c r="G36" s="3">
        <v>2105447255</v>
      </c>
      <c r="H36" s="3" t="s">
        <v>165</v>
      </c>
      <c r="I36" s="3" t="s">
        <v>69</v>
      </c>
      <c r="J36" s="3" t="s">
        <v>69</v>
      </c>
      <c r="K36" s="3" t="s">
        <v>166</v>
      </c>
      <c r="L36" s="3">
        <v>12241</v>
      </c>
    </row>
    <row r="37" spans="1:12" x14ac:dyDescent="0.25">
      <c r="A37" s="3" t="s">
        <v>222</v>
      </c>
      <c r="B37" s="3" t="s">
        <v>815</v>
      </c>
      <c r="C37" s="3" t="s">
        <v>17</v>
      </c>
      <c r="D37" s="4" t="s">
        <v>18</v>
      </c>
      <c r="E37" s="8" t="str">
        <f>"0525002"</f>
        <v>0525002</v>
      </c>
      <c r="F37" s="6" t="s">
        <v>167</v>
      </c>
      <c r="G37" s="3">
        <v>2168081688</v>
      </c>
      <c r="H37" s="3" t="s">
        <v>168</v>
      </c>
      <c r="I37" s="3" t="s">
        <v>143</v>
      </c>
      <c r="J37" s="3" t="s">
        <v>144</v>
      </c>
      <c r="K37" s="3" t="s">
        <v>169</v>
      </c>
      <c r="L37" s="3">
        <v>12131</v>
      </c>
    </row>
    <row r="38" spans="1:12" x14ac:dyDescent="0.25">
      <c r="A38" s="3" t="s">
        <v>222</v>
      </c>
      <c r="B38" s="3" t="s">
        <v>816</v>
      </c>
      <c r="C38" s="3" t="s">
        <v>16</v>
      </c>
      <c r="D38" s="4" t="s">
        <v>93</v>
      </c>
      <c r="E38" s="8" t="str">
        <f>"0501882"</f>
        <v>0501882</v>
      </c>
      <c r="F38" s="6" t="s">
        <v>172</v>
      </c>
      <c r="G38" s="3">
        <v>2109932732</v>
      </c>
      <c r="H38" s="3" t="s">
        <v>173</v>
      </c>
      <c r="I38" s="3" t="s">
        <v>171</v>
      </c>
      <c r="J38" s="3" t="s">
        <v>64</v>
      </c>
      <c r="K38" s="3" t="s">
        <v>174</v>
      </c>
      <c r="L38" s="3">
        <v>16452</v>
      </c>
    </row>
    <row r="39" spans="1:12" ht="30" x14ac:dyDescent="0.25">
      <c r="A39" s="3" t="s">
        <v>222</v>
      </c>
      <c r="B39" s="3" t="s">
        <v>816</v>
      </c>
      <c r="C39" s="3" t="s">
        <v>16</v>
      </c>
      <c r="D39" s="4" t="s">
        <v>25</v>
      </c>
      <c r="E39" s="8" t="str">
        <f>"0540842"</f>
        <v>0540842</v>
      </c>
      <c r="F39" s="6" t="s">
        <v>175</v>
      </c>
      <c r="G39" s="3">
        <v>2109801581</v>
      </c>
      <c r="H39" s="3" t="s">
        <v>176</v>
      </c>
      <c r="I39" s="3" t="s">
        <v>79</v>
      </c>
      <c r="J39" s="3" t="s">
        <v>88</v>
      </c>
      <c r="K39" s="3" t="s">
        <v>177</v>
      </c>
      <c r="L39" s="3">
        <v>17342</v>
      </c>
    </row>
    <row r="40" spans="1:12" ht="30" x14ac:dyDescent="0.25">
      <c r="A40" s="3" t="s">
        <v>222</v>
      </c>
      <c r="B40" s="3" t="s">
        <v>816</v>
      </c>
      <c r="C40" s="3" t="s">
        <v>22</v>
      </c>
      <c r="D40" s="4" t="s">
        <v>89</v>
      </c>
      <c r="E40" s="8" t="str">
        <f>"0551882"</f>
        <v>0551882</v>
      </c>
      <c r="F40" s="6" t="s">
        <v>178</v>
      </c>
      <c r="G40" s="3">
        <v>2109932732</v>
      </c>
      <c r="H40" s="3" t="s">
        <v>179</v>
      </c>
      <c r="I40" s="3" t="s">
        <v>171</v>
      </c>
      <c r="J40" s="3" t="s">
        <v>64</v>
      </c>
      <c r="K40" s="3" t="s">
        <v>180</v>
      </c>
      <c r="L40" s="3">
        <v>16452</v>
      </c>
    </row>
    <row r="41" spans="1:12" x14ac:dyDescent="0.25">
      <c r="A41" s="3" t="s">
        <v>222</v>
      </c>
      <c r="B41" s="3" t="s">
        <v>816</v>
      </c>
      <c r="C41" s="3" t="s">
        <v>17</v>
      </c>
      <c r="D41" s="4" t="s">
        <v>18</v>
      </c>
      <c r="E41" s="8" t="str">
        <f>"0541006"</f>
        <v>0541006</v>
      </c>
      <c r="F41" s="6" t="s">
        <v>181</v>
      </c>
      <c r="G41" s="3">
        <v>2109845234</v>
      </c>
      <c r="H41" s="3" t="s">
        <v>182</v>
      </c>
      <c r="I41" s="3" t="s">
        <v>79</v>
      </c>
      <c r="J41" s="3" t="s">
        <v>88</v>
      </c>
      <c r="K41" s="3" t="s">
        <v>183</v>
      </c>
      <c r="L41" s="3">
        <v>17342</v>
      </c>
    </row>
    <row r="42" spans="1:12" x14ac:dyDescent="0.25">
      <c r="A42" s="3" t="s">
        <v>222</v>
      </c>
      <c r="B42" s="3" t="s">
        <v>816</v>
      </c>
      <c r="C42" s="3" t="s">
        <v>17</v>
      </c>
      <c r="D42" s="4" t="s">
        <v>18</v>
      </c>
      <c r="E42" s="8" t="str">
        <f>"0559002"</f>
        <v>0559002</v>
      </c>
      <c r="F42" s="6" t="s">
        <v>185</v>
      </c>
      <c r="G42" s="3">
        <v>2155651859</v>
      </c>
      <c r="H42" s="3" t="s">
        <v>186</v>
      </c>
      <c r="I42" s="3" t="s">
        <v>170</v>
      </c>
      <c r="J42" s="3" t="s">
        <v>187</v>
      </c>
      <c r="K42" s="3" t="s">
        <v>188</v>
      </c>
      <c r="L42" s="3">
        <v>17672</v>
      </c>
    </row>
    <row r="43" spans="1:12" x14ac:dyDescent="0.25">
      <c r="A43" s="3" t="s">
        <v>222</v>
      </c>
      <c r="B43" s="3" t="s">
        <v>816</v>
      </c>
      <c r="C43" s="3" t="s">
        <v>17</v>
      </c>
      <c r="D43" s="4" t="s">
        <v>18</v>
      </c>
      <c r="E43" s="8" t="str">
        <f>"0525003"</f>
        <v>0525003</v>
      </c>
      <c r="F43" s="6" t="s">
        <v>189</v>
      </c>
      <c r="G43" s="3"/>
      <c r="H43" s="3"/>
      <c r="I43" s="3" t="s">
        <v>171</v>
      </c>
      <c r="J43" s="3" t="s">
        <v>184</v>
      </c>
      <c r="K43" s="3"/>
      <c r="L43" s="3">
        <v>16777</v>
      </c>
    </row>
    <row r="44" spans="1:12" x14ac:dyDescent="0.25">
      <c r="A44" s="3" t="s">
        <v>222</v>
      </c>
      <c r="B44" s="3" t="s">
        <v>817</v>
      </c>
      <c r="C44" s="3" t="s">
        <v>17</v>
      </c>
      <c r="D44" s="4" t="s">
        <v>18</v>
      </c>
      <c r="E44" s="8" t="str">
        <f>"0541010"</f>
        <v>0541010</v>
      </c>
      <c r="F44" s="6" t="s">
        <v>191</v>
      </c>
      <c r="G44" s="3">
        <v>2105543704</v>
      </c>
      <c r="H44" s="3" t="s">
        <v>192</v>
      </c>
      <c r="I44" s="3" t="s">
        <v>72</v>
      </c>
      <c r="J44" s="3" t="s">
        <v>73</v>
      </c>
      <c r="K44" s="3" t="s">
        <v>193</v>
      </c>
      <c r="L44" s="3">
        <v>19200</v>
      </c>
    </row>
    <row r="45" spans="1:12" ht="30" x14ac:dyDescent="0.25">
      <c r="A45" s="3" t="s">
        <v>222</v>
      </c>
      <c r="B45" s="3" t="s">
        <v>817</v>
      </c>
      <c r="C45" s="3" t="s">
        <v>16</v>
      </c>
      <c r="D45" s="4" t="s">
        <v>25</v>
      </c>
      <c r="E45" s="8" t="str">
        <f>"0503035"</f>
        <v>0503035</v>
      </c>
      <c r="F45" s="6" t="s">
        <v>194</v>
      </c>
      <c r="G45" s="3">
        <v>2105563010</v>
      </c>
      <c r="H45" s="3" t="s">
        <v>195</v>
      </c>
      <c r="I45" s="3" t="s">
        <v>72</v>
      </c>
      <c r="J45" s="3" t="s">
        <v>73</v>
      </c>
      <c r="K45" s="3" t="s">
        <v>196</v>
      </c>
      <c r="L45" s="3">
        <v>19200</v>
      </c>
    </row>
    <row r="46" spans="1:12" ht="30" x14ac:dyDescent="0.25">
      <c r="A46" s="3" t="s">
        <v>222</v>
      </c>
      <c r="B46" s="3" t="s">
        <v>817</v>
      </c>
      <c r="C46" s="3" t="s">
        <v>16</v>
      </c>
      <c r="D46" s="4" t="s">
        <v>25</v>
      </c>
      <c r="E46" s="8" t="str">
        <f>"0504000"</f>
        <v>0504000</v>
      </c>
      <c r="F46" s="6" t="s">
        <v>197</v>
      </c>
      <c r="G46" s="3">
        <v>2102472858</v>
      </c>
      <c r="H46" s="3" t="s">
        <v>198</v>
      </c>
      <c r="I46" s="3" t="s">
        <v>190</v>
      </c>
      <c r="J46" s="3" t="s">
        <v>199</v>
      </c>
      <c r="K46" s="3" t="s">
        <v>200</v>
      </c>
      <c r="L46" s="3">
        <v>13341</v>
      </c>
    </row>
    <row r="47" spans="1:12" x14ac:dyDescent="0.25">
      <c r="A47" s="3" t="s">
        <v>222</v>
      </c>
      <c r="B47" s="3" t="s">
        <v>818</v>
      </c>
      <c r="C47" s="3" t="s">
        <v>17</v>
      </c>
      <c r="D47" s="4" t="s">
        <v>18</v>
      </c>
      <c r="E47" s="8" t="str">
        <f>"0541020"</f>
        <v>0541020</v>
      </c>
      <c r="F47" s="6" t="s">
        <v>206</v>
      </c>
      <c r="G47" s="3">
        <v>2104614691</v>
      </c>
      <c r="H47" s="3" t="s">
        <v>207</v>
      </c>
      <c r="I47" s="3" t="s">
        <v>74</v>
      </c>
      <c r="J47" s="3" t="s">
        <v>75</v>
      </c>
      <c r="K47" s="3" t="s">
        <v>208</v>
      </c>
      <c r="L47" s="3">
        <v>18541</v>
      </c>
    </row>
    <row r="48" spans="1:12" x14ac:dyDescent="0.25">
      <c r="A48" s="3" t="s">
        <v>222</v>
      </c>
      <c r="B48" s="3" t="s">
        <v>818</v>
      </c>
      <c r="C48" s="3" t="s">
        <v>17</v>
      </c>
      <c r="D48" s="4" t="s">
        <v>18</v>
      </c>
      <c r="E48" s="8" t="str">
        <f>"0541025"</f>
        <v>0541025</v>
      </c>
      <c r="F48" s="6" t="s">
        <v>211</v>
      </c>
      <c r="G48" s="3">
        <v>2298042122</v>
      </c>
      <c r="H48" s="3" t="s">
        <v>212</v>
      </c>
      <c r="I48" s="3" t="s">
        <v>203</v>
      </c>
      <c r="J48" s="3" t="s">
        <v>204</v>
      </c>
      <c r="K48" s="3" t="s">
        <v>204</v>
      </c>
      <c r="L48" s="3">
        <v>18020</v>
      </c>
    </row>
    <row r="49" spans="1:12" x14ac:dyDescent="0.25">
      <c r="A49" s="3" t="s">
        <v>222</v>
      </c>
      <c r="B49" s="3" t="s">
        <v>818</v>
      </c>
      <c r="C49" s="3" t="s">
        <v>17</v>
      </c>
      <c r="D49" s="4" t="s">
        <v>18</v>
      </c>
      <c r="E49" s="8" t="str">
        <f>"0559001"</f>
        <v>0559001</v>
      </c>
      <c r="F49" s="6" t="s">
        <v>213</v>
      </c>
      <c r="G49" s="3">
        <v>2104206007</v>
      </c>
      <c r="H49" s="3" t="s">
        <v>214</v>
      </c>
      <c r="I49" s="3" t="s">
        <v>74</v>
      </c>
      <c r="J49" s="3" t="s">
        <v>75</v>
      </c>
      <c r="K49" s="3" t="s">
        <v>215</v>
      </c>
      <c r="L49" s="3">
        <v>18541</v>
      </c>
    </row>
    <row r="50" spans="1:12" ht="30" x14ac:dyDescent="0.25">
      <c r="A50" s="3" t="s">
        <v>222</v>
      </c>
      <c r="B50" s="3" t="s">
        <v>818</v>
      </c>
      <c r="C50" s="3" t="s">
        <v>16</v>
      </c>
      <c r="D50" s="4" t="s">
        <v>25</v>
      </c>
      <c r="E50" s="8" t="str">
        <f>"2990094"</f>
        <v>2990094</v>
      </c>
      <c r="F50" s="6" t="s">
        <v>216</v>
      </c>
      <c r="G50" s="3">
        <v>2104200611</v>
      </c>
      <c r="H50" s="3" t="s">
        <v>217</v>
      </c>
      <c r="I50" s="3" t="s">
        <v>74</v>
      </c>
      <c r="J50" s="3" t="s">
        <v>75</v>
      </c>
      <c r="K50" s="3" t="s">
        <v>210</v>
      </c>
      <c r="L50" s="3">
        <v>18543</v>
      </c>
    </row>
    <row r="51" spans="1:12" ht="30" x14ac:dyDescent="0.25">
      <c r="A51" s="3" t="s">
        <v>222</v>
      </c>
      <c r="B51" s="3" t="s">
        <v>818</v>
      </c>
      <c r="C51" s="3" t="s">
        <v>16</v>
      </c>
      <c r="D51" s="4" t="s">
        <v>25</v>
      </c>
      <c r="E51" s="8" t="str">
        <f>"0558002"</f>
        <v>0558002</v>
      </c>
      <c r="F51" s="6" t="s">
        <v>218</v>
      </c>
      <c r="G51" s="3">
        <v>2104319538</v>
      </c>
      <c r="H51" s="3" t="s">
        <v>219</v>
      </c>
      <c r="I51" s="3" t="s">
        <v>201</v>
      </c>
      <c r="J51" s="3" t="s">
        <v>209</v>
      </c>
      <c r="K51" s="3" t="s">
        <v>205</v>
      </c>
      <c r="L51" s="3">
        <v>18756</v>
      </c>
    </row>
    <row r="52" spans="1:12" ht="30" x14ac:dyDescent="0.25">
      <c r="A52" s="3" t="s">
        <v>222</v>
      </c>
      <c r="B52" s="3" t="s">
        <v>818</v>
      </c>
      <c r="C52" s="3" t="s">
        <v>17</v>
      </c>
      <c r="D52" s="4" t="s">
        <v>18</v>
      </c>
      <c r="E52" s="8" t="str">
        <f>"0525004"</f>
        <v>0525004</v>
      </c>
      <c r="F52" s="6" t="s">
        <v>220</v>
      </c>
      <c r="G52" s="3"/>
      <c r="H52" s="3"/>
      <c r="I52" s="3" t="s">
        <v>202</v>
      </c>
      <c r="J52" s="3"/>
      <c r="K52" s="3"/>
      <c r="L52" s="3"/>
    </row>
    <row r="53" spans="1:12" x14ac:dyDescent="0.25">
      <c r="A53" s="3" t="s">
        <v>796</v>
      </c>
      <c r="B53" s="3" t="s">
        <v>819</v>
      </c>
      <c r="C53" s="3" t="s">
        <v>17</v>
      </c>
      <c r="D53" s="4" t="s">
        <v>18</v>
      </c>
      <c r="E53" s="8" t="str">
        <f>"3341001"</f>
        <v>3341001</v>
      </c>
      <c r="F53" s="6" t="s">
        <v>230</v>
      </c>
      <c r="G53" s="3">
        <v>2251046766</v>
      </c>
      <c r="H53" s="3" t="s">
        <v>231</v>
      </c>
      <c r="I53" s="3" t="s">
        <v>223</v>
      </c>
      <c r="J53" s="3" t="s">
        <v>224</v>
      </c>
      <c r="K53" s="3" t="s">
        <v>232</v>
      </c>
      <c r="L53" s="3">
        <v>81100</v>
      </c>
    </row>
    <row r="54" spans="1:12" x14ac:dyDescent="0.25">
      <c r="A54" s="3" t="s">
        <v>796</v>
      </c>
      <c r="B54" s="3" t="s">
        <v>819</v>
      </c>
      <c r="C54" s="3" t="s">
        <v>17</v>
      </c>
      <c r="D54" s="4" t="s">
        <v>18</v>
      </c>
      <c r="E54" s="8" t="str">
        <f>"3341002"</f>
        <v>3341002</v>
      </c>
      <c r="F54" s="6" t="s">
        <v>233</v>
      </c>
      <c r="G54" s="3">
        <v>2254041735</v>
      </c>
      <c r="H54" s="3" t="s">
        <v>234</v>
      </c>
      <c r="I54" s="3" t="s">
        <v>229</v>
      </c>
      <c r="J54" s="3" t="s">
        <v>235</v>
      </c>
      <c r="K54" s="3" t="s">
        <v>236</v>
      </c>
      <c r="L54" s="3">
        <v>81401</v>
      </c>
    </row>
    <row r="55" spans="1:12" ht="30" x14ac:dyDescent="0.25">
      <c r="A55" s="3" t="s">
        <v>796</v>
      </c>
      <c r="B55" s="3" t="s">
        <v>819</v>
      </c>
      <c r="C55" s="3" t="s">
        <v>16</v>
      </c>
      <c r="D55" s="4" t="s">
        <v>25</v>
      </c>
      <c r="E55" s="8" t="str">
        <f>"3311201"</f>
        <v>3311201</v>
      </c>
      <c r="F55" s="6" t="s">
        <v>237</v>
      </c>
      <c r="G55" s="3">
        <v>2251055224</v>
      </c>
      <c r="H55" s="3" t="s">
        <v>238</v>
      </c>
      <c r="I55" s="3" t="s">
        <v>223</v>
      </c>
      <c r="J55" s="3" t="s">
        <v>239</v>
      </c>
      <c r="K55" s="3" t="s">
        <v>239</v>
      </c>
      <c r="L55" s="3">
        <v>81100</v>
      </c>
    </row>
    <row r="56" spans="1:12" x14ac:dyDescent="0.25">
      <c r="A56" s="3" t="s">
        <v>796</v>
      </c>
      <c r="B56" s="3" t="s">
        <v>820</v>
      </c>
      <c r="C56" s="3" t="s">
        <v>17</v>
      </c>
      <c r="D56" s="4" t="s">
        <v>18</v>
      </c>
      <c r="E56" s="8" t="str">
        <f>"4341001"</f>
        <v>4341001</v>
      </c>
      <c r="F56" s="6" t="s">
        <v>241</v>
      </c>
      <c r="G56" s="3">
        <v>2273087494</v>
      </c>
      <c r="H56" s="3" t="s">
        <v>242</v>
      </c>
      <c r="I56" s="3" t="s">
        <v>225</v>
      </c>
      <c r="J56" s="3" t="s">
        <v>226</v>
      </c>
      <c r="K56" s="3" t="s">
        <v>243</v>
      </c>
      <c r="L56" s="3">
        <v>83100</v>
      </c>
    </row>
    <row r="57" spans="1:12" x14ac:dyDescent="0.25">
      <c r="A57" s="3" t="s">
        <v>796</v>
      </c>
      <c r="B57" s="3" t="s">
        <v>820</v>
      </c>
      <c r="C57" s="3" t="s">
        <v>17</v>
      </c>
      <c r="D57" s="4" t="s">
        <v>18</v>
      </c>
      <c r="E57" s="8" t="str">
        <f>"4359001"</f>
        <v>4359001</v>
      </c>
      <c r="F57" s="6" t="s">
        <v>245</v>
      </c>
      <c r="G57" s="3">
        <v>2275032235</v>
      </c>
      <c r="H57" s="3" t="s">
        <v>246</v>
      </c>
      <c r="I57" s="3" t="s">
        <v>240</v>
      </c>
      <c r="J57" s="3" t="s">
        <v>244</v>
      </c>
      <c r="K57" s="3" t="s">
        <v>244</v>
      </c>
      <c r="L57" s="3">
        <v>83302</v>
      </c>
    </row>
    <row r="58" spans="1:12" x14ac:dyDescent="0.25">
      <c r="A58" s="3" t="s">
        <v>796</v>
      </c>
      <c r="B58" s="3" t="s">
        <v>821</v>
      </c>
      <c r="C58" s="3" t="s">
        <v>17</v>
      </c>
      <c r="D58" s="4" t="s">
        <v>18</v>
      </c>
      <c r="E58" s="8" t="str">
        <f>"5141001"</f>
        <v>5141001</v>
      </c>
      <c r="F58" s="6" t="s">
        <v>247</v>
      </c>
      <c r="G58" s="3">
        <v>2271022729</v>
      </c>
      <c r="H58" s="3" t="s">
        <v>248</v>
      </c>
      <c r="I58" s="3" t="s">
        <v>227</v>
      </c>
      <c r="J58" s="3" t="s">
        <v>228</v>
      </c>
      <c r="K58" s="3" t="s">
        <v>249</v>
      </c>
      <c r="L58" s="3">
        <v>82132</v>
      </c>
    </row>
    <row r="59" spans="1:12" x14ac:dyDescent="0.25">
      <c r="A59" s="3" t="s">
        <v>796</v>
      </c>
      <c r="B59" s="3" t="s">
        <v>821</v>
      </c>
      <c r="C59" s="3" t="s">
        <v>16</v>
      </c>
      <c r="D59" s="4" t="s">
        <v>25</v>
      </c>
      <c r="E59" s="8" t="str">
        <f>"5111201"</f>
        <v>5111201</v>
      </c>
      <c r="F59" s="6" t="s">
        <v>251</v>
      </c>
      <c r="G59" s="3">
        <v>2271043589</v>
      </c>
      <c r="H59" s="3" t="s">
        <v>252</v>
      </c>
      <c r="I59" s="3" t="s">
        <v>227</v>
      </c>
      <c r="J59" s="3" t="s">
        <v>253</v>
      </c>
      <c r="K59" s="3" t="s">
        <v>250</v>
      </c>
      <c r="L59" s="3">
        <v>82132</v>
      </c>
    </row>
    <row r="60" spans="1:12" x14ac:dyDescent="0.25">
      <c r="A60" s="3" t="s">
        <v>797</v>
      </c>
      <c r="B60" s="3" t="s">
        <v>822</v>
      </c>
      <c r="C60" s="3" t="s">
        <v>17</v>
      </c>
      <c r="D60" s="4" t="s">
        <v>18</v>
      </c>
      <c r="E60" s="8" t="str">
        <f>"0141002"</f>
        <v>0141002</v>
      </c>
      <c r="F60" s="6" t="s">
        <v>262</v>
      </c>
      <c r="G60" s="3">
        <v>2634306694</v>
      </c>
      <c r="H60" s="3" t="s">
        <v>263</v>
      </c>
      <c r="I60" s="3" t="s">
        <v>259</v>
      </c>
      <c r="J60" s="3" t="s">
        <v>260</v>
      </c>
      <c r="K60" s="3" t="s">
        <v>264</v>
      </c>
      <c r="L60" s="3">
        <v>30300</v>
      </c>
    </row>
    <row r="61" spans="1:12" ht="30" x14ac:dyDescent="0.25">
      <c r="A61" s="3" t="s">
        <v>797</v>
      </c>
      <c r="B61" s="3" t="s">
        <v>822</v>
      </c>
      <c r="C61" s="3" t="s">
        <v>17</v>
      </c>
      <c r="D61" s="4" t="s">
        <v>18</v>
      </c>
      <c r="E61" s="8" t="str">
        <f>"0141001"</f>
        <v>0141001</v>
      </c>
      <c r="F61" s="6" t="s">
        <v>265</v>
      </c>
      <c r="G61" s="3">
        <v>2641031521</v>
      </c>
      <c r="H61" s="3" t="s">
        <v>266</v>
      </c>
      <c r="I61" s="3" t="s">
        <v>257</v>
      </c>
      <c r="J61" s="3" t="s">
        <v>258</v>
      </c>
      <c r="K61" s="3" t="s">
        <v>267</v>
      </c>
      <c r="L61" s="3">
        <v>30100</v>
      </c>
    </row>
    <row r="62" spans="1:12" ht="30" x14ac:dyDescent="0.25">
      <c r="A62" s="3" t="s">
        <v>797</v>
      </c>
      <c r="B62" s="3" t="s">
        <v>822</v>
      </c>
      <c r="C62" s="3" t="s">
        <v>16</v>
      </c>
      <c r="D62" s="4" t="s">
        <v>25</v>
      </c>
      <c r="E62" s="8" t="str">
        <f>"0111001"</f>
        <v>0111001</v>
      </c>
      <c r="F62" s="6" t="s">
        <v>268</v>
      </c>
      <c r="G62" s="3">
        <v>2641091813</v>
      </c>
      <c r="H62" s="3" t="s">
        <v>269</v>
      </c>
      <c r="I62" s="3" t="s">
        <v>257</v>
      </c>
      <c r="J62" s="3" t="s">
        <v>258</v>
      </c>
      <c r="K62" s="3" t="s">
        <v>270</v>
      </c>
      <c r="L62" s="3">
        <v>30100</v>
      </c>
    </row>
    <row r="63" spans="1:12" ht="30" x14ac:dyDescent="0.25">
      <c r="A63" s="3" t="s">
        <v>797</v>
      </c>
      <c r="B63" s="3" t="s">
        <v>822</v>
      </c>
      <c r="C63" s="3" t="s">
        <v>16</v>
      </c>
      <c r="D63" s="4" t="s">
        <v>25</v>
      </c>
      <c r="E63" s="8" t="str">
        <f>"0111002"</f>
        <v>0111002</v>
      </c>
      <c r="F63" s="6" t="s">
        <v>271</v>
      </c>
      <c r="G63" s="3">
        <v>2631306703</v>
      </c>
      <c r="H63" s="3" t="s">
        <v>272</v>
      </c>
      <c r="I63" s="3" t="s">
        <v>254</v>
      </c>
      <c r="J63" s="3" t="s">
        <v>273</v>
      </c>
      <c r="K63" s="3" t="s">
        <v>261</v>
      </c>
      <c r="L63" s="3">
        <v>30200</v>
      </c>
    </row>
    <row r="64" spans="1:12" x14ac:dyDescent="0.25">
      <c r="A64" s="3" t="s">
        <v>797</v>
      </c>
      <c r="B64" s="3" t="s">
        <v>823</v>
      </c>
      <c r="C64" s="3" t="s">
        <v>17</v>
      </c>
      <c r="D64" s="4" t="s">
        <v>18</v>
      </c>
      <c r="E64" s="8" t="str">
        <f>"0641001"</f>
        <v>0641001</v>
      </c>
      <c r="F64" s="6" t="s">
        <v>276</v>
      </c>
      <c r="G64" s="3">
        <v>2610341401</v>
      </c>
      <c r="H64" s="3" t="s">
        <v>277</v>
      </c>
      <c r="I64" s="3" t="s">
        <v>255</v>
      </c>
      <c r="J64" s="3" t="s">
        <v>278</v>
      </c>
      <c r="K64" s="3" t="s">
        <v>279</v>
      </c>
      <c r="L64" s="3">
        <v>26443</v>
      </c>
    </row>
    <row r="65" spans="1:12" x14ac:dyDescent="0.25">
      <c r="A65" s="3" t="s">
        <v>797</v>
      </c>
      <c r="B65" s="3" t="s">
        <v>823</v>
      </c>
      <c r="C65" s="3" t="s">
        <v>16</v>
      </c>
      <c r="D65" s="4" t="s">
        <v>25</v>
      </c>
      <c r="E65" s="8" t="str">
        <f>"0650098"</f>
        <v>0650098</v>
      </c>
      <c r="F65" s="6" t="s">
        <v>280</v>
      </c>
      <c r="G65" s="3">
        <v>2610420088</v>
      </c>
      <c r="H65" s="3" t="s">
        <v>281</v>
      </c>
      <c r="I65" s="3" t="s">
        <v>255</v>
      </c>
      <c r="J65" s="3" t="s">
        <v>256</v>
      </c>
      <c r="K65" s="3" t="s">
        <v>282</v>
      </c>
      <c r="L65" s="3">
        <v>26441</v>
      </c>
    </row>
    <row r="66" spans="1:12" x14ac:dyDescent="0.25">
      <c r="A66" s="3" t="s">
        <v>797</v>
      </c>
      <c r="B66" s="3" t="s">
        <v>823</v>
      </c>
      <c r="C66" s="3" t="s">
        <v>17</v>
      </c>
      <c r="D66" s="4" t="s">
        <v>18</v>
      </c>
      <c r="E66" s="8" t="str">
        <f>"0659001"</f>
        <v>0659001</v>
      </c>
      <c r="F66" s="6" t="s">
        <v>283</v>
      </c>
      <c r="G66" s="3">
        <v>2691027987</v>
      </c>
      <c r="H66" s="3" t="s">
        <v>284</v>
      </c>
      <c r="I66" s="3" t="s">
        <v>274</v>
      </c>
      <c r="J66" s="3" t="s">
        <v>285</v>
      </c>
      <c r="K66" s="3" t="s">
        <v>286</v>
      </c>
      <c r="L66" s="3">
        <v>25100</v>
      </c>
    </row>
    <row r="67" spans="1:12" ht="30" x14ac:dyDescent="0.25">
      <c r="A67" s="3" t="s">
        <v>797</v>
      </c>
      <c r="B67" s="3" t="s">
        <v>823</v>
      </c>
      <c r="C67" s="3" t="s">
        <v>16</v>
      </c>
      <c r="D67" s="4" t="s">
        <v>25</v>
      </c>
      <c r="E67" s="8" t="str">
        <f>"0604000"</f>
        <v>0604000</v>
      </c>
      <c r="F67" s="6" t="s">
        <v>287</v>
      </c>
      <c r="G67" s="3">
        <v>2691062689</v>
      </c>
      <c r="H67" s="3" t="s">
        <v>288</v>
      </c>
      <c r="I67" s="3" t="s">
        <v>274</v>
      </c>
      <c r="J67" s="3" t="s">
        <v>289</v>
      </c>
      <c r="K67" s="3" t="s">
        <v>290</v>
      </c>
      <c r="L67" s="3">
        <v>25100</v>
      </c>
    </row>
    <row r="68" spans="1:12" ht="30" x14ac:dyDescent="0.25">
      <c r="A68" s="3" t="s">
        <v>797</v>
      </c>
      <c r="B68" s="3" t="s">
        <v>823</v>
      </c>
      <c r="C68" s="3" t="s">
        <v>16</v>
      </c>
      <c r="D68" s="4" t="s">
        <v>25</v>
      </c>
      <c r="E68" s="8" t="str">
        <f>"0604001"</f>
        <v>0604001</v>
      </c>
      <c r="F68" s="6" t="s">
        <v>291</v>
      </c>
      <c r="G68" s="3"/>
      <c r="H68" s="3" t="s">
        <v>292</v>
      </c>
      <c r="I68" s="3" t="s">
        <v>275</v>
      </c>
      <c r="J68" s="3"/>
      <c r="K68" s="3" t="s">
        <v>293</v>
      </c>
      <c r="L68" s="3">
        <v>25200</v>
      </c>
    </row>
    <row r="69" spans="1:12" x14ac:dyDescent="0.25">
      <c r="A69" s="3" t="s">
        <v>797</v>
      </c>
      <c r="B69" s="3" t="s">
        <v>824</v>
      </c>
      <c r="C69" s="3" t="s">
        <v>17</v>
      </c>
      <c r="D69" s="4" t="s">
        <v>18</v>
      </c>
      <c r="E69" s="8" t="str">
        <f>"1541001"</f>
        <v>1541001</v>
      </c>
      <c r="F69" s="6" t="s">
        <v>294</v>
      </c>
      <c r="G69" s="3">
        <v>2621025874</v>
      </c>
      <c r="H69" s="3" t="s">
        <v>295</v>
      </c>
      <c r="I69" s="3" t="s">
        <v>65</v>
      </c>
      <c r="J69" s="3" t="s">
        <v>296</v>
      </c>
      <c r="K69" s="3" t="s">
        <v>297</v>
      </c>
      <c r="L69" s="3">
        <v>27100</v>
      </c>
    </row>
    <row r="70" spans="1:12" x14ac:dyDescent="0.25">
      <c r="A70" s="3" t="s">
        <v>797</v>
      </c>
      <c r="B70" s="3" t="s">
        <v>824</v>
      </c>
      <c r="C70" s="3" t="s">
        <v>16</v>
      </c>
      <c r="D70" s="4" t="s">
        <v>25</v>
      </c>
      <c r="E70" s="8" t="str">
        <f>"1511001"</f>
        <v>1511001</v>
      </c>
      <c r="F70" s="6" t="s">
        <v>298</v>
      </c>
      <c r="G70" s="3">
        <v>2621306159</v>
      </c>
      <c r="H70" s="3" t="s">
        <v>299</v>
      </c>
      <c r="I70" s="3" t="s">
        <v>65</v>
      </c>
      <c r="J70" s="3" t="s">
        <v>300</v>
      </c>
      <c r="K70" s="3" t="s">
        <v>301</v>
      </c>
      <c r="L70" s="3">
        <v>27131</v>
      </c>
    </row>
    <row r="71" spans="1:12" x14ac:dyDescent="0.25">
      <c r="A71" s="3" t="s">
        <v>798</v>
      </c>
      <c r="B71" s="3" t="s">
        <v>825</v>
      </c>
      <c r="C71" s="3" t="s">
        <v>17</v>
      </c>
      <c r="D71" s="4" t="s">
        <v>18</v>
      </c>
      <c r="E71" s="8" t="str">
        <f>"0841001"</f>
        <v>0841001</v>
      </c>
      <c r="F71" s="6" t="s">
        <v>313</v>
      </c>
      <c r="G71" s="3">
        <v>2462087172</v>
      </c>
      <c r="H71" s="3" t="s">
        <v>314</v>
      </c>
      <c r="I71" s="3" t="s">
        <v>305</v>
      </c>
      <c r="J71" s="3" t="s">
        <v>306</v>
      </c>
      <c r="K71" s="3" t="s">
        <v>315</v>
      </c>
      <c r="L71" s="3">
        <v>51100</v>
      </c>
    </row>
    <row r="72" spans="1:12" x14ac:dyDescent="0.25">
      <c r="A72" s="3" t="s">
        <v>798</v>
      </c>
      <c r="B72" s="3" t="s">
        <v>826</v>
      </c>
      <c r="C72" s="3" t="s">
        <v>17</v>
      </c>
      <c r="D72" s="4" t="s">
        <v>18</v>
      </c>
      <c r="E72" s="8" t="str">
        <f>"2341001"</f>
        <v>2341001</v>
      </c>
      <c r="F72" s="6" t="s">
        <v>318</v>
      </c>
      <c r="G72" s="3">
        <v>2467307121</v>
      </c>
      <c r="H72" s="3" t="s">
        <v>319</v>
      </c>
      <c r="I72" s="3" t="s">
        <v>316</v>
      </c>
      <c r="J72" s="3" t="s">
        <v>317</v>
      </c>
      <c r="K72" s="3" t="s">
        <v>320</v>
      </c>
      <c r="L72" s="3">
        <v>52200</v>
      </c>
    </row>
    <row r="73" spans="1:12" ht="30" x14ac:dyDescent="0.25">
      <c r="A73" s="3" t="s">
        <v>798</v>
      </c>
      <c r="B73" s="3" t="s">
        <v>826</v>
      </c>
      <c r="C73" s="3" t="s">
        <v>16</v>
      </c>
      <c r="D73" s="4" t="s">
        <v>25</v>
      </c>
      <c r="E73" s="8" t="str">
        <f>"2311001"</f>
        <v>2311001</v>
      </c>
      <c r="F73" s="6" t="s">
        <v>322</v>
      </c>
      <c r="G73" s="3">
        <v>2467307078</v>
      </c>
      <c r="H73" s="3" t="s">
        <v>323</v>
      </c>
      <c r="I73" s="3" t="s">
        <v>307</v>
      </c>
      <c r="J73" s="3" t="s">
        <v>308</v>
      </c>
      <c r="K73" s="3" t="s">
        <v>324</v>
      </c>
      <c r="L73" s="3">
        <v>52100</v>
      </c>
    </row>
    <row r="74" spans="1:12" ht="30" x14ac:dyDescent="0.25">
      <c r="A74" s="3" t="s">
        <v>798</v>
      </c>
      <c r="B74" s="3" t="s">
        <v>827</v>
      </c>
      <c r="C74" s="3" t="s">
        <v>17</v>
      </c>
      <c r="D74" s="4" t="s">
        <v>18</v>
      </c>
      <c r="E74" s="8" t="str">
        <f>"2741001"</f>
        <v>2741001</v>
      </c>
      <c r="F74" s="6" t="s">
        <v>327</v>
      </c>
      <c r="G74" s="3">
        <v>2461023918</v>
      </c>
      <c r="H74" s="3" t="s">
        <v>328</v>
      </c>
      <c r="I74" s="3" t="s">
        <v>309</v>
      </c>
      <c r="J74" s="3" t="s">
        <v>309</v>
      </c>
      <c r="K74" s="3" t="s">
        <v>329</v>
      </c>
      <c r="L74" s="3">
        <v>50100</v>
      </c>
    </row>
    <row r="75" spans="1:12" x14ac:dyDescent="0.25">
      <c r="A75" s="3" t="s">
        <v>798</v>
      </c>
      <c r="B75" s="3" t="s">
        <v>827</v>
      </c>
      <c r="C75" s="3" t="s">
        <v>17</v>
      </c>
      <c r="D75" s="4" t="s">
        <v>18</v>
      </c>
      <c r="E75" s="8" t="str">
        <f>"2741002"</f>
        <v>2741002</v>
      </c>
      <c r="F75" s="6" t="s">
        <v>330</v>
      </c>
      <c r="G75" s="3">
        <v>2463077414</v>
      </c>
      <c r="H75" s="3" t="s">
        <v>331</v>
      </c>
      <c r="I75" s="3" t="s">
        <v>325</v>
      </c>
      <c r="J75" s="3" t="s">
        <v>321</v>
      </c>
      <c r="K75" s="3" t="s">
        <v>332</v>
      </c>
      <c r="L75" s="3">
        <v>50200</v>
      </c>
    </row>
    <row r="76" spans="1:12" ht="30" x14ac:dyDescent="0.25">
      <c r="A76" s="3" t="s">
        <v>798</v>
      </c>
      <c r="B76" s="3" t="s">
        <v>827</v>
      </c>
      <c r="C76" s="3" t="s">
        <v>16</v>
      </c>
      <c r="D76" s="4" t="s">
        <v>25</v>
      </c>
      <c r="E76" s="8" t="str">
        <f>"2711001"</f>
        <v>2711001</v>
      </c>
      <c r="F76" s="6" t="s">
        <v>333</v>
      </c>
      <c r="G76" s="3">
        <v>2461037536</v>
      </c>
      <c r="H76" s="3" t="s">
        <v>334</v>
      </c>
      <c r="I76" s="3" t="s">
        <v>309</v>
      </c>
      <c r="J76" s="3" t="s">
        <v>310</v>
      </c>
      <c r="K76" s="3" t="s">
        <v>335</v>
      </c>
      <c r="L76" s="3">
        <v>50010</v>
      </c>
    </row>
    <row r="77" spans="1:12" ht="30" x14ac:dyDescent="0.25">
      <c r="A77" s="3" t="s">
        <v>798</v>
      </c>
      <c r="B77" s="3" t="s">
        <v>827</v>
      </c>
      <c r="C77" s="3" t="s">
        <v>16</v>
      </c>
      <c r="D77" s="4" t="s">
        <v>25</v>
      </c>
      <c r="E77" s="8" t="str">
        <f>"2711201"</f>
        <v>2711201</v>
      </c>
      <c r="F77" s="6" t="s">
        <v>336</v>
      </c>
      <c r="G77" s="3">
        <v>2463024022</v>
      </c>
      <c r="H77" s="3" t="s">
        <v>337</v>
      </c>
      <c r="I77" s="3" t="s">
        <v>325</v>
      </c>
      <c r="J77" s="3" t="s">
        <v>326</v>
      </c>
      <c r="K77" s="3" t="s">
        <v>338</v>
      </c>
      <c r="L77" s="3">
        <v>50200</v>
      </c>
    </row>
    <row r="78" spans="1:12" x14ac:dyDescent="0.25">
      <c r="A78" s="3" t="s">
        <v>798</v>
      </c>
      <c r="B78" s="3" t="s">
        <v>828</v>
      </c>
      <c r="C78" s="3" t="s">
        <v>17</v>
      </c>
      <c r="D78" s="4" t="s">
        <v>18</v>
      </c>
      <c r="E78" s="8" t="str">
        <f>"4741001"</f>
        <v>4741001</v>
      </c>
      <c r="F78" s="6" t="s">
        <v>341</v>
      </c>
      <c r="G78" s="3">
        <v>2385305044</v>
      </c>
      <c r="H78" s="3" t="s">
        <v>342</v>
      </c>
      <c r="I78" s="3" t="s">
        <v>311</v>
      </c>
      <c r="J78" s="3" t="s">
        <v>339</v>
      </c>
      <c r="K78" s="3" t="s">
        <v>340</v>
      </c>
      <c r="L78" s="3">
        <v>53100</v>
      </c>
    </row>
    <row r="79" spans="1:12" x14ac:dyDescent="0.25">
      <c r="A79" s="3" t="s">
        <v>798</v>
      </c>
      <c r="B79" s="3" t="s">
        <v>828</v>
      </c>
      <c r="C79" s="3" t="s">
        <v>16</v>
      </c>
      <c r="D79" s="4" t="s">
        <v>25</v>
      </c>
      <c r="E79" s="8" t="str">
        <f>"4711201"</f>
        <v>4711201</v>
      </c>
      <c r="F79" s="6" t="s">
        <v>343</v>
      </c>
      <c r="G79" s="3">
        <v>2385028385</v>
      </c>
      <c r="H79" s="3" t="s">
        <v>344</v>
      </c>
      <c r="I79" s="3" t="s">
        <v>311</v>
      </c>
      <c r="J79" s="3" t="s">
        <v>312</v>
      </c>
      <c r="K79" s="3" t="s">
        <v>345</v>
      </c>
      <c r="L79" s="3">
        <v>53100</v>
      </c>
    </row>
    <row r="80" spans="1:12" x14ac:dyDescent="0.25">
      <c r="A80" s="3" t="s">
        <v>799</v>
      </c>
      <c r="B80" s="3" t="s">
        <v>829</v>
      </c>
      <c r="C80" s="3" t="s">
        <v>17</v>
      </c>
      <c r="D80" s="4" t="s">
        <v>18</v>
      </c>
      <c r="E80" s="8" t="str">
        <f>"0441001"</f>
        <v>0441001</v>
      </c>
      <c r="F80" s="6" t="s">
        <v>353</v>
      </c>
      <c r="G80" s="3">
        <v>2681027146</v>
      </c>
      <c r="H80" s="3" t="s">
        <v>354</v>
      </c>
      <c r="I80" s="3" t="s">
        <v>346</v>
      </c>
      <c r="J80" s="3" t="s">
        <v>355</v>
      </c>
      <c r="K80" s="3" t="s">
        <v>355</v>
      </c>
      <c r="L80" s="3">
        <v>47100</v>
      </c>
    </row>
    <row r="81" spans="1:12" ht="30" x14ac:dyDescent="0.25">
      <c r="A81" s="3" t="s">
        <v>799</v>
      </c>
      <c r="B81" s="3" t="s">
        <v>829</v>
      </c>
      <c r="C81" s="3" t="s">
        <v>16</v>
      </c>
      <c r="D81" s="4" t="s">
        <v>25</v>
      </c>
      <c r="E81" s="8" t="str">
        <f>"0404000"</f>
        <v>0404000</v>
      </c>
      <c r="F81" s="6" t="s">
        <v>357</v>
      </c>
      <c r="G81" s="3">
        <v>2681071493</v>
      </c>
      <c r="H81" s="3" t="s">
        <v>358</v>
      </c>
      <c r="I81" s="3" t="s">
        <v>346</v>
      </c>
      <c r="J81" s="3" t="s">
        <v>347</v>
      </c>
      <c r="K81" s="3" t="s">
        <v>356</v>
      </c>
      <c r="L81" s="3">
        <v>47131</v>
      </c>
    </row>
    <row r="82" spans="1:12" x14ac:dyDescent="0.25">
      <c r="A82" s="3" t="s">
        <v>799</v>
      </c>
      <c r="B82" s="3" t="s">
        <v>830</v>
      </c>
      <c r="C82" s="3" t="s">
        <v>17</v>
      </c>
      <c r="D82" s="4" t="s">
        <v>18</v>
      </c>
      <c r="E82" s="8" t="str">
        <f>"1841001"</f>
        <v>1841001</v>
      </c>
      <c r="F82" s="6" t="s">
        <v>361</v>
      </c>
      <c r="G82" s="3">
        <v>2666024960</v>
      </c>
      <c r="H82" s="3" t="s">
        <v>362</v>
      </c>
      <c r="I82" s="3" t="s">
        <v>303</v>
      </c>
      <c r="J82" s="3" t="s">
        <v>363</v>
      </c>
      <c r="K82" s="3" t="s">
        <v>360</v>
      </c>
      <c r="L82" s="3">
        <v>46200</v>
      </c>
    </row>
    <row r="83" spans="1:12" ht="30" x14ac:dyDescent="0.25">
      <c r="A83" s="3" t="s">
        <v>799</v>
      </c>
      <c r="B83" s="3" t="s">
        <v>830</v>
      </c>
      <c r="C83" s="3" t="s">
        <v>16</v>
      </c>
      <c r="D83" s="4" t="s">
        <v>25</v>
      </c>
      <c r="E83" s="8" t="str">
        <f>"1811201"</f>
        <v>1811201</v>
      </c>
      <c r="F83" s="6" t="s">
        <v>364</v>
      </c>
      <c r="G83" s="3">
        <v>2665027858</v>
      </c>
      <c r="H83" s="3" t="s">
        <v>365</v>
      </c>
      <c r="I83" s="3" t="s">
        <v>348</v>
      </c>
      <c r="J83" s="3" t="s">
        <v>359</v>
      </c>
      <c r="K83" s="3" t="s">
        <v>366</v>
      </c>
      <c r="L83" s="3">
        <v>46100</v>
      </c>
    </row>
    <row r="84" spans="1:12" x14ac:dyDescent="0.25">
      <c r="A84" s="3" t="s">
        <v>799</v>
      </c>
      <c r="B84" s="3" t="s">
        <v>367</v>
      </c>
      <c r="C84" s="3" t="s">
        <v>17</v>
      </c>
      <c r="D84" s="4" t="s">
        <v>18</v>
      </c>
      <c r="E84" s="8" t="str">
        <f>"2041001"</f>
        <v>2041001</v>
      </c>
      <c r="F84" s="6" t="s">
        <v>368</v>
      </c>
      <c r="G84" s="3">
        <v>2651073171</v>
      </c>
      <c r="H84" s="3" t="s">
        <v>369</v>
      </c>
      <c r="I84" s="3" t="s">
        <v>350</v>
      </c>
      <c r="J84" s="3" t="s">
        <v>351</v>
      </c>
      <c r="K84" s="3" t="s">
        <v>370</v>
      </c>
      <c r="L84" s="3">
        <v>45500</v>
      </c>
    </row>
    <row r="85" spans="1:12" ht="30" x14ac:dyDescent="0.25">
      <c r="A85" s="3" t="s">
        <v>799</v>
      </c>
      <c r="B85" s="3" t="s">
        <v>367</v>
      </c>
      <c r="C85" s="3" t="s">
        <v>16</v>
      </c>
      <c r="D85" s="4" t="s">
        <v>25</v>
      </c>
      <c r="E85" s="8" t="str">
        <f>"2050960"</f>
        <v>2050960</v>
      </c>
      <c r="F85" s="6" t="s">
        <v>372</v>
      </c>
      <c r="G85" s="3">
        <v>2651043339</v>
      </c>
      <c r="H85" s="3" t="s">
        <v>373</v>
      </c>
      <c r="I85" s="3" t="s">
        <v>350</v>
      </c>
      <c r="J85" s="3" t="s">
        <v>349</v>
      </c>
      <c r="K85" s="3" t="s">
        <v>371</v>
      </c>
      <c r="L85" s="3">
        <v>45332</v>
      </c>
    </row>
    <row r="86" spans="1:12" x14ac:dyDescent="0.25">
      <c r="A86" s="3" t="s">
        <v>799</v>
      </c>
      <c r="B86" s="3" t="s">
        <v>831</v>
      </c>
      <c r="C86" s="3" t="s">
        <v>17</v>
      </c>
      <c r="D86" s="4" t="s">
        <v>18</v>
      </c>
      <c r="E86" s="8" t="str">
        <f>"4041001"</f>
        <v>4041001</v>
      </c>
      <c r="F86" s="6" t="s">
        <v>374</v>
      </c>
      <c r="G86" s="3">
        <v>2682052091</v>
      </c>
      <c r="H86" s="3" t="s">
        <v>375</v>
      </c>
      <c r="I86" s="3" t="s">
        <v>352</v>
      </c>
      <c r="J86" s="3" t="s">
        <v>376</v>
      </c>
      <c r="K86" s="3" t="s">
        <v>376</v>
      </c>
      <c r="L86" s="3">
        <v>48100</v>
      </c>
    </row>
    <row r="87" spans="1:12" x14ac:dyDescent="0.25">
      <c r="A87" s="3" t="s">
        <v>800</v>
      </c>
      <c r="B87" s="3" t="s">
        <v>832</v>
      </c>
      <c r="C87" s="3" t="s">
        <v>17</v>
      </c>
      <c r="D87" s="4" t="s">
        <v>18</v>
      </c>
      <c r="E87" s="8" t="str">
        <f>"2241001"</f>
        <v>2241001</v>
      </c>
      <c r="F87" s="6" t="s">
        <v>384</v>
      </c>
      <c r="G87" s="3">
        <v>2443023047</v>
      </c>
      <c r="H87" s="3" t="s">
        <v>385</v>
      </c>
      <c r="I87" s="3" t="s">
        <v>383</v>
      </c>
      <c r="J87" s="3" t="s">
        <v>386</v>
      </c>
      <c r="K87" s="3" t="s">
        <v>387</v>
      </c>
      <c r="L87" s="3">
        <v>43300</v>
      </c>
    </row>
    <row r="88" spans="1:12" ht="30" x14ac:dyDescent="0.25">
      <c r="A88" s="3" t="s">
        <v>800</v>
      </c>
      <c r="B88" s="3" t="s">
        <v>832</v>
      </c>
      <c r="C88" s="3" t="s">
        <v>16</v>
      </c>
      <c r="D88" s="4" t="s">
        <v>25</v>
      </c>
      <c r="E88" s="8" t="str">
        <f>"2240055"</f>
        <v>2240055</v>
      </c>
      <c r="F88" s="6" t="s">
        <v>388</v>
      </c>
      <c r="G88" s="3">
        <v>2443024656</v>
      </c>
      <c r="H88" s="3" t="s">
        <v>389</v>
      </c>
      <c r="I88" s="3" t="s">
        <v>383</v>
      </c>
      <c r="J88" s="3" t="s">
        <v>386</v>
      </c>
      <c r="K88" s="3" t="s">
        <v>304</v>
      </c>
      <c r="L88" s="3">
        <v>43300</v>
      </c>
    </row>
    <row r="89" spans="1:12" ht="30" x14ac:dyDescent="0.25">
      <c r="A89" s="3" t="s">
        <v>800</v>
      </c>
      <c r="B89" s="3" t="s">
        <v>833</v>
      </c>
      <c r="C89" s="3" t="s">
        <v>16</v>
      </c>
      <c r="D89" s="4" t="s">
        <v>25</v>
      </c>
      <c r="E89" s="8" t="str">
        <f>"3140115"</f>
        <v>3140115</v>
      </c>
      <c r="F89" s="6" t="s">
        <v>392</v>
      </c>
      <c r="G89" s="3">
        <v>2410593867</v>
      </c>
      <c r="H89" s="3" t="s">
        <v>393</v>
      </c>
      <c r="I89" s="3" t="s">
        <v>378</v>
      </c>
      <c r="J89" s="3" t="s">
        <v>394</v>
      </c>
      <c r="K89" s="3" t="s">
        <v>395</v>
      </c>
      <c r="L89" s="3">
        <v>41500</v>
      </c>
    </row>
    <row r="90" spans="1:12" x14ac:dyDescent="0.25">
      <c r="A90" s="3" t="s">
        <v>800</v>
      </c>
      <c r="B90" s="3" t="s">
        <v>833</v>
      </c>
      <c r="C90" s="3" t="s">
        <v>17</v>
      </c>
      <c r="D90" s="4" t="s">
        <v>18</v>
      </c>
      <c r="E90" s="8" t="str">
        <f>"3141001"</f>
        <v>3141001</v>
      </c>
      <c r="F90" s="6" t="s">
        <v>397</v>
      </c>
      <c r="G90" s="3">
        <v>2410555383</v>
      </c>
      <c r="H90" s="3" t="s">
        <v>398</v>
      </c>
      <c r="I90" s="3" t="s">
        <v>378</v>
      </c>
      <c r="J90" s="3" t="s">
        <v>377</v>
      </c>
      <c r="K90" s="3" t="s">
        <v>399</v>
      </c>
      <c r="L90" s="3">
        <v>41334</v>
      </c>
    </row>
    <row r="91" spans="1:12" ht="30" x14ac:dyDescent="0.25">
      <c r="A91" s="3" t="s">
        <v>800</v>
      </c>
      <c r="B91" s="3" t="s">
        <v>833</v>
      </c>
      <c r="C91" s="3" t="s">
        <v>16</v>
      </c>
      <c r="D91" s="4" t="s">
        <v>25</v>
      </c>
      <c r="E91" s="8" t="str">
        <f>"3111001"</f>
        <v>3111001</v>
      </c>
      <c r="F91" s="6" t="s">
        <v>400</v>
      </c>
      <c r="G91" s="3">
        <v>2493029511</v>
      </c>
      <c r="H91" s="3" t="s">
        <v>401</v>
      </c>
      <c r="I91" s="3" t="s">
        <v>390</v>
      </c>
      <c r="J91" s="3" t="s">
        <v>391</v>
      </c>
      <c r="K91" s="3" t="s">
        <v>396</v>
      </c>
      <c r="L91" s="3">
        <v>40200</v>
      </c>
    </row>
    <row r="92" spans="1:12" ht="30" x14ac:dyDescent="0.25">
      <c r="A92" s="3" t="s">
        <v>800</v>
      </c>
      <c r="B92" s="3" t="s">
        <v>834</v>
      </c>
      <c r="C92" s="3" t="s">
        <v>16</v>
      </c>
      <c r="D92" s="4" t="s">
        <v>25</v>
      </c>
      <c r="E92" s="8" t="str">
        <f>"3540065"</f>
        <v>3540065</v>
      </c>
      <c r="F92" s="6" t="s">
        <v>404</v>
      </c>
      <c r="G92" s="3">
        <v>2421067111</v>
      </c>
      <c r="H92" s="3" t="s">
        <v>405</v>
      </c>
      <c r="I92" s="3" t="s">
        <v>379</v>
      </c>
      <c r="J92" s="3" t="s">
        <v>380</v>
      </c>
      <c r="K92" s="3" t="s">
        <v>406</v>
      </c>
      <c r="L92" s="3">
        <v>38446</v>
      </c>
    </row>
    <row r="93" spans="1:12" ht="30" x14ac:dyDescent="0.25">
      <c r="A93" s="3" t="s">
        <v>800</v>
      </c>
      <c r="B93" s="3" t="s">
        <v>834</v>
      </c>
      <c r="C93" s="3" t="s">
        <v>17</v>
      </c>
      <c r="D93" s="4" t="s">
        <v>18</v>
      </c>
      <c r="E93" s="8" t="str">
        <f>"3541001"</f>
        <v>3541001</v>
      </c>
      <c r="F93" s="6" t="s">
        <v>407</v>
      </c>
      <c r="G93" s="3">
        <v>2421081961</v>
      </c>
      <c r="H93" s="3" t="s">
        <v>408</v>
      </c>
      <c r="I93" s="3" t="s">
        <v>379</v>
      </c>
      <c r="J93" s="3" t="s">
        <v>409</v>
      </c>
      <c r="K93" s="3" t="s">
        <v>410</v>
      </c>
      <c r="L93" s="3">
        <v>38446</v>
      </c>
    </row>
    <row r="94" spans="1:12" ht="30" x14ac:dyDescent="0.25">
      <c r="A94" s="3" t="s">
        <v>800</v>
      </c>
      <c r="B94" s="3" t="s">
        <v>834</v>
      </c>
      <c r="C94" s="3" t="s">
        <v>17</v>
      </c>
      <c r="D94" s="4" t="s">
        <v>18</v>
      </c>
      <c r="E94" s="8" t="str">
        <f>"3541002"</f>
        <v>3541002</v>
      </c>
      <c r="F94" s="6" t="s">
        <v>411</v>
      </c>
      <c r="G94" s="3">
        <v>2422022412</v>
      </c>
      <c r="H94" s="3" t="s">
        <v>412</v>
      </c>
      <c r="I94" s="3" t="s">
        <v>402</v>
      </c>
      <c r="J94" s="3" t="s">
        <v>413</v>
      </c>
      <c r="K94" s="3" t="s">
        <v>414</v>
      </c>
      <c r="L94" s="3">
        <v>37100</v>
      </c>
    </row>
    <row r="95" spans="1:12" x14ac:dyDescent="0.25">
      <c r="A95" s="3" t="s">
        <v>800</v>
      </c>
      <c r="B95" s="3" t="s">
        <v>834</v>
      </c>
      <c r="C95" s="3" t="s">
        <v>17</v>
      </c>
      <c r="D95" s="4" t="s">
        <v>18</v>
      </c>
      <c r="E95" s="8" t="str">
        <f>"3525000"</f>
        <v>3525000</v>
      </c>
      <c r="F95" s="6" t="s">
        <v>415</v>
      </c>
      <c r="G95" s="3">
        <v>2427029274</v>
      </c>
      <c r="H95" s="3" t="s">
        <v>416</v>
      </c>
      <c r="I95" s="3" t="s">
        <v>403</v>
      </c>
      <c r="J95" s="3" t="s">
        <v>417</v>
      </c>
      <c r="K95" s="3" t="s">
        <v>418</v>
      </c>
      <c r="L95" s="3">
        <v>37002</v>
      </c>
    </row>
    <row r="96" spans="1:12" ht="30" x14ac:dyDescent="0.25">
      <c r="A96" s="3" t="s">
        <v>800</v>
      </c>
      <c r="B96" s="3" t="s">
        <v>834</v>
      </c>
      <c r="C96" s="3" t="s">
        <v>16</v>
      </c>
      <c r="D96" s="4" t="s">
        <v>25</v>
      </c>
      <c r="E96" s="8" t="str">
        <f>"3504000"</f>
        <v>3504000</v>
      </c>
      <c r="F96" s="6" t="s">
        <v>419</v>
      </c>
      <c r="G96" s="3"/>
      <c r="H96" s="3"/>
      <c r="I96" s="3" t="s">
        <v>403</v>
      </c>
      <c r="J96" s="3"/>
      <c r="K96" s="3"/>
      <c r="L96" s="3">
        <v>37002</v>
      </c>
    </row>
    <row r="97" spans="1:12" x14ac:dyDescent="0.25">
      <c r="A97" s="3" t="s">
        <v>800</v>
      </c>
      <c r="B97" s="3" t="s">
        <v>835</v>
      </c>
      <c r="C97" s="3" t="s">
        <v>17</v>
      </c>
      <c r="D97" s="4" t="s">
        <v>18</v>
      </c>
      <c r="E97" s="8" t="str">
        <f>"4541001"</f>
        <v>4541001</v>
      </c>
      <c r="F97" s="6" t="s">
        <v>420</v>
      </c>
      <c r="G97" s="3">
        <v>2431085369</v>
      </c>
      <c r="H97" s="3" t="s">
        <v>421</v>
      </c>
      <c r="I97" s="3" t="s">
        <v>381</v>
      </c>
      <c r="J97" s="3" t="s">
        <v>422</v>
      </c>
      <c r="K97" s="3" t="s">
        <v>422</v>
      </c>
      <c r="L97" s="3">
        <v>42100</v>
      </c>
    </row>
    <row r="98" spans="1:12" ht="30" x14ac:dyDescent="0.25">
      <c r="A98" s="3" t="s">
        <v>800</v>
      </c>
      <c r="B98" s="3" t="s">
        <v>835</v>
      </c>
      <c r="C98" s="3" t="s">
        <v>16</v>
      </c>
      <c r="D98" s="4" t="s">
        <v>25</v>
      </c>
      <c r="E98" s="8" t="str">
        <f>"4511201"</f>
        <v>4511201</v>
      </c>
      <c r="F98" s="6" t="s">
        <v>423</v>
      </c>
      <c r="G98" s="3">
        <v>2431037933</v>
      </c>
      <c r="H98" s="3" t="s">
        <v>424</v>
      </c>
      <c r="I98" s="3" t="s">
        <v>381</v>
      </c>
      <c r="J98" s="3" t="s">
        <v>382</v>
      </c>
      <c r="K98" s="3" t="s">
        <v>425</v>
      </c>
      <c r="L98" s="3">
        <v>42100</v>
      </c>
    </row>
    <row r="99" spans="1:12" x14ac:dyDescent="0.25">
      <c r="A99" s="3" t="s">
        <v>801</v>
      </c>
      <c r="B99" s="3" t="s">
        <v>836</v>
      </c>
      <c r="C99" s="3" t="s">
        <v>17</v>
      </c>
      <c r="D99" s="4" t="s">
        <v>18</v>
      </c>
      <c r="E99" s="8" t="str">
        <f>"1441001"</f>
        <v>1441001</v>
      </c>
      <c r="F99" s="6" t="s">
        <v>433</v>
      </c>
      <c r="G99" s="3">
        <v>2695023549</v>
      </c>
      <c r="H99" s="3" t="s">
        <v>434</v>
      </c>
      <c r="I99" s="3" t="s">
        <v>221</v>
      </c>
      <c r="J99" s="3" t="s">
        <v>426</v>
      </c>
      <c r="K99" s="3" t="s">
        <v>435</v>
      </c>
      <c r="L99" s="3">
        <v>29100</v>
      </c>
    </row>
    <row r="100" spans="1:12" x14ac:dyDescent="0.25">
      <c r="A100" s="3" t="s">
        <v>801</v>
      </c>
      <c r="B100" s="3" t="s">
        <v>836</v>
      </c>
      <c r="C100" s="3" t="s">
        <v>16</v>
      </c>
      <c r="D100" s="4" t="s">
        <v>25</v>
      </c>
      <c r="E100" s="8" t="str">
        <f>"1444000"</f>
        <v>1444000</v>
      </c>
      <c r="F100" s="6" t="s">
        <v>436</v>
      </c>
      <c r="G100" s="3">
        <v>2695061018</v>
      </c>
      <c r="H100" s="3" t="s">
        <v>437</v>
      </c>
      <c r="I100" s="3" t="s">
        <v>221</v>
      </c>
      <c r="J100" s="3" t="s">
        <v>426</v>
      </c>
      <c r="K100" s="3" t="s">
        <v>438</v>
      </c>
      <c r="L100" s="3">
        <v>29092</v>
      </c>
    </row>
    <row r="101" spans="1:12" x14ac:dyDescent="0.25">
      <c r="A101" s="3" t="s">
        <v>801</v>
      </c>
      <c r="B101" s="3" t="s">
        <v>837</v>
      </c>
      <c r="C101" s="3" t="s">
        <v>17</v>
      </c>
      <c r="D101" s="4" t="s">
        <v>18</v>
      </c>
      <c r="E101" s="8" t="str">
        <f>"2441001"</f>
        <v>2441001</v>
      </c>
      <c r="F101" s="6" t="s">
        <v>439</v>
      </c>
      <c r="G101" s="3">
        <v>2661081829</v>
      </c>
      <c r="H101" s="3" t="s">
        <v>440</v>
      </c>
      <c r="I101" s="3" t="s">
        <v>427</v>
      </c>
      <c r="J101" s="3" t="s">
        <v>428</v>
      </c>
      <c r="K101" s="3" t="s">
        <v>441</v>
      </c>
      <c r="L101" s="3">
        <v>49100</v>
      </c>
    </row>
    <row r="102" spans="1:12" ht="30" x14ac:dyDescent="0.25">
      <c r="A102" s="3" t="s">
        <v>801</v>
      </c>
      <c r="B102" s="3" t="s">
        <v>837</v>
      </c>
      <c r="C102" s="3" t="s">
        <v>16</v>
      </c>
      <c r="D102" s="4" t="s">
        <v>25</v>
      </c>
      <c r="E102" s="8" t="str">
        <f>"2411001"</f>
        <v>2411001</v>
      </c>
      <c r="F102" s="6" t="s">
        <v>442</v>
      </c>
      <c r="G102" s="3">
        <v>2661043942</v>
      </c>
      <c r="H102" s="3" t="s">
        <v>443</v>
      </c>
      <c r="I102" s="3" t="s">
        <v>427</v>
      </c>
      <c r="J102" s="3" t="s">
        <v>428</v>
      </c>
      <c r="K102" s="3" t="s">
        <v>444</v>
      </c>
      <c r="L102" s="3">
        <v>49132</v>
      </c>
    </row>
    <row r="103" spans="1:12" ht="30" x14ac:dyDescent="0.25">
      <c r="A103" s="3" t="s">
        <v>801</v>
      </c>
      <c r="B103" s="3" t="s">
        <v>838</v>
      </c>
      <c r="C103" s="3" t="s">
        <v>17</v>
      </c>
      <c r="D103" s="4" t="s">
        <v>18</v>
      </c>
      <c r="E103" s="8" t="str">
        <f>"2541001"</f>
        <v>2541001</v>
      </c>
      <c r="F103" s="6" t="s">
        <v>445</v>
      </c>
      <c r="G103" s="3">
        <v>2671084008</v>
      </c>
      <c r="H103" s="3" t="s">
        <v>446</v>
      </c>
      <c r="I103" s="3" t="s">
        <v>429</v>
      </c>
      <c r="J103" s="3" t="s">
        <v>447</v>
      </c>
      <c r="K103" s="3" t="s">
        <v>448</v>
      </c>
      <c r="L103" s="3">
        <v>28100</v>
      </c>
    </row>
    <row r="104" spans="1:12" ht="30" x14ac:dyDescent="0.25">
      <c r="A104" s="3" t="s">
        <v>801</v>
      </c>
      <c r="B104" s="3" t="s">
        <v>838</v>
      </c>
      <c r="C104" s="3" t="s">
        <v>16</v>
      </c>
      <c r="D104" s="4" t="s">
        <v>25</v>
      </c>
      <c r="E104" s="8" t="str">
        <f>"2511201"</f>
        <v>2511201</v>
      </c>
      <c r="F104" s="6" t="s">
        <v>449</v>
      </c>
      <c r="G104" s="3">
        <v>2671025967</v>
      </c>
      <c r="H104" s="3" t="s">
        <v>450</v>
      </c>
      <c r="I104" s="3" t="s">
        <v>429</v>
      </c>
      <c r="J104" s="3" t="s">
        <v>430</v>
      </c>
      <c r="K104" s="3" t="s">
        <v>451</v>
      </c>
      <c r="L104" s="3">
        <v>28100</v>
      </c>
    </row>
    <row r="105" spans="1:12" x14ac:dyDescent="0.25">
      <c r="A105" s="3" t="s">
        <v>801</v>
      </c>
      <c r="B105" s="3" t="s">
        <v>839</v>
      </c>
      <c r="C105" s="3" t="s">
        <v>17</v>
      </c>
      <c r="D105" s="4" t="s">
        <v>18</v>
      </c>
      <c r="E105" s="8" t="str">
        <f>"3441010"</f>
        <v>3441010</v>
      </c>
      <c r="F105" s="6" t="s">
        <v>452</v>
      </c>
      <c r="G105" s="3">
        <v>2645024176</v>
      </c>
      <c r="H105" s="3" t="s">
        <v>453</v>
      </c>
      <c r="I105" s="3" t="s">
        <v>431</v>
      </c>
      <c r="J105" s="3" t="s">
        <v>432</v>
      </c>
      <c r="K105" s="3" t="s">
        <v>454</v>
      </c>
      <c r="L105" s="3">
        <v>31100</v>
      </c>
    </row>
    <row r="106" spans="1:12" x14ac:dyDescent="0.25">
      <c r="A106" s="3" t="s">
        <v>802</v>
      </c>
      <c r="B106" s="3" t="s">
        <v>840</v>
      </c>
      <c r="C106" s="3" t="s">
        <v>16</v>
      </c>
      <c r="D106" s="4" t="s">
        <v>93</v>
      </c>
      <c r="E106" s="8" t="str">
        <f>"1901005"</f>
        <v>1901005</v>
      </c>
      <c r="F106" s="6" t="s">
        <v>471</v>
      </c>
      <c r="G106" s="3">
        <v>2310318544</v>
      </c>
      <c r="H106" s="3" t="s">
        <v>472</v>
      </c>
      <c r="I106" s="3" t="s">
        <v>470</v>
      </c>
      <c r="J106" s="3" t="s">
        <v>457</v>
      </c>
      <c r="K106" s="3" t="s">
        <v>473</v>
      </c>
      <c r="L106" s="3">
        <v>55102</v>
      </c>
    </row>
    <row r="107" spans="1:12" ht="30" x14ac:dyDescent="0.25">
      <c r="A107" s="3" t="s">
        <v>802</v>
      </c>
      <c r="B107" s="3" t="s">
        <v>840</v>
      </c>
      <c r="C107" s="3" t="s">
        <v>16</v>
      </c>
      <c r="D107" s="4" t="s">
        <v>25</v>
      </c>
      <c r="E107" s="8" t="str">
        <f>"1901015"</f>
        <v>1901015</v>
      </c>
      <c r="F107" s="6" t="s">
        <v>474</v>
      </c>
      <c r="G107" s="3">
        <v>2310478893</v>
      </c>
      <c r="H107" s="3" t="s">
        <v>475</v>
      </c>
      <c r="I107" s="3" t="s">
        <v>470</v>
      </c>
      <c r="J107" s="3" t="s">
        <v>459</v>
      </c>
      <c r="K107" s="3" t="s">
        <v>476</v>
      </c>
      <c r="L107" s="3">
        <v>55535</v>
      </c>
    </row>
    <row r="108" spans="1:12" ht="30" x14ac:dyDescent="0.25">
      <c r="A108" s="3" t="s">
        <v>802</v>
      </c>
      <c r="B108" s="3" t="s">
        <v>840</v>
      </c>
      <c r="C108" s="3" t="s">
        <v>16</v>
      </c>
      <c r="D108" s="4" t="s">
        <v>478</v>
      </c>
      <c r="E108" s="8" t="str">
        <f>"1901003"</f>
        <v>1901003</v>
      </c>
      <c r="F108" s="6" t="s">
        <v>479</v>
      </c>
      <c r="G108" s="3">
        <v>2310343620</v>
      </c>
      <c r="H108" s="3" t="s">
        <v>480</v>
      </c>
      <c r="I108" s="3" t="s">
        <v>470</v>
      </c>
      <c r="J108" s="3" t="s">
        <v>481</v>
      </c>
      <c r="K108" s="3" t="s">
        <v>482</v>
      </c>
      <c r="L108" s="3">
        <v>55236</v>
      </c>
    </row>
    <row r="109" spans="1:12" x14ac:dyDescent="0.25">
      <c r="A109" s="3" t="s">
        <v>802</v>
      </c>
      <c r="B109" s="3" t="s">
        <v>840</v>
      </c>
      <c r="C109" s="3" t="s">
        <v>17</v>
      </c>
      <c r="D109" s="4" t="s">
        <v>18</v>
      </c>
      <c r="E109" s="8" t="str">
        <f>"1941003"</f>
        <v>1941003</v>
      </c>
      <c r="F109" s="6" t="s">
        <v>484</v>
      </c>
      <c r="G109" s="3">
        <v>2310968544</v>
      </c>
      <c r="H109" s="3" t="s">
        <v>485</v>
      </c>
      <c r="I109" s="3" t="s">
        <v>457</v>
      </c>
      <c r="J109" s="3" t="s">
        <v>469</v>
      </c>
      <c r="K109" s="3" t="s">
        <v>486</v>
      </c>
      <c r="L109" s="3">
        <v>54352</v>
      </c>
    </row>
    <row r="110" spans="1:12" x14ac:dyDescent="0.25">
      <c r="A110" s="3" t="s">
        <v>802</v>
      </c>
      <c r="B110" s="3" t="s">
        <v>840</v>
      </c>
      <c r="C110" s="3" t="s">
        <v>17</v>
      </c>
      <c r="D110" s="4" t="s">
        <v>18</v>
      </c>
      <c r="E110" s="8" t="str">
        <f>"1941002"</f>
        <v>1941002</v>
      </c>
      <c r="F110" s="6" t="s">
        <v>487</v>
      </c>
      <c r="G110" s="3">
        <v>2310486255</v>
      </c>
      <c r="H110" s="3" t="s">
        <v>488</v>
      </c>
      <c r="I110" s="3" t="s">
        <v>458</v>
      </c>
      <c r="J110" s="3" t="s">
        <v>483</v>
      </c>
      <c r="K110" s="3" t="s">
        <v>489</v>
      </c>
      <c r="L110" s="3">
        <v>57001</v>
      </c>
    </row>
    <row r="111" spans="1:12" ht="30" x14ac:dyDescent="0.25">
      <c r="A111" s="3" t="s">
        <v>802</v>
      </c>
      <c r="B111" s="3" t="s">
        <v>840</v>
      </c>
      <c r="C111" s="3" t="s">
        <v>17</v>
      </c>
      <c r="D111" s="4" t="s">
        <v>18</v>
      </c>
      <c r="E111" s="8" t="str">
        <f>"1941001"</f>
        <v>1941001</v>
      </c>
      <c r="F111" s="6" t="s">
        <v>490</v>
      </c>
      <c r="G111" s="3">
        <v>2310332014</v>
      </c>
      <c r="H111" s="3" t="s">
        <v>491</v>
      </c>
      <c r="I111" s="3" t="s">
        <v>470</v>
      </c>
      <c r="J111" s="3" t="s">
        <v>492</v>
      </c>
      <c r="K111" s="3" t="s">
        <v>493</v>
      </c>
      <c r="L111" s="3">
        <v>55236</v>
      </c>
    </row>
    <row r="112" spans="1:12" x14ac:dyDescent="0.25">
      <c r="A112" s="3" t="s">
        <v>802</v>
      </c>
      <c r="B112" s="3" t="s">
        <v>840</v>
      </c>
      <c r="C112" s="3" t="s">
        <v>17</v>
      </c>
      <c r="D112" s="4" t="s">
        <v>18</v>
      </c>
      <c r="E112" s="8" t="str">
        <f>"1941007"</f>
        <v>1941007</v>
      </c>
      <c r="F112" s="6" t="s">
        <v>494</v>
      </c>
      <c r="G112" s="3">
        <v>2310945707</v>
      </c>
      <c r="H112" s="3" t="s">
        <v>495</v>
      </c>
      <c r="I112" s="3" t="s">
        <v>470</v>
      </c>
      <c r="J112" s="3" t="s">
        <v>496</v>
      </c>
      <c r="K112" s="3" t="s">
        <v>497</v>
      </c>
      <c r="L112" s="3">
        <v>54352</v>
      </c>
    </row>
    <row r="113" spans="1:12" ht="30" x14ac:dyDescent="0.25">
      <c r="A113" s="3" t="s">
        <v>802</v>
      </c>
      <c r="B113" s="3" t="s">
        <v>840</v>
      </c>
      <c r="C113" s="3" t="s">
        <v>16</v>
      </c>
      <c r="D113" s="4" t="s">
        <v>25</v>
      </c>
      <c r="E113" s="8" t="str">
        <f>"1901017"</f>
        <v>1901017</v>
      </c>
      <c r="F113" s="6" t="s">
        <v>498</v>
      </c>
      <c r="G113" s="3">
        <v>2310467272</v>
      </c>
      <c r="H113" s="3" t="s">
        <v>499</v>
      </c>
      <c r="I113" s="3" t="s">
        <v>458</v>
      </c>
      <c r="J113" s="3" t="s">
        <v>477</v>
      </c>
      <c r="K113" s="3" t="s">
        <v>500</v>
      </c>
      <c r="L113" s="3">
        <v>57001</v>
      </c>
    </row>
    <row r="114" spans="1:12" ht="30" x14ac:dyDescent="0.25">
      <c r="A114" s="3" t="s">
        <v>802</v>
      </c>
      <c r="B114" s="3" t="s">
        <v>840</v>
      </c>
      <c r="C114" s="3" t="s">
        <v>16</v>
      </c>
      <c r="D114" s="4" t="s">
        <v>478</v>
      </c>
      <c r="E114" s="8" t="str">
        <f>"1915022"</f>
        <v>1915022</v>
      </c>
      <c r="F114" s="6" t="s">
        <v>501</v>
      </c>
      <c r="G114" s="3">
        <v>2313307989</v>
      </c>
      <c r="H114" s="3" t="s">
        <v>502</v>
      </c>
      <c r="I114" s="3" t="s">
        <v>470</v>
      </c>
      <c r="J114" s="3" t="s">
        <v>503</v>
      </c>
      <c r="K114" s="3" t="s">
        <v>504</v>
      </c>
      <c r="L114" s="3">
        <v>57010</v>
      </c>
    </row>
    <row r="115" spans="1:12" ht="30" x14ac:dyDescent="0.25">
      <c r="A115" s="3" t="s">
        <v>802</v>
      </c>
      <c r="B115" s="3" t="s">
        <v>841</v>
      </c>
      <c r="C115" s="3" t="s">
        <v>17</v>
      </c>
      <c r="D115" s="4" t="s">
        <v>18</v>
      </c>
      <c r="E115" s="8" t="str">
        <f>"1941005"</f>
        <v>1941005</v>
      </c>
      <c r="F115" s="6" t="s">
        <v>507</v>
      </c>
      <c r="G115" s="3">
        <v>2310559564</v>
      </c>
      <c r="H115" s="3" t="s">
        <v>508</v>
      </c>
      <c r="I115" s="3" t="s">
        <v>506</v>
      </c>
      <c r="J115" s="3" t="s">
        <v>509</v>
      </c>
      <c r="K115" s="3" t="s">
        <v>510</v>
      </c>
      <c r="L115" s="3">
        <v>56334</v>
      </c>
    </row>
    <row r="116" spans="1:12" x14ac:dyDescent="0.25">
      <c r="A116" s="3" t="s">
        <v>802</v>
      </c>
      <c r="B116" s="3" t="s">
        <v>841</v>
      </c>
      <c r="C116" s="3" t="s">
        <v>17</v>
      </c>
      <c r="D116" s="4" t="s">
        <v>18</v>
      </c>
      <c r="E116" s="8" t="str">
        <f>"1941006"</f>
        <v>1941006</v>
      </c>
      <c r="F116" s="6" t="s">
        <v>514</v>
      </c>
      <c r="G116" s="3">
        <v>2310587086</v>
      </c>
      <c r="H116" s="3" t="s">
        <v>515</v>
      </c>
      <c r="I116" s="3" t="s">
        <v>460</v>
      </c>
      <c r="J116" s="3" t="s">
        <v>512</v>
      </c>
      <c r="K116" s="3" t="s">
        <v>516</v>
      </c>
      <c r="L116" s="3">
        <v>56430</v>
      </c>
    </row>
    <row r="117" spans="1:12" ht="30" x14ac:dyDescent="0.25">
      <c r="A117" s="3" t="s">
        <v>802</v>
      </c>
      <c r="B117" s="3" t="s">
        <v>841</v>
      </c>
      <c r="C117" s="3" t="s">
        <v>16</v>
      </c>
      <c r="D117" s="4" t="s">
        <v>25</v>
      </c>
      <c r="E117" s="8" t="str">
        <f>"1951006"</f>
        <v>1951006</v>
      </c>
      <c r="F117" s="6" t="s">
        <v>517</v>
      </c>
      <c r="G117" s="3">
        <v>2310676280</v>
      </c>
      <c r="H117" s="3" t="s">
        <v>518</v>
      </c>
      <c r="I117" s="3" t="s">
        <v>511</v>
      </c>
      <c r="J117" s="3" t="s">
        <v>513</v>
      </c>
      <c r="K117" s="3" t="s">
        <v>519</v>
      </c>
      <c r="L117" s="3">
        <v>57010</v>
      </c>
    </row>
    <row r="118" spans="1:12" x14ac:dyDescent="0.25">
      <c r="A118" s="3" t="s">
        <v>802</v>
      </c>
      <c r="B118" s="3" t="s">
        <v>841</v>
      </c>
      <c r="C118" s="3" t="s">
        <v>17</v>
      </c>
      <c r="D118" s="4" t="s">
        <v>18</v>
      </c>
      <c r="E118" s="8" t="str">
        <f>"1925000"</f>
        <v>1925000</v>
      </c>
      <c r="F118" s="6" t="s">
        <v>520</v>
      </c>
      <c r="G118" s="3">
        <v>2310578010</v>
      </c>
      <c r="H118" s="3" t="s">
        <v>521</v>
      </c>
      <c r="I118" s="3" t="s">
        <v>505</v>
      </c>
      <c r="J118" s="3" t="s">
        <v>522</v>
      </c>
      <c r="K118" s="3" t="s">
        <v>523</v>
      </c>
      <c r="L118" s="3">
        <v>57003</v>
      </c>
    </row>
    <row r="119" spans="1:12" ht="30" x14ac:dyDescent="0.25">
      <c r="A119" s="3" t="s">
        <v>802</v>
      </c>
      <c r="B119" s="3" t="s">
        <v>841</v>
      </c>
      <c r="C119" s="3" t="s">
        <v>16</v>
      </c>
      <c r="D119" s="4" t="s">
        <v>25</v>
      </c>
      <c r="E119" s="8" t="str">
        <f>"1904001"</f>
        <v>1904001</v>
      </c>
      <c r="F119" s="6" t="s">
        <v>524</v>
      </c>
      <c r="G119" s="3"/>
      <c r="H119" s="3"/>
      <c r="I119" s="3" t="s">
        <v>460</v>
      </c>
      <c r="J119" s="3"/>
      <c r="K119" s="3"/>
      <c r="L119" s="3"/>
    </row>
    <row r="120" spans="1:12" ht="30" x14ac:dyDescent="0.25">
      <c r="A120" s="3" t="s">
        <v>802</v>
      </c>
      <c r="B120" s="3" t="s">
        <v>842</v>
      </c>
      <c r="C120" s="3" t="s">
        <v>17</v>
      </c>
      <c r="D120" s="4" t="s">
        <v>18</v>
      </c>
      <c r="E120" s="8" t="str">
        <f>"1641003"</f>
        <v>1641003</v>
      </c>
      <c r="F120" s="6" t="s">
        <v>528</v>
      </c>
      <c r="G120" s="3">
        <v>2333022787</v>
      </c>
      <c r="H120" s="3" t="s">
        <v>529</v>
      </c>
      <c r="I120" s="3" t="s">
        <v>527</v>
      </c>
      <c r="J120" s="3" t="s">
        <v>530</v>
      </c>
      <c r="K120" s="3" t="s">
        <v>531</v>
      </c>
      <c r="L120" s="3">
        <v>59300</v>
      </c>
    </row>
    <row r="121" spans="1:12" x14ac:dyDescent="0.25">
      <c r="A121" s="3" t="s">
        <v>802</v>
      </c>
      <c r="B121" s="3" t="s">
        <v>842</v>
      </c>
      <c r="C121" s="3" t="s">
        <v>17</v>
      </c>
      <c r="D121" s="4" t="s">
        <v>18</v>
      </c>
      <c r="E121" s="8" t="str">
        <f>"1641002"</f>
        <v>1641002</v>
      </c>
      <c r="F121" s="6" t="s">
        <v>532</v>
      </c>
      <c r="G121" s="3">
        <v>2332028151</v>
      </c>
      <c r="H121" s="3" t="s">
        <v>533</v>
      </c>
      <c r="I121" s="3" t="s">
        <v>525</v>
      </c>
      <c r="J121" s="3" t="s">
        <v>526</v>
      </c>
      <c r="K121" s="3" t="s">
        <v>534</v>
      </c>
      <c r="L121" s="3">
        <v>59200</v>
      </c>
    </row>
    <row r="122" spans="1:12" x14ac:dyDescent="0.25">
      <c r="A122" s="3" t="s">
        <v>802</v>
      </c>
      <c r="B122" s="3" t="s">
        <v>842</v>
      </c>
      <c r="C122" s="3" t="s">
        <v>17</v>
      </c>
      <c r="D122" s="4" t="s">
        <v>18</v>
      </c>
      <c r="E122" s="8" t="str">
        <f>"1641001"</f>
        <v>1641001</v>
      </c>
      <c r="F122" s="6" t="s">
        <v>535</v>
      </c>
      <c r="G122" s="3">
        <v>2331071833</v>
      </c>
      <c r="H122" s="3" t="s">
        <v>536</v>
      </c>
      <c r="I122" s="3" t="s">
        <v>455</v>
      </c>
      <c r="J122" s="3" t="s">
        <v>456</v>
      </c>
      <c r="K122" s="3" t="s">
        <v>537</v>
      </c>
      <c r="L122" s="3">
        <v>59132</v>
      </c>
    </row>
    <row r="123" spans="1:12" ht="30" x14ac:dyDescent="0.25">
      <c r="A123" s="3" t="s">
        <v>802</v>
      </c>
      <c r="B123" s="3" t="s">
        <v>842</v>
      </c>
      <c r="C123" s="3" t="s">
        <v>16</v>
      </c>
      <c r="D123" s="4" t="s">
        <v>25</v>
      </c>
      <c r="E123" s="8" t="str">
        <f>"1658001"</f>
        <v>1658001</v>
      </c>
      <c r="F123" s="6" t="s">
        <v>538</v>
      </c>
      <c r="G123" s="3">
        <v>2331026816</v>
      </c>
      <c r="H123" s="3" t="s">
        <v>539</v>
      </c>
      <c r="I123" s="3" t="s">
        <v>455</v>
      </c>
      <c r="J123" s="3" t="s">
        <v>540</v>
      </c>
      <c r="K123" s="3" t="s">
        <v>541</v>
      </c>
      <c r="L123" s="3">
        <v>59131</v>
      </c>
    </row>
    <row r="124" spans="1:12" x14ac:dyDescent="0.25">
      <c r="A124" s="3" t="s">
        <v>802</v>
      </c>
      <c r="B124" s="3" t="s">
        <v>843</v>
      </c>
      <c r="C124" s="3" t="s">
        <v>17</v>
      </c>
      <c r="D124" s="4" t="s">
        <v>18</v>
      </c>
      <c r="E124" s="8" t="str">
        <f>"2641001"</f>
        <v>2641001</v>
      </c>
      <c r="F124" s="6" t="s">
        <v>542</v>
      </c>
      <c r="G124" s="3">
        <v>2341075340</v>
      </c>
      <c r="H124" s="3" t="s">
        <v>543</v>
      </c>
      <c r="I124" s="3" t="s">
        <v>461</v>
      </c>
      <c r="J124" s="3" t="s">
        <v>461</v>
      </c>
      <c r="K124" s="3" t="s">
        <v>544</v>
      </c>
      <c r="L124" s="3">
        <v>61100</v>
      </c>
    </row>
    <row r="125" spans="1:12" ht="30" x14ac:dyDescent="0.25">
      <c r="A125" s="3" t="s">
        <v>802</v>
      </c>
      <c r="B125" s="3" t="s">
        <v>843</v>
      </c>
      <c r="C125" s="3" t="s">
        <v>16</v>
      </c>
      <c r="D125" s="4" t="s">
        <v>25</v>
      </c>
      <c r="E125" s="8" t="str">
        <f>"2604000"</f>
        <v>2604000</v>
      </c>
      <c r="F125" s="6" t="s">
        <v>545</v>
      </c>
      <c r="G125" s="3">
        <v>2341026212</v>
      </c>
      <c r="H125" s="3" t="s">
        <v>546</v>
      </c>
      <c r="I125" s="3" t="s">
        <v>461</v>
      </c>
      <c r="J125" s="3" t="s">
        <v>461</v>
      </c>
      <c r="K125" s="3" t="s">
        <v>547</v>
      </c>
      <c r="L125" s="3">
        <v>61100</v>
      </c>
    </row>
    <row r="126" spans="1:12" x14ac:dyDescent="0.25">
      <c r="A126" s="3" t="s">
        <v>802</v>
      </c>
      <c r="B126" s="3" t="s">
        <v>844</v>
      </c>
      <c r="C126" s="3" t="s">
        <v>17</v>
      </c>
      <c r="D126" s="4" t="s">
        <v>18</v>
      </c>
      <c r="E126" s="8" t="str">
        <f>"3841001"</f>
        <v>3841001</v>
      </c>
      <c r="F126" s="6" t="s">
        <v>552</v>
      </c>
      <c r="G126" s="3">
        <v>2382081452</v>
      </c>
      <c r="H126" s="3" t="s">
        <v>553</v>
      </c>
      <c r="I126" s="3" t="s">
        <v>462</v>
      </c>
      <c r="J126" s="3" t="s">
        <v>550</v>
      </c>
      <c r="K126" s="3" t="s">
        <v>554</v>
      </c>
      <c r="L126" s="3">
        <v>58100</v>
      </c>
    </row>
    <row r="127" spans="1:12" x14ac:dyDescent="0.25">
      <c r="A127" s="3" t="s">
        <v>802</v>
      </c>
      <c r="B127" s="3" t="s">
        <v>844</v>
      </c>
      <c r="C127" s="3" t="s">
        <v>17</v>
      </c>
      <c r="D127" s="4" t="s">
        <v>18</v>
      </c>
      <c r="E127" s="8" t="str">
        <f>"3841002"</f>
        <v>3841002</v>
      </c>
      <c r="F127" s="6" t="s">
        <v>555</v>
      </c>
      <c r="G127" s="3">
        <v>2381028780</v>
      </c>
      <c r="H127" s="3" t="s">
        <v>556</v>
      </c>
      <c r="I127" s="3" t="s">
        <v>463</v>
      </c>
      <c r="J127" s="3" t="s">
        <v>463</v>
      </c>
      <c r="K127" s="3" t="s">
        <v>557</v>
      </c>
      <c r="L127" s="3">
        <v>58200</v>
      </c>
    </row>
    <row r="128" spans="1:12" x14ac:dyDescent="0.25">
      <c r="A128" s="3" t="s">
        <v>802</v>
      </c>
      <c r="B128" s="3" t="s">
        <v>844</v>
      </c>
      <c r="C128" s="3" t="s">
        <v>16</v>
      </c>
      <c r="D128" s="4" t="s">
        <v>25</v>
      </c>
      <c r="E128" s="8" t="str">
        <f>"3811001"</f>
        <v>3811001</v>
      </c>
      <c r="F128" s="6" t="s">
        <v>558</v>
      </c>
      <c r="G128" s="3">
        <v>2381097100</v>
      </c>
      <c r="H128" s="3" t="s">
        <v>559</v>
      </c>
      <c r="I128" s="3" t="s">
        <v>549</v>
      </c>
      <c r="J128" s="3" t="s">
        <v>560</v>
      </c>
      <c r="K128" s="3" t="s">
        <v>560</v>
      </c>
      <c r="L128" s="3">
        <v>58500</v>
      </c>
    </row>
    <row r="129" spans="1:12" x14ac:dyDescent="0.25">
      <c r="A129" s="3" t="s">
        <v>802</v>
      </c>
      <c r="B129" s="3" t="s">
        <v>844</v>
      </c>
      <c r="C129" s="3" t="s">
        <v>17</v>
      </c>
      <c r="D129" s="4" t="s">
        <v>18</v>
      </c>
      <c r="E129" s="8" t="str">
        <f>"3859001"</f>
        <v>3859001</v>
      </c>
      <c r="F129" s="6" t="s">
        <v>561</v>
      </c>
      <c r="G129" s="3">
        <v>2384022215</v>
      </c>
      <c r="H129" s="3" t="s">
        <v>562</v>
      </c>
      <c r="I129" s="3" t="s">
        <v>548</v>
      </c>
      <c r="J129" s="3" t="s">
        <v>551</v>
      </c>
      <c r="K129" s="3" t="s">
        <v>563</v>
      </c>
      <c r="L129" s="3">
        <v>58400</v>
      </c>
    </row>
    <row r="130" spans="1:12" x14ac:dyDescent="0.25">
      <c r="A130" s="3" t="s">
        <v>802</v>
      </c>
      <c r="B130" s="3" t="s">
        <v>845</v>
      </c>
      <c r="C130" s="3" t="s">
        <v>17</v>
      </c>
      <c r="D130" s="4" t="s">
        <v>18</v>
      </c>
      <c r="E130" s="8" t="str">
        <f>"3941001"</f>
        <v>3941001</v>
      </c>
      <c r="F130" s="6" t="s">
        <v>566</v>
      </c>
      <c r="G130" s="3">
        <v>2351079532</v>
      </c>
      <c r="H130" s="3" t="s">
        <v>567</v>
      </c>
      <c r="I130" s="3" t="s">
        <v>464</v>
      </c>
      <c r="J130" s="3" t="s">
        <v>564</v>
      </c>
      <c r="K130" s="3" t="s">
        <v>568</v>
      </c>
      <c r="L130" s="3">
        <v>60100</v>
      </c>
    </row>
    <row r="131" spans="1:12" ht="30" x14ac:dyDescent="0.25">
      <c r="A131" s="3" t="s">
        <v>802</v>
      </c>
      <c r="B131" s="3" t="s">
        <v>845</v>
      </c>
      <c r="C131" s="3" t="s">
        <v>16</v>
      </c>
      <c r="D131" s="4" t="s">
        <v>25</v>
      </c>
      <c r="E131" s="8" t="str">
        <f>"3940056"</f>
        <v>3940056</v>
      </c>
      <c r="F131" s="6" t="s">
        <v>569</v>
      </c>
      <c r="G131" s="3">
        <v>2351030850</v>
      </c>
      <c r="H131" s="3" t="s">
        <v>570</v>
      </c>
      <c r="I131" s="3" t="s">
        <v>464</v>
      </c>
      <c r="J131" s="3" t="s">
        <v>565</v>
      </c>
      <c r="K131" s="3" t="s">
        <v>571</v>
      </c>
      <c r="L131" s="3">
        <v>60100</v>
      </c>
    </row>
    <row r="132" spans="1:12" x14ac:dyDescent="0.25">
      <c r="A132" s="3" t="s">
        <v>802</v>
      </c>
      <c r="B132" s="3" t="s">
        <v>846</v>
      </c>
      <c r="C132" s="3" t="s">
        <v>17</v>
      </c>
      <c r="D132" s="4" t="s">
        <v>18</v>
      </c>
      <c r="E132" s="8" t="str">
        <f>"4441001"</f>
        <v>4441001</v>
      </c>
      <c r="F132" s="6" t="s">
        <v>572</v>
      </c>
      <c r="G132" s="3">
        <v>2321098081</v>
      </c>
      <c r="H132" s="3" t="s">
        <v>573</v>
      </c>
      <c r="I132" s="3" t="s">
        <v>465</v>
      </c>
      <c r="J132" s="3" t="s">
        <v>466</v>
      </c>
      <c r="K132" s="3" t="s">
        <v>574</v>
      </c>
      <c r="L132" s="3">
        <v>62100</v>
      </c>
    </row>
    <row r="133" spans="1:12" ht="30" x14ac:dyDescent="0.25">
      <c r="A133" s="3" t="s">
        <v>802</v>
      </c>
      <c r="B133" s="3" t="s">
        <v>846</v>
      </c>
      <c r="C133" s="3" t="s">
        <v>16</v>
      </c>
      <c r="D133" s="4" t="s">
        <v>25</v>
      </c>
      <c r="E133" s="8" t="str">
        <f>"4440095"</f>
        <v>4440095</v>
      </c>
      <c r="F133" s="6" t="s">
        <v>575</v>
      </c>
      <c r="G133" s="3">
        <v>2321099604</v>
      </c>
      <c r="H133" s="3" t="s">
        <v>576</v>
      </c>
      <c r="I133" s="3" t="s">
        <v>465</v>
      </c>
      <c r="J133" s="3" t="s">
        <v>466</v>
      </c>
      <c r="K133" s="3" t="s">
        <v>577</v>
      </c>
      <c r="L133" s="3">
        <v>62100</v>
      </c>
    </row>
    <row r="134" spans="1:12" x14ac:dyDescent="0.25">
      <c r="A134" s="3" t="s">
        <v>802</v>
      </c>
      <c r="B134" s="3" t="s">
        <v>847</v>
      </c>
      <c r="C134" s="3" t="s">
        <v>17</v>
      </c>
      <c r="D134" s="4" t="s">
        <v>18</v>
      </c>
      <c r="E134" s="8" t="str">
        <f>"4941001"</f>
        <v>4941001</v>
      </c>
      <c r="F134" s="6" t="s">
        <v>579</v>
      </c>
      <c r="G134" s="3">
        <v>2371023424</v>
      </c>
      <c r="H134" s="3" t="s">
        <v>580</v>
      </c>
      <c r="I134" s="3" t="s">
        <v>467</v>
      </c>
      <c r="J134" s="3" t="s">
        <v>468</v>
      </c>
      <c r="K134" s="3" t="s">
        <v>581</v>
      </c>
      <c r="L134" s="3">
        <v>63100</v>
      </c>
    </row>
    <row r="135" spans="1:12" x14ac:dyDescent="0.25">
      <c r="A135" s="3" t="s">
        <v>802</v>
      </c>
      <c r="B135" s="3" t="s">
        <v>847</v>
      </c>
      <c r="C135" s="3" t="s">
        <v>17</v>
      </c>
      <c r="D135" s="4" t="s">
        <v>18</v>
      </c>
      <c r="E135" s="8" t="str">
        <f>"4941002"</f>
        <v>4941002</v>
      </c>
      <c r="F135" s="6" t="s">
        <v>582</v>
      </c>
      <c r="G135" s="3">
        <v>2373042637</v>
      </c>
      <c r="H135" s="3" t="s">
        <v>583</v>
      </c>
      <c r="I135" s="3" t="s">
        <v>578</v>
      </c>
      <c r="J135" s="3" t="s">
        <v>584</v>
      </c>
      <c r="K135" s="3" t="s">
        <v>585</v>
      </c>
      <c r="L135" s="3">
        <v>63200</v>
      </c>
    </row>
    <row r="136" spans="1:12" ht="30" x14ac:dyDescent="0.25">
      <c r="A136" s="3" t="s">
        <v>802</v>
      </c>
      <c r="B136" s="3" t="s">
        <v>847</v>
      </c>
      <c r="C136" s="3" t="s">
        <v>16</v>
      </c>
      <c r="D136" s="4" t="s">
        <v>25</v>
      </c>
      <c r="E136" s="8" t="str">
        <f>"4944000"</f>
        <v>4944000</v>
      </c>
      <c r="F136" s="6" t="s">
        <v>586</v>
      </c>
      <c r="G136" s="3">
        <v>2373023598</v>
      </c>
      <c r="H136" s="3" t="s">
        <v>587</v>
      </c>
      <c r="I136" s="3" t="s">
        <v>578</v>
      </c>
      <c r="J136" s="3" t="s">
        <v>588</v>
      </c>
      <c r="K136" s="3" t="s">
        <v>589</v>
      </c>
      <c r="L136" s="3">
        <v>63200</v>
      </c>
    </row>
    <row r="137" spans="1:12" x14ac:dyDescent="0.25">
      <c r="A137" s="3" t="s">
        <v>803</v>
      </c>
      <c r="B137" s="3" t="s">
        <v>848</v>
      </c>
      <c r="C137" s="3" t="s">
        <v>16</v>
      </c>
      <c r="D137" s="4" t="s">
        <v>93</v>
      </c>
      <c r="E137" s="8" t="str">
        <f>"1701002"</f>
        <v>1701002</v>
      </c>
      <c r="F137" s="6" t="s">
        <v>598</v>
      </c>
      <c r="G137" s="3">
        <v>2810213569</v>
      </c>
      <c r="H137" s="3" t="s">
        <v>599</v>
      </c>
      <c r="I137" s="3" t="s">
        <v>125</v>
      </c>
      <c r="J137" s="3" t="s">
        <v>590</v>
      </c>
      <c r="K137" s="3" t="s">
        <v>597</v>
      </c>
      <c r="L137" s="3">
        <v>71409</v>
      </c>
    </row>
    <row r="138" spans="1:12" x14ac:dyDescent="0.25">
      <c r="A138" s="3" t="s">
        <v>803</v>
      </c>
      <c r="B138" s="3" t="s">
        <v>848</v>
      </c>
      <c r="C138" s="3" t="s">
        <v>17</v>
      </c>
      <c r="D138" s="4" t="s">
        <v>18</v>
      </c>
      <c r="E138" s="8" t="str">
        <f>"1741001"</f>
        <v>1741001</v>
      </c>
      <c r="F138" s="6" t="s">
        <v>600</v>
      </c>
      <c r="G138" s="3">
        <v>2810360436</v>
      </c>
      <c r="H138" s="3" t="s">
        <v>601</v>
      </c>
      <c r="I138" s="3" t="s">
        <v>125</v>
      </c>
      <c r="J138" s="3" t="s">
        <v>590</v>
      </c>
      <c r="K138" s="3" t="s">
        <v>602</v>
      </c>
      <c r="L138" s="3">
        <v>71601</v>
      </c>
    </row>
    <row r="139" spans="1:12" ht="30" x14ac:dyDescent="0.25">
      <c r="A139" s="3" t="s">
        <v>803</v>
      </c>
      <c r="B139" s="3" t="s">
        <v>848</v>
      </c>
      <c r="C139" s="3" t="s">
        <v>16</v>
      </c>
      <c r="D139" s="4" t="s">
        <v>25</v>
      </c>
      <c r="E139" s="8" t="str">
        <f>"1740060"</f>
        <v>1740060</v>
      </c>
      <c r="F139" s="6" t="s">
        <v>603</v>
      </c>
      <c r="G139" s="3">
        <v>2810762762</v>
      </c>
      <c r="H139" s="3" t="s">
        <v>604</v>
      </c>
      <c r="I139" s="3" t="s">
        <v>125</v>
      </c>
      <c r="J139" s="3" t="s">
        <v>590</v>
      </c>
      <c r="K139" s="3" t="s">
        <v>605</v>
      </c>
      <c r="L139" s="3">
        <v>71500</v>
      </c>
    </row>
    <row r="140" spans="1:12" x14ac:dyDescent="0.25">
      <c r="A140" s="3" t="s">
        <v>803</v>
      </c>
      <c r="B140" s="3" t="s">
        <v>848</v>
      </c>
      <c r="C140" s="3" t="s">
        <v>17</v>
      </c>
      <c r="D140" s="4" t="s">
        <v>18</v>
      </c>
      <c r="E140" s="8" t="str">
        <f>"1759011"</f>
        <v>1759011</v>
      </c>
      <c r="F140" s="6" t="s">
        <v>606</v>
      </c>
      <c r="G140" s="3">
        <v>2892305053</v>
      </c>
      <c r="H140" s="3" t="s">
        <v>607</v>
      </c>
      <c r="I140" s="3" t="s">
        <v>595</v>
      </c>
      <c r="J140" s="3" t="s">
        <v>596</v>
      </c>
      <c r="K140" s="3" t="s">
        <v>596</v>
      </c>
      <c r="L140" s="3">
        <v>70200</v>
      </c>
    </row>
    <row r="141" spans="1:12" x14ac:dyDescent="0.25">
      <c r="A141" s="3" t="s">
        <v>803</v>
      </c>
      <c r="B141" s="3" t="s">
        <v>849</v>
      </c>
      <c r="C141" s="3" t="s">
        <v>17</v>
      </c>
      <c r="D141" s="4" t="s">
        <v>18</v>
      </c>
      <c r="E141" s="8" t="str">
        <f>"3241001"</f>
        <v>3241001</v>
      </c>
      <c r="F141" s="6" t="s">
        <v>613</v>
      </c>
      <c r="G141" s="3">
        <v>2842026374</v>
      </c>
      <c r="H141" s="3" t="s">
        <v>614</v>
      </c>
      <c r="I141" s="3" t="s">
        <v>609</v>
      </c>
      <c r="J141" s="3" t="s">
        <v>611</v>
      </c>
      <c r="K141" s="3" t="s">
        <v>615</v>
      </c>
      <c r="L141" s="3">
        <v>72200</v>
      </c>
    </row>
    <row r="142" spans="1:12" x14ac:dyDescent="0.25">
      <c r="A142" s="3" t="s">
        <v>803</v>
      </c>
      <c r="B142" s="3" t="s">
        <v>849</v>
      </c>
      <c r="C142" s="3" t="s">
        <v>17</v>
      </c>
      <c r="D142" s="4" t="s">
        <v>18</v>
      </c>
      <c r="E142" s="8" t="str">
        <f>"3241002"</f>
        <v>3241002</v>
      </c>
      <c r="F142" s="6" t="s">
        <v>616</v>
      </c>
      <c r="G142" s="3">
        <v>2841083053</v>
      </c>
      <c r="H142" s="3" t="s">
        <v>617</v>
      </c>
      <c r="I142" s="3" t="s">
        <v>66</v>
      </c>
      <c r="J142" s="3" t="s">
        <v>302</v>
      </c>
      <c r="K142" s="3" t="s">
        <v>612</v>
      </c>
      <c r="L142" s="3">
        <v>72100</v>
      </c>
    </row>
    <row r="143" spans="1:12" x14ac:dyDescent="0.25">
      <c r="A143" s="3" t="s">
        <v>803</v>
      </c>
      <c r="B143" s="3" t="s">
        <v>849</v>
      </c>
      <c r="C143" s="3" t="s">
        <v>17</v>
      </c>
      <c r="D143" s="4" t="s">
        <v>18</v>
      </c>
      <c r="E143" s="8" t="str">
        <f>"3241010"</f>
        <v>3241010</v>
      </c>
      <c r="F143" s="6" t="s">
        <v>618</v>
      </c>
      <c r="G143" s="3">
        <v>2843029465</v>
      </c>
      <c r="H143" s="3" t="s">
        <v>619</v>
      </c>
      <c r="I143" s="3" t="s">
        <v>608</v>
      </c>
      <c r="J143" s="3" t="s">
        <v>610</v>
      </c>
      <c r="K143" s="3" t="s">
        <v>620</v>
      </c>
      <c r="L143" s="3">
        <v>72300</v>
      </c>
    </row>
    <row r="144" spans="1:12" ht="30" x14ac:dyDescent="0.25">
      <c r="A144" s="3" t="s">
        <v>803</v>
      </c>
      <c r="B144" s="3" t="s">
        <v>849</v>
      </c>
      <c r="C144" s="3" t="s">
        <v>16</v>
      </c>
      <c r="D144" s="4" t="s">
        <v>25</v>
      </c>
      <c r="E144" s="8" t="str">
        <f>"3204000"</f>
        <v>3204000</v>
      </c>
      <c r="F144" s="6" t="s">
        <v>621</v>
      </c>
      <c r="G144" s="3"/>
      <c r="H144" s="3"/>
      <c r="I144" s="3" t="s">
        <v>609</v>
      </c>
      <c r="J144" s="3"/>
      <c r="K144" s="3" t="s">
        <v>621</v>
      </c>
      <c r="L144" s="3"/>
    </row>
    <row r="145" spans="1:12" x14ac:dyDescent="0.25">
      <c r="A145" s="3" t="s">
        <v>803</v>
      </c>
      <c r="B145" s="3" t="s">
        <v>850</v>
      </c>
      <c r="C145" s="3" t="s">
        <v>17</v>
      </c>
      <c r="D145" s="4" t="s">
        <v>18</v>
      </c>
      <c r="E145" s="8" t="str">
        <f>"4141010"</f>
        <v>4141010</v>
      </c>
      <c r="F145" s="6" t="s">
        <v>622</v>
      </c>
      <c r="G145" s="3">
        <v>2831035068</v>
      </c>
      <c r="H145" s="3" t="s">
        <v>623</v>
      </c>
      <c r="I145" s="3" t="s">
        <v>591</v>
      </c>
      <c r="J145" s="3" t="s">
        <v>592</v>
      </c>
      <c r="K145" s="3" t="s">
        <v>624</v>
      </c>
      <c r="L145" s="3">
        <v>74133</v>
      </c>
    </row>
    <row r="146" spans="1:12" x14ac:dyDescent="0.25">
      <c r="A146" s="3" t="s">
        <v>803</v>
      </c>
      <c r="B146" s="3" t="s">
        <v>850</v>
      </c>
      <c r="C146" s="3" t="s">
        <v>16</v>
      </c>
      <c r="D146" s="4" t="s">
        <v>25</v>
      </c>
      <c r="E146" s="8" t="str">
        <f>"4111001"</f>
        <v>4111001</v>
      </c>
      <c r="F146" s="6" t="s">
        <v>625</v>
      </c>
      <c r="G146" s="3">
        <v>2831031320</v>
      </c>
      <c r="H146" s="3" t="s">
        <v>626</v>
      </c>
      <c r="I146" s="3" t="s">
        <v>591</v>
      </c>
      <c r="J146" s="3" t="s">
        <v>592</v>
      </c>
      <c r="K146" s="3" t="s">
        <v>627</v>
      </c>
      <c r="L146" s="3">
        <v>74150</v>
      </c>
    </row>
    <row r="147" spans="1:12" x14ac:dyDescent="0.25">
      <c r="A147" s="3" t="s">
        <v>803</v>
      </c>
      <c r="B147" s="3" t="s">
        <v>851</v>
      </c>
      <c r="C147" s="3" t="s">
        <v>17</v>
      </c>
      <c r="D147" s="4" t="s">
        <v>18</v>
      </c>
      <c r="E147" s="8" t="str">
        <f>"5041001"</f>
        <v>5041001</v>
      </c>
      <c r="F147" s="6" t="s">
        <v>628</v>
      </c>
      <c r="G147" s="3">
        <v>2821052100</v>
      </c>
      <c r="H147" s="3" t="s">
        <v>629</v>
      </c>
      <c r="I147" s="3" t="s">
        <v>593</v>
      </c>
      <c r="J147" s="3" t="s">
        <v>594</v>
      </c>
      <c r="K147" s="3" t="s">
        <v>630</v>
      </c>
      <c r="L147" s="3">
        <v>73100</v>
      </c>
    </row>
    <row r="148" spans="1:12" x14ac:dyDescent="0.25">
      <c r="A148" s="3" t="s">
        <v>803</v>
      </c>
      <c r="B148" s="3" t="s">
        <v>851</v>
      </c>
      <c r="C148" s="3" t="s">
        <v>17</v>
      </c>
      <c r="D148" s="4" t="s">
        <v>18</v>
      </c>
      <c r="E148" s="8" t="str">
        <f>"5059001"</f>
        <v>5059001</v>
      </c>
      <c r="F148" s="6" t="s">
        <v>632</v>
      </c>
      <c r="G148" s="3">
        <v>2822041102</v>
      </c>
      <c r="H148" s="3" t="s">
        <v>633</v>
      </c>
      <c r="I148" s="3" t="s">
        <v>631</v>
      </c>
      <c r="J148" s="3" t="s">
        <v>634</v>
      </c>
      <c r="K148" s="3" t="s">
        <v>635</v>
      </c>
      <c r="L148" s="3">
        <v>73400</v>
      </c>
    </row>
    <row r="149" spans="1:12" ht="30" x14ac:dyDescent="0.25">
      <c r="A149" s="3" t="s">
        <v>803</v>
      </c>
      <c r="B149" s="3" t="s">
        <v>851</v>
      </c>
      <c r="C149" s="3" t="s">
        <v>16</v>
      </c>
      <c r="D149" s="4" t="s">
        <v>25</v>
      </c>
      <c r="E149" s="8" t="str">
        <f>"5011201"</f>
        <v>5011201</v>
      </c>
      <c r="F149" s="6" t="s">
        <v>636</v>
      </c>
      <c r="G149" s="3">
        <v>2821087122</v>
      </c>
      <c r="H149" s="3" t="s">
        <v>637</v>
      </c>
      <c r="I149" s="3" t="s">
        <v>593</v>
      </c>
      <c r="J149" s="3" t="s">
        <v>638</v>
      </c>
      <c r="K149" s="3" t="s">
        <v>639</v>
      </c>
      <c r="L149" s="3">
        <v>73300</v>
      </c>
    </row>
    <row r="150" spans="1:12" x14ac:dyDescent="0.25">
      <c r="A150" s="3" t="s">
        <v>804</v>
      </c>
      <c r="B150" s="3" t="s">
        <v>852</v>
      </c>
      <c r="C150" s="3" t="s">
        <v>17</v>
      </c>
      <c r="D150" s="4" t="s">
        <v>18</v>
      </c>
      <c r="E150" s="8" t="str">
        <f>"1041001"</f>
        <v>1041001</v>
      </c>
      <c r="F150" s="6" t="s">
        <v>648</v>
      </c>
      <c r="G150" s="3">
        <v>2241036828</v>
      </c>
      <c r="H150" s="3" t="s">
        <v>649</v>
      </c>
      <c r="I150" s="3" t="s">
        <v>641</v>
      </c>
      <c r="J150" s="3" t="s">
        <v>650</v>
      </c>
      <c r="K150" s="3" t="s">
        <v>651</v>
      </c>
      <c r="L150" s="3">
        <v>85132</v>
      </c>
    </row>
    <row r="151" spans="1:12" x14ac:dyDescent="0.25">
      <c r="A151" s="3" t="s">
        <v>804</v>
      </c>
      <c r="B151" s="3" t="s">
        <v>852</v>
      </c>
      <c r="C151" s="3" t="s">
        <v>17</v>
      </c>
      <c r="D151" s="4" t="s">
        <v>18</v>
      </c>
      <c r="E151" s="8" t="str">
        <f>"1041002"</f>
        <v>1041002</v>
      </c>
      <c r="F151" s="6" t="s">
        <v>652</v>
      </c>
      <c r="G151" s="3">
        <v>2243059118</v>
      </c>
      <c r="H151" s="3" t="s">
        <v>653</v>
      </c>
      <c r="I151" s="3" t="s">
        <v>644</v>
      </c>
      <c r="J151" s="3" t="s">
        <v>647</v>
      </c>
      <c r="K151" s="3" t="s">
        <v>654</v>
      </c>
      <c r="L151" s="3">
        <v>85200</v>
      </c>
    </row>
    <row r="152" spans="1:12" x14ac:dyDescent="0.25">
      <c r="A152" s="3" t="s">
        <v>804</v>
      </c>
      <c r="B152" s="3" t="s">
        <v>852</v>
      </c>
      <c r="C152" s="3" t="s">
        <v>17</v>
      </c>
      <c r="D152" s="4" t="s">
        <v>18</v>
      </c>
      <c r="E152" s="8" t="str">
        <f>"1041003"</f>
        <v>1041003</v>
      </c>
      <c r="F152" s="6" t="s">
        <v>655</v>
      </c>
      <c r="G152" s="3">
        <v>2242020598</v>
      </c>
      <c r="H152" s="3" t="s">
        <v>656</v>
      </c>
      <c r="I152" s="3" t="s">
        <v>645</v>
      </c>
      <c r="J152" s="3" t="s">
        <v>657</v>
      </c>
      <c r="K152" s="3" t="s">
        <v>658</v>
      </c>
      <c r="L152" s="3">
        <v>85300</v>
      </c>
    </row>
    <row r="153" spans="1:12" x14ac:dyDescent="0.25">
      <c r="A153" s="3" t="s">
        <v>804</v>
      </c>
      <c r="B153" s="3" t="s">
        <v>852</v>
      </c>
      <c r="C153" s="3" t="s">
        <v>16</v>
      </c>
      <c r="D153" s="4" t="s">
        <v>25</v>
      </c>
      <c r="E153" s="8" t="str">
        <f>"1040064"</f>
        <v>1040064</v>
      </c>
      <c r="F153" s="6" t="s">
        <v>659</v>
      </c>
      <c r="G153" s="3">
        <v>2241027530</v>
      </c>
      <c r="H153" s="3" t="s">
        <v>660</v>
      </c>
      <c r="I153" s="3" t="s">
        <v>641</v>
      </c>
      <c r="J153" s="3" t="s">
        <v>641</v>
      </c>
      <c r="K153" s="3" t="s">
        <v>661</v>
      </c>
      <c r="L153" s="3">
        <v>85132</v>
      </c>
    </row>
    <row r="154" spans="1:12" ht="30" x14ac:dyDescent="0.25">
      <c r="A154" s="3" t="s">
        <v>804</v>
      </c>
      <c r="B154" s="3" t="s">
        <v>852</v>
      </c>
      <c r="C154" s="3" t="s">
        <v>16</v>
      </c>
      <c r="D154" s="4" t="s">
        <v>25</v>
      </c>
      <c r="E154" s="8" t="str">
        <f>"1004000"</f>
        <v>1004000</v>
      </c>
      <c r="F154" s="6" t="s">
        <v>662</v>
      </c>
      <c r="G154" s="3"/>
      <c r="H154" s="3"/>
      <c r="I154" s="3" t="s">
        <v>645</v>
      </c>
      <c r="J154" s="3"/>
      <c r="K154" s="3"/>
      <c r="L154" s="3">
        <v>85300</v>
      </c>
    </row>
    <row r="155" spans="1:12" ht="30" x14ac:dyDescent="0.25">
      <c r="A155" s="3" t="s">
        <v>804</v>
      </c>
      <c r="B155" s="3" t="s">
        <v>853</v>
      </c>
      <c r="C155" s="3" t="s">
        <v>16</v>
      </c>
      <c r="D155" s="4" t="s">
        <v>25</v>
      </c>
      <c r="E155" s="8" t="str">
        <f>"2940090"</f>
        <v>2940090</v>
      </c>
      <c r="F155" s="6" t="s">
        <v>665</v>
      </c>
      <c r="G155" s="3">
        <v>2285032289</v>
      </c>
      <c r="H155" s="3" t="s">
        <v>666</v>
      </c>
      <c r="I155" s="3" t="s">
        <v>646</v>
      </c>
      <c r="J155" s="3" t="s">
        <v>667</v>
      </c>
      <c r="K155" s="3" t="s">
        <v>668</v>
      </c>
      <c r="L155" s="3">
        <v>84302</v>
      </c>
    </row>
    <row r="156" spans="1:12" x14ac:dyDescent="0.25">
      <c r="A156" s="3" t="s">
        <v>804</v>
      </c>
      <c r="B156" s="3" t="s">
        <v>853</v>
      </c>
      <c r="C156" s="3" t="s">
        <v>17</v>
      </c>
      <c r="D156" s="4" t="s">
        <v>18</v>
      </c>
      <c r="E156" s="8" t="str">
        <f>"2941005"</f>
        <v>2941005</v>
      </c>
      <c r="F156" s="6" t="s">
        <v>669</v>
      </c>
      <c r="G156" s="3">
        <v>2285025769</v>
      </c>
      <c r="H156" s="3" t="s">
        <v>670</v>
      </c>
      <c r="I156" s="3" t="s">
        <v>646</v>
      </c>
      <c r="J156" s="3" t="s">
        <v>667</v>
      </c>
      <c r="K156" s="3" t="s">
        <v>671</v>
      </c>
      <c r="L156" s="3">
        <v>84300</v>
      </c>
    </row>
    <row r="157" spans="1:12" x14ac:dyDescent="0.25">
      <c r="A157" s="3" t="s">
        <v>804</v>
      </c>
      <c r="B157" s="3" t="s">
        <v>853</v>
      </c>
      <c r="C157" s="3" t="s">
        <v>17</v>
      </c>
      <c r="D157" s="4" t="s">
        <v>18</v>
      </c>
      <c r="E157" s="8" t="str">
        <f>"2941001"</f>
        <v>2941001</v>
      </c>
      <c r="F157" s="6" t="s">
        <v>675</v>
      </c>
      <c r="G157" s="3">
        <v>2281081200</v>
      </c>
      <c r="H157" s="3" t="s">
        <v>676</v>
      </c>
      <c r="I157" s="3" t="s">
        <v>642</v>
      </c>
      <c r="J157" s="3" t="s">
        <v>643</v>
      </c>
      <c r="K157" s="3" t="s">
        <v>677</v>
      </c>
      <c r="L157" s="3">
        <v>84100</v>
      </c>
    </row>
    <row r="158" spans="1:12" ht="30" x14ac:dyDescent="0.25">
      <c r="A158" s="3" t="s">
        <v>804</v>
      </c>
      <c r="B158" s="3" t="s">
        <v>853</v>
      </c>
      <c r="C158" s="3" t="s">
        <v>16</v>
      </c>
      <c r="D158" s="4" t="s">
        <v>25</v>
      </c>
      <c r="E158" s="8" t="str">
        <f>"2950065"</f>
        <v>2950065</v>
      </c>
      <c r="F158" s="6" t="s">
        <v>678</v>
      </c>
      <c r="G158" s="3">
        <v>2281085018</v>
      </c>
      <c r="H158" s="3" t="s">
        <v>679</v>
      </c>
      <c r="I158" s="3" t="s">
        <v>642</v>
      </c>
      <c r="J158" s="3" t="s">
        <v>643</v>
      </c>
      <c r="K158" s="3" t="s">
        <v>674</v>
      </c>
      <c r="L158" s="3">
        <v>84100</v>
      </c>
    </row>
    <row r="159" spans="1:12" x14ac:dyDescent="0.25">
      <c r="A159" s="3" t="s">
        <v>804</v>
      </c>
      <c r="B159" s="3" t="s">
        <v>853</v>
      </c>
      <c r="C159" s="3" t="s">
        <v>17</v>
      </c>
      <c r="D159" s="4" t="s">
        <v>18</v>
      </c>
      <c r="E159" s="8" t="str">
        <f>"2959001"</f>
        <v>2959001</v>
      </c>
      <c r="F159" s="6" t="s">
        <v>680</v>
      </c>
      <c r="G159" s="3">
        <v>2286032052</v>
      </c>
      <c r="H159" s="3" t="s">
        <v>681</v>
      </c>
      <c r="I159" s="3" t="s">
        <v>663</v>
      </c>
      <c r="J159" s="3" t="s">
        <v>664</v>
      </c>
      <c r="K159" s="3" t="s">
        <v>682</v>
      </c>
      <c r="L159" s="3">
        <v>84700</v>
      </c>
    </row>
    <row r="160" spans="1:12" ht="30" x14ac:dyDescent="0.25">
      <c r="A160" s="3" t="s">
        <v>804</v>
      </c>
      <c r="B160" s="3" t="s">
        <v>853</v>
      </c>
      <c r="C160" s="3" t="s">
        <v>16</v>
      </c>
      <c r="D160" s="4" t="s">
        <v>25</v>
      </c>
      <c r="E160" s="8" t="str">
        <f>"2944000"</f>
        <v>2944000</v>
      </c>
      <c r="F160" s="6" t="s">
        <v>683</v>
      </c>
      <c r="G160" s="3">
        <v>2284053157</v>
      </c>
      <c r="H160" s="3" t="s">
        <v>684</v>
      </c>
      <c r="I160" s="3" t="s">
        <v>672</v>
      </c>
      <c r="J160" s="3" t="s">
        <v>673</v>
      </c>
      <c r="K160" s="3" t="s">
        <v>640</v>
      </c>
      <c r="L160" s="3">
        <v>84400</v>
      </c>
    </row>
    <row r="161" spans="1:12" x14ac:dyDescent="0.25">
      <c r="A161" s="3" t="s">
        <v>805</v>
      </c>
      <c r="B161" s="3" t="s">
        <v>854</v>
      </c>
      <c r="C161" s="3" t="s">
        <v>17</v>
      </c>
      <c r="D161" s="4" t="s">
        <v>18</v>
      </c>
      <c r="E161" s="8" t="str">
        <f>"0241001"</f>
        <v>0241001</v>
      </c>
      <c r="F161" s="6" t="s">
        <v>692</v>
      </c>
      <c r="G161" s="3">
        <v>2751068125</v>
      </c>
      <c r="H161" s="3" t="s">
        <v>693</v>
      </c>
      <c r="I161" s="3" t="s">
        <v>691</v>
      </c>
      <c r="J161" s="3" t="s">
        <v>694</v>
      </c>
      <c r="K161" s="3" t="s">
        <v>695</v>
      </c>
      <c r="L161" s="3">
        <v>21200</v>
      </c>
    </row>
    <row r="162" spans="1:12" ht="30" x14ac:dyDescent="0.25">
      <c r="A162" s="3" t="s">
        <v>805</v>
      </c>
      <c r="B162" s="3" t="s">
        <v>854</v>
      </c>
      <c r="C162" s="3" t="s">
        <v>16</v>
      </c>
      <c r="D162" s="4" t="s">
        <v>25</v>
      </c>
      <c r="E162" s="8" t="str">
        <f>"0211001"</f>
        <v>0211001</v>
      </c>
      <c r="F162" s="6" t="s">
        <v>696</v>
      </c>
      <c r="G162" s="3">
        <v>2752061638</v>
      </c>
      <c r="H162" s="3" t="s">
        <v>697</v>
      </c>
      <c r="I162" s="3" t="s">
        <v>685</v>
      </c>
      <c r="J162" s="3" t="s">
        <v>698</v>
      </c>
      <c r="K162" s="3" t="s">
        <v>699</v>
      </c>
      <c r="L162" s="3">
        <v>21100</v>
      </c>
    </row>
    <row r="163" spans="1:12" ht="30" x14ac:dyDescent="0.25">
      <c r="A163" s="3" t="s">
        <v>805</v>
      </c>
      <c r="B163" s="3" t="s">
        <v>854</v>
      </c>
      <c r="C163" s="3" t="s">
        <v>17</v>
      </c>
      <c r="D163" s="4" t="s">
        <v>18</v>
      </c>
      <c r="E163" s="8" t="str">
        <f>"0225000"</f>
        <v>0225000</v>
      </c>
      <c r="F163" s="6" t="s">
        <v>700</v>
      </c>
      <c r="G163" s="3">
        <v>2754029548</v>
      </c>
      <c r="H163" s="3" t="s">
        <v>701</v>
      </c>
      <c r="I163" s="3" t="s">
        <v>690</v>
      </c>
      <c r="J163" s="3" t="s">
        <v>702</v>
      </c>
      <c r="K163" s="3" t="s">
        <v>703</v>
      </c>
      <c r="L163" s="3"/>
    </row>
    <row r="164" spans="1:12" x14ac:dyDescent="0.25">
      <c r="A164" s="3" t="s">
        <v>805</v>
      </c>
      <c r="B164" s="3" t="s">
        <v>855</v>
      </c>
      <c r="C164" s="3" t="s">
        <v>17</v>
      </c>
      <c r="D164" s="4" t="s">
        <v>18</v>
      </c>
      <c r="E164" s="8" t="str">
        <f>"0341001"</f>
        <v>0341001</v>
      </c>
      <c r="F164" s="6" t="s">
        <v>705</v>
      </c>
      <c r="G164" s="3">
        <v>2710243429</v>
      </c>
      <c r="H164" s="3" t="s">
        <v>706</v>
      </c>
      <c r="I164" s="3" t="s">
        <v>686</v>
      </c>
      <c r="J164" s="3" t="s">
        <v>707</v>
      </c>
      <c r="K164" s="3" t="s">
        <v>704</v>
      </c>
      <c r="L164" s="3">
        <v>22150</v>
      </c>
    </row>
    <row r="165" spans="1:12" x14ac:dyDescent="0.25">
      <c r="A165" s="3" t="s">
        <v>805</v>
      </c>
      <c r="B165" s="3" t="s">
        <v>855</v>
      </c>
      <c r="C165" s="3" t="s">
        <v>17</v>
      </c>
      <c r="D165" s="4" t="s">
        <v>18</v>
      </c>
      <c r="E165" s="8" t="str">
        <f>"0341002"</f>
        <v>0341002</v>
      </c>
      <c r="F165" s="6" t="s">
        <v>711</v>
      </c>
      <c r="G165" s="3">
        <v>2757029131</v>
      </c>
      <c r="H165" s="3" t="s">
        <v>712</v>
      </c>
      <c r="I165" s="3" t="s">
        <v>709</v>
      </c>
      <c r="J165" s="3" t="s">
        <v>710</v>
      </c>
      <c r="K165" s="3" t="s">
        <v>67</v>
      </c>
      <c r="L165" s="3">
        <v>22300</v>
      </c>
    </row>
    <row r="166" spans="1:12" ht="30" x14ac:dyDescent="0.25">
      <c r="A166" s="3" t="s">
        <v>805</v>
      </c>
      <c r="B166" s="3" t="s">
        <v>855</v>
      </c>
      <c r="C166" s="3" t="s">
        <v>16</v>
      </c>
      <c r="D166" s="4" t="s">
        <v>25</v>
      </c>
      <c r="E166" s="8" t="str">
        <f>"0304000"</f>
        <v>0304000</v>
      </c>
      <c r="F166" s="6" t="s">
        <v>713</v>
      </c>
      <c r="G166" s="3">
        <v>2710556185</v>
      </c>
      <c r="H166" s="3" t="s">
        <v>714</v>
      </c>
      <c r="I166" s="3" t="s">
        <v>686</v>
      </c>
      <c r="J166" s="3" t="s">
        <v>708</v>
      </c>
      <c r="K166" s="3" t="s">
        <v>715</v>
      </c>
      <c r="L166" s="3">
        <v>22012</v>
      </c>
    </row>
    <row r="167" spans="1:12" x14ac:dyDescent="0.25">
      <c r="A167" s="3" t="s">
        <v>805</v>
      </c>
      <c r="B167" s="3" t="s">
        <v>856</v>
      </c>
      <c r="C167" s="3" t="s">
        <v>17</v>
      </c>
      <c r="D167" s="4" t="s">
        <v>18</v>
      </c>
      <c r="E167" s="8" t="str">
        <f>"2841001"</f>
        <v>2841001</v>
      </c>
      <c r="F167" s="6" t="s">
        <v>718</v>
      </c>
      <c r="G167" s="3">
        <v>2741030932</v>
      </c>
      <c r="H167" s="3" t="s">
        <v>719</v>
      </c>
      <c r="I167" s="3" t="s">
        <v>716</v>
      </c>
      <c r="J167" s="3" t="s">
        <v>717</v>
      </c>
      <c r="K167" s="3" t="s">
        <v>720</v>
      </c>
      <c r="L167" s="3">
        <v>20010</v>
      </c>
    </row>
    <row r="168" spans="1:12" ht="30" x14ac:dyDescent="0.25">
      <c r="A168" s="3" t="s">
        <v>805</v>
      </c>
      <c r="B168" s="3" t="s">
        <v>856</v>
      </c>
      <c r="C168" s="3" t="s">
        <v>16</v>
      </c>
      <c r="D168" s="4" t="s">
        <v>25</v>
      </c>
      <c r="E168" s="8" t="str">
        <f>"2811001"</f>
        <v>2811001</v>
      </c>
      <c r="F168" s="6" t="s">
        <v>721</v>
      </c>
      <c r="G168" s="3">
        <v>2741038383</v>
      </c>
      <c r="H168" s="3" t="s">
        <v>722</v>
      </c>
      <c r="I168" s="3" t="s">
        <v>716</v>
      </c>
      <c r="J168" s="3" t="s">
        <v>723</v>
      </c>
      <c r="K168" s="3" t="s">
        <v>724</v>
      </c>
      <c r="L168" s="3">
        <v>20010</v>
      </c>
    </row>
    <row r="169" spans="1:12" x14ac:dyDescent="0.25">
      <c r="A169" s="3" t="s">
        <v>805</v>
      </c>
      <c r="B169" s="3" t="s">
        <v>857</v>
      </c>
      <c r="C169" s="3" t="s">
        <v>17</v>
      </c>
      <c r="D169" s="4" t="s">
        <v>18</v>
      </c>
      <c r="E169" s="8" t="str">
        <f>"3041001"</f>
        <v>3041001</v>
      </c>
      <c r="F169" s="6" t="s">
        <v>725</v>
      </c>
      <c r="G169" s="3">
        <v>2731089502</v>
      </c>
      <c r="H169" s="3" t="s">
        <v>726</v>
      </c>
      <c r="I169" s="3" t="s">
        <v>687</v>
      </c>
      <c r="J169" s="3" t="s">
        <v>727</v>
      </c>
      <c r="K169" s="3" t="s">
        <v>728</v>
      </c>
      <c r="L169" s="3">
        <v>23100</v>
      </c>
    </row>
    <row r="170" spans="1:12" x14ac:dyDescent="0.25">
      <c r="A170" s="3" t="s">
        <v>805</v>
      </c>
      <c r="B170" s="3" t="s">
        <v>857</v>
      </c>
      <c r="C170" s="3" t="s">
        <v>17</v>
      </c>
      <c r="D170" s="4" t="s">
        <v>18</v>
      </c>
      <c r="E170" s="8" t="str">
        <f>"3059001"</f>
        <v>3059001</v>
      </c>
      <c r="F170" s="6" t="s">
        <v>732</v>
      </c>
      <c r="G170" s="3">
        <v>2735029223</v>
      </c>
      <c r="H170" s="3" t="s">
        <v>733</v>
      </c>
      <c r="I170" s="3" t="s">
        <v>730</v>
      </c>
      <c r="J170" s="3" t="s">
        <v>731</v>
      </c>
      <c r="K170" s="3" t="s">
        <v>144</v>
      </c>
      <c r="L170" s="3">
        <v>23051</v>
      </c>
    </row>
    <row r="171" spans="1:12" ht="30" x14ac:dyDescent="0.25">
      <c r="A171" s="3" t="s">
        <v>805</v>
      </c>
      <c r="B171" s="3" t="s">
        <v>857</v>
      </c>
      <c r="C171" s="3" t="s">
        <v>16</v>
      </c>
      <c r="D171" s="4" t="s">
        <v>25</v>
      </c>
      <c r="E171" s="8" t="str">
        <f>"3004000"</f>
        <v>3004000</v>
      </c>
      <c r="F171" s="6" t="s">
        <v>734</v>
      </c>
      <c r="G171" s="3">
        <v>2733092002</v>
      </c>
      <c r="H171" s="3" t="s">
        <v>735</v>
      </c>
      <c r="I171" s="3" t="s">
        <v>729</v>
      </c>
      <c r="J171" s="3" t="s">
        <v>729</v>
      </c>
      <c r="K171" s="3" t="s">
        <v>736</v>
      </c>
      <c r="L171" s="3">
        <v>23200</v>
      </c>
    </row>
    <row r="172" spans="1:12" x14ac:dyDescent="0.25">
      <c r="A172" s="3" t="s">
        <v>805</v>
      </c>
      <c r="B172" s="3" t="s">
        <v>858</v>
      </c>
      <c r="C172" s="3" t="s">
        <v>17</v>
      </c>
      <c r="D172" s="4" t="s">
        <v>18</v>
      </c>
      <c r="E172" s="8" t="str">
        <f>"3641001"</f>
        <v>3641001</v>
      </c>
      <c r="F172" s="6" t="s">
        <v>738</v>
      </c>
      <c r="G172" s="3">
        <v>2721085023</v>
      </c>
      <c r="H172" s="3" t="s">
        <v>739</v>
      </c>
      <c r="I172" s="3" t="s">
        <v>688</v>
      </c>
      <c r="J172" s="3" t="s">
        <v>689</v>
      </c>
      <c r="K172" s="3" t="s">
        <v>740</v>
      </c>
      <c r="L172" s="3">
        <v>24100</v>
      </c>
    </row>
    <row r="173" spans="1:12" x14ac:dyDescent="0.25">
      <c r="A173" s="3" t="s">
        <v>805</v>
      </c>
      <c r="B173" s="3" t="s">
        <v>858</v>
      </c>
      <c r="C173" s="3" t="s">
        <v>17</v>
      </c>
      <c r="D173" s="4" t="s">
        <v>18</v>
      </c>
      <c r="E173" s="8" t="str">
        <f>"3641002"</f>
        <v>3641002</v>
      </c>
      <c r="F173" s="6" t="s">
        <v>742</v>
      </c>
      <c r="G173" s="3">
        <v>2761033988</v>
      </c>
      <c r="H173" s="3" t="s">
        <v>743</v>
      </c>
      <c r="I173" s="3" t="s">
        <v>737</v>
      </c>
      <c r="J173" s="3" t="s">
        <v>741</v>
      </c>
      <c r="K173" s="3" t="s">
        <v>744</v>
      </c>
      <c r="L173" s="3">
        <v>24300</v>
      </c>
    </row>
    <row r="174" spans="1:12" ht="30" x14ac:dyDescent="0.25">
      <c r="A174" s="3" t="s">
        <v>805</v>
      </c>
      <c r="B174" s="3" t="s">
        <v>858</v>
      </c>
      <c r="C174" s="3" t="s">
        <v>16</v>
      </c>
      <c r="D174" s="4" t="s">
        <v>25</v>
      </c>
      <c r="E174" s="8" t="str">
        <f>"3611001"</f>
        <v>3611001</v>
      </c>
      <c r="F174" s="6" t="s">
        <v>745</v>
      </c>
      <c r="G174" s="3">
        <v>2721062926</v>
      </c>
      <c r="H174" s="3" t="s">
        <v>746</v>
      </c>
      <c r="I174" s="3" t="s">
        <v>688</v>
      </c>
      <c r="J174" s="3" t="s">
        <v>689</v>
      </c>
      <c r="K174" s="3" t="s">
        <v>747</v>
      </c>
      <c r="L174" s="3">
        <v>24100</v>
      </c>
    </row>
    <row r="175" spans="1:12" x14ac:dyDescent="0.25">
      <c r="A175" s="3" t="s">
        <v>806</v>
      </c>
      <c r="B175" s="3" t="s">
        <v>859</v>
      </c>
      <c r="C175" s="3" t="s">
        <v>17</v>
      </c>
      <c r="D175" s="4" t="s">
        <v>18</v>
      </c>
      <c r="E175" s="8" t="str">
        <f>"0741001"</f>
        <v>0741001</v>
      </c>
      <c r="F175" s="6" t="s">
        <v>757</v>
      </c>
      <c r="G175" s="3">
        <v>2262023645</v>
      </c>
      <c r="H175" s="3" t="s">
        <v>758</v>
      </c>
      <c r="I175" s="3" t="s">
        <v>755</v>
      </c>
      <c r="J175" s="3" t="s">
        <v>756</v>
      </c>
      <c r="K175" s="3" t="s">
        <v>759</v>
      </c>
      <c r="L175" s="3">
        <v>32200</v>
      </c>
    </row>
    <row r="176" spans="1:12" x14ac:dyDescent="0.25">
      <c r="A176" s="3" t="s">
        <v>806</v>
      </c>
      <c r="B176" s="3" t="s">
        <v>859</v>
      </c>
      <c r="C176" s="3" t="s">
        <v>17</v>
      </c>
      <c r="D176" s="4" t="s">
        <v>18</v>
      </c>
      <c r="E176" s="8" t="str">
        <f>"0741002"</f>
        <v>0741002</v>
      </c>
      <c r="F176" s="6" t="s">
        <v>760</v>
      </c>
      <c r="G176" s="3">
        <v>2261351522</v>
      </c>
      <c r="H176" s="3" t="s">
        <v>761</v>
      </c>
      <c r="I176" s="3" t="s">
        <v>748</v>
      </c>
      <c r="J176" s="3" t="s">
        <v>762</v>
      </c>
      <c r="K176" s="3" t="s">
        <v>763</v>
      </c>
      <c r="L176" s="3">
        <v>32100</v>
      </c>
    </row>
    <row r="177" spans="1:12" x14ac:dyDescent="0.25">
      <c r="A177" s="3" t="s">
        <v>806</v>
      </c>
      <c r="B177" s="3" t="s">
        <v>860</v>
      </c>
      <c r="C177" s="3" t="s">
        <v>17</v>
      </c>
      <c r="D177" s="4" t="s">
        <v>18</v>
      </c>
      <c r="E177" s="8" t="str">
        <f>"1241001"</f>
        <v>1241001</v>
      </c>
      <c r="F177" s="6" t="s">
        <v>766</v>
      </c>
      <c r="G177" s="3">
        <v>2221044580</v>
      </c>
      <c r="H177" s="3" t="s">
        <v>767</v>
      </c>
      <c r="I177" s="3" t="s">
        <v>749</v>
      </c>
      <c r="J177" s="3" t="s">
        <v>764</v>
      </c>
      <c r="K177" s="3" t="s">
        <v>768</v>
      </c>
      <c r="L177" s="3">
        <v>34100</v>
      </c>
    </row>
    <row r="178" spans="1:12" ht="30" x14ac:dyDescent="0.25">
      <c r="A178" s="3" t="s">
        <v>806</v>
      </c>
      <c r="B178" s="3" t="s">
        <v>860</v>
      </c>
      <c r="C178" s="3" t="s">
        <v>16</v>
      </c>
      <c r="D178" s="4" t="s">
        <v>25</v>
      </c>
      <c r="E178" s="8" t="str">
        <f>"1250035"</f>
        <v>1250035</v>
      </c>
      <c r="F178" s="6" t="s">
        <v>769</v>
      </c>
      <c r="G178" s="3">
        <v>2221350738</v>
      </c>
      <c r="H178" s="3" t="s">
        <v>770</v>
      </c>
      <c r="I178" s="3" t="s">
        <v>749</v>
      </c>
      <c r="J178" s="3" t="s">
        <v>771</v>
      </c>
      <c r="K178" s="3" t="s">
        <v>772</v>
      </c>
      <c r="L178" s="3">
        <v>34131</v>
      </c>
    </row>
    <row r="179" spans="1:12" x14ac:dyDescent="0.25">
      <c r="A179" s="3" t="s">
        <v>806</v>
      </c>
      <c r="B179" s="3" t="s">
        <v>860</v>
      </c>
      <c r="C179" s="3" t="s">
        <v>17</v>
      </c>
      <c r="D179" s="4" t="s">
        <v>18</v>
      </c>
      <c r="E179" s="8" t="str">
        <f>"1259001"</f>
        <v>1259001</v>
      </c>
      <c r="F179" s="6" t="s">
        <v>773</v>
      </c>
      <c r="G179" s="3">
        <v>2226056152</v>
      </c>
      <c r="H179" s="3" t="s">
        <v>774</v>
      </c>
      <c r="I179" s="3" t="s">
        <v>765</v>
      </c>
      <c r="J179" s="3" t="s">
        <v>775</v>
      </c>
      <c r="K179" s="3" t="s">
        <v>776</v>
      </c>
      <c r="L179" s="3">
        <v>34200</v>
      </c>
    </row>
    <row r="180" spans="1:12" x14ac:dyDescent="0.25">
      <c r="A180" s="3" t="s">
        <v>806</v>
      </c>
      <c r="B180" s="3" t="s">
        <v>861</v>
      </c>
      <c r="C180" s="3" t="s">
        <v>17</v>
      </c>
      <c r="D180" s="4" t="s">
        <v>18</v>
      </c>
      <c r="E180" s="8" t="str">
        <f>"1341001"</f>
        <v>1341001</v>
      </c>
      <c r="F180" s="6" t="s">
        <v>777</v>
      </c>
      <c r="G180" s="3">
        <v>2237080122</v>
      </c>
      <c r="H180" s="3" t="s">
        <v>778</v>
      </c>
      <c r="I180" s="3" t="s">
        <v>750</v>
      </c>
      <c r="J180" s="3" t="s">
        <v>750</v>
      </c>
      <c r="K180" s="3" t="s">
        <v>779</v>
      </c>
      <c r="L180" s="3">
        <v>36100</v>
      </c>
    </row>
    <row r="181" spans="1:12" ht="30" x14ac:dyDescent="0.25">
      <c r="A181" s="3" t="s">
        <v>806</v>
      </c>
      <c r="B181" s="3" t="s">
        <v>861</v>
      </c>
      <c r="C181" s="3" t="s">
        <v>16</v>
      </c>
      <c r="D181" s="4" t="s">
        <v>25</v>
      </c>
      <c r="E181" s="8" t="str">
        <f>"1304000"</f>
        <v>1304000</v>
      </c>
      <c r="F181" s="6" t="s">
        <v>780</v>
      </c>
      <c r="G181" s="3"/>
      <c r="H181" s="3"/>
      <c r="I181" s="3" t="s">
        <v>750</v>
      </c>
      <c r="J181" s="3"/>
      <c r="K181" s="3"/>
      <c r="L181" s="3">
        <v>36100</v>
      </c>
    </row>
    <row r="182" spans="1:12" x14ac:dyDescent="0.25">
      <c r="A182" s="3" t="s">
        <v>806</v>
      </c>
      <c r="B182" s="3" t="s">
        <v>862</v>
      </c>
      <c r="C182" s="3" t="s">
        <v>17</v>
      </c>
      <c r="D182" s="4" t="s">
        <v>18</v>
      </c>
      <c r="E182" s="8" t="str">
        <f>"4641001"</f>
        <v>4641001</v>
      </c>
      <c r="F182" s="6" t="s">
        <v>781</v>
      </c>
      <c r="G182" s="3">
        <v>2231350148</v>
      </c>
      <c r="H182" s="3" t="s">
        <v>782</v>
      </c>
      <c r="I182" s="3" t="s">
        <v>751</v>
      </c>
      <c r="J182" s="3" t="s">
        <v>752</v>
      </c>
      <c r="K182" s="3" t="s">
        <v>783</v>
      </c>
      <c r="L182" s="3">
        <v>35132</v>
      </c>
    </row>
    <row r="183" spans="1:12" ht="30" x14ac:dyDescent="0.25">
      <c r="A183" s="3" t="s">
        <v>806</v>
      </c>
      <c r="B183" s="3" t="s">
        <v>862</v>
      </c>
      <c r="C183" s="3" t="s">
        <v>16</v>
      </c>
      <c r="D183" s="4" t="s">
        <v>25</v>
      </c>
      <c r="E183" s="8" t="str">
        <f>"4611001"</f>
        <v>4611001</v>
      </c>
      <c r="F183" s="6" t="s">
        <v>784</v>
      </c>
      <c r="G183" s="3">
        <v>2231350205</v>
      </c>
      <c r="H183" s="3" t="s">
        <v>785</v>
      </c>
      <c r="I183" s="3" t="s">
        <v>751</v>
      </c>
      <c r="J183" s="3" t="s">
        <v>786</v>
      </c>
      <c r="K183" s="3" t="s">
        <v>787</v>
      </c>
      <c r="L183" s="3">
        <v>35150</v>
      </c>
    </row>
    <row r="184" spans="1:12" x14ac:dyDescent="0.25">
      <c r="A184" s="3" t="s">
        <v>806</v>
      </c>
      <c r="B184" s="3" t="s">
        <v>863</v>
      </c>
      <c r="C184" s="3" t="s">
        <v>17</v>
      </c>
      <c r="D184" s="4" t="s">
        <v>18</v>
      </c>
      <c r="E184" s="8" t="str">
        <f>"4841001"</f>
        <v>4841001</v>
      </c>
      <c r="F184" s="6" t="s">
        <v>789</v>
      </c>
      <c r="G184" s="3">
        <v>2265079011</v>
      </c>
      <c r="H184" s="3" t="s">
        <v>790</v>
      </c>
      <c r="I184" s="3" t="s">
        <v>753</v>
      </c>
      <c r="J184" s="3" t="s">
        <v>788</v>
      </c>
      <c r="K184" s="3" t="s">
        <v>791</v>
      </c>
      <c r="L184" s="3">
        <v>33100</v>
      </c>
    </row>
    <row r="185" spans="1:12" ht="30" x14ac:dyDescent="0.25">
      <c r="A185" s="3" t="s">
        <v>806</v>
      </c>
      <c r="B185" s="3" t="s">
        <v>863</v>
      </c>
      <c r="C185" s="3" t="s">
        <v>16</v>
      </c>
      <c r="D185" s="4" t="s">
        <v>25</v>
      </c>
      <c r="E185" s="8" t="str">
        <f>"4804000"</f>
        <v>4804000</v>
      </c>
      <c r="F185" s="6" t="s">
        <v>792</v>
      </c>
      <c r="G185" s="3">
        <v>2265023566</v>
      </c>
      <c r="H185" s="3" t="s">
        <v>793</v>
      </c>
      <c r="I185" s="3" t="s">
        <v>753</v>
      </c>
      <c r="J185" s="3" t="s">
        <v>754</v>
      </c>
      <c r="K185" s="3" t="s">
        <v>794</v>
      </c>
      <c r="L185" s="3">
        <v>33100</v>
      </c>
    </row>
  </sheetData>
  <autoFilter ref="A1:L18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ΣΜΕΑΕ ΒΘΜΙΑΣ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Χριστίνα Παπαπαναγιώτου</cp:lastModifiedBy>
  <dcterms:created xsi:type="dcterms:W3CDTF">2025-08-28T04:16:54Z</dcterms:created>
  <dcterms:modified xsi:type="dcterms:W3CDTF">2025-08-29T12:05:09Z</dcterms:modified>
</cp:coreProperties>
</file>