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Β Σχολικων Δομών\ΣΧΟΛ. ΜΕΤΑΒΟΛΕΣ\ΣΧ. ΜΟΝΑΔΕΣ_ΕΚΤΕΤΑΜΕΝΑ_ΣΤΟΙΧ\2025-26\"/>
    </mc:Choice>
  </mc:AlternateContent>
  <bookViews>
    <workbookView xWindow="0" yWindow="0" windowWidth="28800" windowHeight="12585"/>
  </bookViews>
  <sheets>
    <sheet name="ΣΜΕΑΕ ΑΘΜΙΑΣ" sheetId="1" r:id="rId1"/>
  </sheets>
  <definedNames>
    <definedName name="_xlnm._FilterDatabase" localSheetId="0" hidden="1">'ΣΜΕΑΕ ΑΘΜΙΑΣ'!$A$1:$L$375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</calcChain>
</file>

<file path=xl/sharedStrings.xml><?xml version="1.0" encoding="utf-8"?>
<sst xmlns="http://schemas.openxmlformats.org/spreadsheetml/2006/main" count="3304" uniqueCount="1440">
  <si>
    <t>Μ. ΚΑΘΑΡΙΟΥ 30</t>
  </si>
  <si>
    <t>ΑΜΦΙΣΣΑ</t>
  </si>
  <si>
    <t>ΔΕΛΦΩΝ</t>
  </si>
  <si>
    <t>mail@nip-eid-amfiss.fok.sch.gr</t>
  </si>
  <si>
    <t>ΕΙΔΙΚΟ ΝΗΠΙΑΓΩΓΕΙΟ ΑΜΦΙΣΣΑ</t>
  </si>
  <si>
    <t>Ολοήμερο Νηπιαγωγείο Ειδικής Αγωγής</t>
  </si>
  <si>
    <t>Νηπιαγωγεία</t>
  </si>
  <si>
    <t>Π.Ε. ΦΩΚΙΔΑΣ</t>
  </si>
  <si>
    <t>ΣΤΕΡΕΑΣ ΕΛΛΑΔΑΣ</t>
  </si>
  <si>
    <t>ΦΡΟΥΡΙΟΥ 81</t>
  </si>
  <si>
    <t>mail@dim-eid-amfiss.fok.sch.gr</t>
  </si>
  <si>
    <t>ΕΙΔΙΚΟ ΔΗΜΟΤΙΚΟ ΣΧΟΛΕΙΟ ΑΜΦΙΣΣΑΣ</t>
  </si>
  <si>
    <t>Ολοήμερο Δημοτικό Σχολείο Ειδικής Αγωγής</t>
  </si>
  <si>
    <t>Δημοτικά Σχολεία</t>
  </si>
  <si>
    <t>ΛΟΚΡΩΝ</t>
  </si>
  <si>
    <t>Ειδικό Νηπιαγωγείο Αταλάντης</t>
  </si>
  <si>
    <t>Π.Ε. ΦΘΙΩΤΙΔΑΣ</t>
  </si>
  <si>
    <t>ΓΡΕΒΕΝΩΝ ΚΑΙ ΜΠΕΛΟΓΙΑΝΝΗ</t>
  </si>
  <si>
    <t>ΛΑΜΙΑ</t>
  </si>
  <si>
    <t>ΛΑΜΙΕΩΝ</t>
  </si>
  <si>
    <t>mail@nip-eid-lamias.fth.sch.gr</t>
  </si>
  <si>
    <t>ΕΙΔΙΚΟ ΝΗΠΙΑΓΩΓΕΙΟ ΛΑΜΙΑΣ</t>
  </si>
  <si>
    <t>ΧΡ.ΛΥΓΔΗ 1</t>
  </si>
  <si>
    <t>ΑΤΑΛΑΝΤΗ</t>
  </si>
  <si>
    <t>mail@dim-eid-atalant.fth.sch.gr</t>
  </si>
  <si>
    <t>ΕΙΔΙΚΟ ΔΗΜΟΤΙΚΟ ΣΧΟΛΕΙΟ ΑΤΑΛΑΝΤΗΣ</t>
  </si>
  <si>
    <t>mail@1dim-eid-lamias.fth.sch.gr</t>
  </si>
  <si>
    <t>ΕΙΔΙΚΟ ΔΗΜΟΤΙΚΟ ΣΧΟΛΕΙΟ ΛΑΜΙΑΣ</t>
  </si>
  <si>
    <t>ΑΜΟΡΓΟΥ 6</t>
  </si>
  <si>
    <t>ΚΑΡΠΕΝΗΣΙΟΥ</t>
  </si>
  <si>
    <t>mail@nip-eid-karpen.eyr.sch.gr</t>
  </si>
  <si>
    <t>ΕΙΔΙΚΟ ΝΗΠΙΑΓΩΓΕΙΟ ΚΑΡΠΕΝΗΣΙΟΥ</t>
  </si>
  <si>
    <t>Π.Ε. ΕΥΡΥΤΑΝΙΑΣ</t>
  </si>
  <si>
    <t>mail@dim-eid-karpen.eyr.sch.gr</t>
  </si>
  <si>
    <t>ΕΙΔΙΚΟ ΔΗΜΟΤΙΚΟ ΣΧΟΛΕΙΟ ΚΑΡΠΕΝΗΣΙΟΥ</t>
  </si>
  <si>
    <t>ΣΚΛΗΡΟ - ΨΑΧΝΑ ΕΥΒΟΙΑΣ</t>
  </si>
  <si>
    <t>ΨΑΧΝΑ</t>
  </si>
  <si>
    <t>ΔΙΡΦΥΩΝ-ΜΕΣΣΑΠΙΩΝ</t>
  </si>
  <si>
    <t>mail@dim-eid-psachn.eyv.sch.gr</t>
  </si>
  <si>
    <t>ΕΙΔΙΚΟ ΔΗΜΟΤΙΚΟ ΣΧΟΛΕΙΟ ΨΑΧΝΩΝ</t>
  </si>
  <si>
    <t>Π.Ε. ΕΥΒΟΙΑΣ</t>
  </si>
  <si>
    <t>ΝΕΟΣ ΠΥΡΓΟΣ</t>
  </si>
  <si>
    <t>ΝΕΟΣ ΠΥΡΓΟΣ ΙΣΤΙΑΙΑΣ</t>
  </si>
  <si>
    <t>ΙΣΤΙΑΙΑΣ-ΑΙΔΗΨΟΥ</t>
  </si>
  <si>
    <t>mail@dim-eid-n-pyrgou.eyv.sch.gr</t>
  </si>
  <si>
    <t>ΕΙΔΙΚΟ ΔΗΜΟΤΙΚΟ ΣΧΟΛΕΙΟ ΝΕΟΥ ΠΥΡΓΟΥ</t>
  </si>
  <si>
    <t>ΕΙΔΙΚΟ ΝΗΠΙΑΓΩΓΕΙΟ ΝΕΟΥ ΠΥΡΓΟΥ</t>
  </si>
  <si>
    <t>ΚΥΜΗ</t>
  </si>
  <si>
    <t>ΚΥΜΗΣ-ΑΛΙΒΕΡΙΟΥ</t>
  </si>
  <si>
    <t>ΕΙΔΙΚΟ ΔΗΜΟΤΙΚΟ ΣΧΟΛΕΙΟ ΚΥΜΗ</t>
  </si>
  <si>
    <t>Λέπουρα</t>
  </si>
  <si>
    <t>Λέπουρα Εύβοιας</t>
  </si>
  <si>
    <t>dimeidaliver@sch.gr</t>
  </si>
  <si>
    <t>ΕΙΔΙΚΟ ΔΗΜΟΤΙΚΟ ΣΧΟΛΕΙΟ ΑΛΙΒΕΡΙΟΥ</t>
  </si>
  <si>
    <t>28ΗΣ ΟΚΤΩΒΡΙΟΥ - ΑΓ. ΝΙΚΟΛΑΟΣ ΧΑΛΚΙΔΑΣ</t>
  </si>
  <si>
    <t>ΧΑΛΚΙΔΑ</t>
  </si>
  <si>
    <t>ΧΑΛΚΙΔΕΩΝ</t>
  </si>
  <si>
    <t>mail@nip-eid-chalk.eyv.sch.gr</t>
  </si>
  <si>
    <t>ΕΙΔΙΚΟ ΝΗΠΙΑΓΩΓΕΙΟ ΧΑΛΚΙΔΑΣ</t>
  </si>
  <si>
    <t>ΈΛΛΟΠΟΣ 20</t>
  </si>
  <si>
    <t>mail@dim-ekv-chalk.eyv.sch.gr</t>
  </si>
  <si>
    <t>1ο ΕΙΔΙΚΟ ΔΗΜΟΤΙΚΟ ΣΧΟΛΕΙΟ ΚΩΦΩΝ ΚΑΙ ΒΑΡΗΚΟΩΝ ΧΑΛΚΙΔΑΣ</t>
  </si>
  <si>
    <t>ΜΠΑΛΑΛΑΙΩΝ 47</t>
  </si>
  <si>
    <t>mail@1dim-eid-chalk.eyv.sch.gr</t>
  </si>
  <si>
    <t>1ο ΕΙΔΙΚΟ ΔΗΜΟΤΙΚΟ ΣΧΟΛΕΙΟ ΧΑΛΚΙΔΑΣ</t>
  </si>
  <si>
    <t>ΝΕΟΦΥΤΟΥ 29</t>
  </si>
  <si>
    <t>1ο ΕΙΔΙΚΟ ΝΗΠΙΑΓΩΓΕΙΟ ΧΑΛΚΙΔΑ - ΚΩΦΩΝ ΚΑΙ ΒΑΡΗΚΟΩΝ</t>
  </si>
  <si>
    <t>ΑΡΙΣΤΟΦΑΝΟΥΣ ΚΑΙ ΑΤΑΛΑΝΤΗΣ</t>
  </si>
  <si>
    <t>ΛΙΒΑΔΕΙΑΣ</t>
  </si>
  <si>
    <t>ΛΕΒΑΔΕΩΝ</t>
  </si>
  <si>
    <t>mail@nip-eid-livad.voi.sch.gr</t>
  </si>
  <si>
    <t>ΕΙΔΙΚΟ ΝΗΠΙΑΓΩΓΕΙΟ ΛΙΒΑΔΕΙΑΣ</t>
  </si>
  <si>
    <t>Π.Ε. ΒΟΙΩΤΙΑΣ</t>
  </si>
  <si>
    <t>ΛΙΒΑΔΕΙΑ</t>
  </si>
  <si>
    <t>mail@1dim-eid-livad.voi.sch.gr</t>
  </si>
  <si>
    <t>ΕΙΔΙΚΟ ΔΗΜΟΤΙΚΟ ΣΧΟΛΕΙΟ ΛΙΒΑΔΕΙΑΣ</t>
  </si>
  <si>
    <t>ΤΣΑΚΑΛΩΦ 2</t>
  </si>
  <si>
    <t>ΘΗΒΑ</t>
  </si>
  <si>
    <t>ΘΗΒΑΙΩΝ</t>
  </si>
  <si>
    <t>mail@nip-eid-thivas.voi.sch.gr</t>
  </si>
  <si>
    <t>ΕΙΔΙΚΟ ΝΗΠΙΑΓΩΓΕΙΟ ΘΗΒΑΣ</t>
  </si>
  <si>
    <t>mail@dim-eid-thivas.voi.sch.gr</t>
  </si>
  <si>
    <t>ΕΙΔΙΚΟ ΔΗΜΟΤΙΚΟ ΣΧΟΛΕΙΟ ΘΗΒΑΣ</t>
  </si>
  <si>
    <t>ΣΧΟΛΙΚΟ ΣΥΓΚΡΟΤΗΜΑ ΛΑΚΩΝΙΚΗΣ (ΦΑΡΕΣ)</t>
  </si>
  <si>
    <t>ΚΑΛΑΜΑΤΑ ΜΕΣΣΗΝΙΑΣ</t>
  </si>
  <si>
    <t>ΚΑΛΑΜΑΤΑΣ</t>
  </si>
  <si>
    <t>mail@nip-eid-kalam.mes.sch.gr</t>
  </si>
  <si>
    <t>ΕΙΔΙΚΟ ΝΗΠΙΑΓΩΓΕΙΟ ΚΑΛΑΜΑΤΑΣ</t>
  </si>
  <si>
    <t>Π.Ε. ΜΕΣΣΗΝΙΑΣ</t>
  </si>
  <si>
    <t>ΠΕΛΟΠΟΝΝΗΣΟΥ</t>
  </si>
  <si>
    <t>ΕΝΑΝΤΙ ΑΘΛΗΤΙΚΟΥ ΚΕΝΤΡΟΥ</t>
  </si>
  <si>
    <t>ΦΙΛΙΑΤΡΑ</t>
  </si>
  <si>
    <t>ΤΡΙΦΥΛΙΑΣ</t>
  </si>
  <si>
    <t>mail@nip-eid-filiatr.mes.sch.gr</t>
  </si>
  <si>
    <t>ΕΙΔΙΚΟ ΝΗΠΙΑΓΩΓΕΙΟ ΦΙΛΙΑΤΡΑ - ΕΙΔ. ΝΗΓΕΙΟ ΦΙΛΙΑΤΡΩΝ</t>
  </si>
  <si>
    <t>mail@dim-eid-filiatr.mes.sch.gr</t>
  </si>
  <si>
    <t>ΕΙΔΙΚΟ ΔΗΜΟΤΙΚΟ ΣΧΟΛΕΙΟ ΦΙΛΙΑΤΡΩΝ</t>
  </si>
  <si>
    <t>ΣΧΟΛΙΚΟ ΣΥΓΚΡΟΤΗΜΑ ΛΑΚΩΝΙΚΗΣ - ΦΑΡΕΣ</t>
  </si>
  <si>
    <t>ΚΑΛΑΜΑΤΑ</t>
  </si>
  <si>
    <t>mail@1dim-eid-kalam.mes.sch.gr</t>
  </si>
  <si>
    <t>1ο ΕΙΔΙΚΟ ΔΗΜΟΤΙΚΟ ΣΧΟΛΕΙΟ ΚΑΛΑΜΑΤΑΣ</t>
  </si>
  <si>
    <t>ΚΙΛΚΙΣ ΚΑΙ ΝΑΪΑΔΩΝ</t>
  </si>
  <si>
    <t>ΣΠΑΡΤΗ</t>
  </si>
  <si>
    <t>ΣΠΑΡΤΗΣ</t>
  </si>
  <si>
    <t>mail@nip-eid-spart.lak.sch.gr</t>
  </si>
  <si>
    <t>ΕΙΔΙΚΟ ΝΗΠΙΑΓΩΓΕΙΟ ΣΠΑΡΤΗΣ</t>
  </si>
  <si>
    <t>Π.Ε. ΛΑΚΩΝΙΑΣ</t>
  </si>
  <si>
    <t>ΑΝΩΝΥΜΟΣ 00</t>
  </si>
  <si>
    <t>ΠΑΚΙΑ ΛΑΚΩΝΙΑΣ</t>
  </si>
  <si>
    <t>ΜΟΝΕΜΒΑΣΙΑΣ</t>
  </si>
  <si>
    <t>mail@dim-eid-molaon.lak.sch.gr</t>
  </si>
  <si>
    <t>ΕΙΔΙΚΟ ΔΗΜΟΤΙΚΟ ΣΧΟΛΕΙΟ ΜΟΛΑΩΝ</t>
  </si>
  <si>
    <t>Άγιος Βασίλειος</t>
  </si>
  <si>
    <t>ΓΥΘΕΙΟΥ</t>
  </si>
  <si>
    <t>ΑΝΑΤΟΛΙΚΗΣ ΜΑΝΗΣ</t>
  </si>
  <si>
    <t>mail@dim-eid-gytheiou.lak.sch.gr</t>
  </si>
  <si>
    <t>ΕΙΔΙΚΟ ΔΗΜΟΤΙΚΟ ΣΧΟΛΕΙΟ ΓΥΘΕΙΟΥ</t>
  </si>
  <si>
    <t>ΝΑΙΑΔΩΝ ΚΑΙ ΚΙΛΚΙΣ</t>
  </si>
  <si>
    <t xml:space="preserve"> ΣΠΑΡΤΗ</t>
  </si>
  <si>
    <t>mail@dim-eid-spart.lak.sch.gr</t>
  </si>
  <si>
    <t>ΕΙΔΙΚΟ ΔΗΜΟΤΙΚΟ ΣΧΟΛΕΙΟ  ΣΠΑΡΤΗΣ</t>
  </si>
  <si>
    <t>ΣΥΚΙΑ ΞΥΛΟΚΑΣΤΡΟΥ</t>
  </si>
  <si>
    <t>ΞΥΛΟΚΑΣΤΡΟ</t>
  </si>
  <si>
    <t>ΞΥΛΟΚΑΣΤΡΟΥ-ΕΥΡΩΣΤΙΝΗΣ</t>
  </si>
  <si>
    <t>mail@dim-eid-xylok.kor.sch.gr</t>
  </si>
  <si>
    <t>ΕΙΔΙΚΟ ΔΗΜΟΤΙΚΟ ΣΧΟΛΕΙΟ ΞΥΛΟΚΑΣΤΡΟΥ</t>
  </si>
  <si>
    <t>Π.Ε. ΚΟΡΙΝΘΙΑΣ</t>
  </si>
  <si>
    <t>Γ.ΠΑΠΑΝΔΡΕΟΥ Κ ΚΟΛΟΚΟΤΡΩΝΗ</t>
  </si>
  <si>
    <t>ΚΟΡΙΝΘΟΣ</t>
  </si>
  <si>
    <t>ΚΟΡΙΝΘΙΩΝ</t>
  </si>
  <si>
    <t>mail@nip-eid-korinth.kor.sch.gr</t>
  </si>
  <si>
    <t>ΕΙΔΙΚΟ ΝΗΠΙΑΓΩΓΕΙΟ ΚΟΡΙΝΘΟΣ</t>
  </si>
  <si>
    <t>Γ. ΠΑΠΑΝΔΡΕΟΥ - ΚΟΛΟΚΟΤΡΩΝΗ</t>
  </si>
  <si>
    <t>mail@dim-eid-korinth.kor.sch.gr</t>
  </si>
  <si>
    <t>ΕΙΔΙΚΟ ΔΗΜΟΤΙΚΟ ΣΧΟΛΕΙΟ ΚΟΡΙΝΘΟΥ</t>
  </si>
  <si>
    <t>ΒΟΡΕΙΑΣ ΚΥΝΟΥΡΙΑΣ</t>
  </si>
  <si>
    <t>1/θ Ειδικό Δημοτικό Σχολείο Άστρους</t>
  </si>
  <si>
    <t>Π.Ε. ΑΡΚΑΔΙΑΣ</t>
  </si>
  <si>
    <t>Θάνα</t>
  </si>
  <si>
    <t>Θάνα Αρκαδίας</t>
  </si>
  <si>
    <t>ΤΡΙΠΟΛΗΣ</t>
  </si>
  <si>
    <t>mail@nip-eid-tripol.ark.sch.gr</t>
  </si>
  <si>
    <t>ΕΙΔΙΚΟ ΝΗΠΙΑΓΩΓΕΙΟ ΤΡΙΠΟΛΗΣ</t>
  </si>
  <si>
    <t>ΑΚΑΔΗΜΙΑΣ 12</t>
  </si>
  <si>
    <t>ΤΡΙΠΟΛΗ</t>
  </si>
  <si>
    <t>mail@dim-eid-tripol.ark.sch.gr</t>
  </si>
  <si>
    <t>ΕΙΔΙΚΟ ΔΗΜΟΤΙΚΟ ΣΧΟΛΕΙΟ ΤΡΙΠΟΛΗΣ</t>
  </si>
  <si>
    <t>ΛΕΩΝΙΔΙΟ</t>
  </si>
  <si>
    <t>ΛΕΩΝΙΔΙΟΥ</t>
  </si>
  <si>
    <t>ΝΟΤΙΑΣ ΚΥΝΟΥΡΙΑΣ</t>
  </si>
  <si>
    <t>mail@dim-eid-leonid.ark.sch.gr</t>
  </si>
  <si>
    <t>ΕΙΔΙΚΟ ΔΗΜΟΤΙΚΟ ΣΧΟΛΕΙΟ ΛΕΩΝΙΔΙΟΥ</t>
  </si>
  <si>
    <t>ΕΙΔΙΚΟ ΝΗΠΙΑΓΩΓΕΙΟ ΛΕΩΝΙΔΙΟΥ</t>
  </si>
  <si>
    <t>ΚΑΤΩ ΠΛΑΤΕΙΑ</t>
  </si>
  <si>
    <t>ΕΡΜΙΟΝΙΔΑΣ</t>
  </si>
  <si>
    <t>mail@dim-eid-ermion.arg.sch.gr</t>
  </si>
  <si>
    <t>ΕΙΔΙΚΟ ΔΗΜΟΤΙΚΟ ΣΧΟΛΕΙΟ ΕΡΜΙΟΝΙΔΑΣ</t>
  </si>
  <si>
    <t>Π.Ε. ΑΡΓΟΛΙΔΑΣ</t>
  </si>
  <si>
    <t>Αρχαίας Ασίνης 73, Ασίνη 211 00</t>
  </si>
  <si>
    <t>ΝΑΥΠΛΙΟΥ</t>
  </si>
  <si>
    <t>ΝΑΥΠΛΙΕΩΝ</t>
  </si>
  <si>
    <t>mail@nip-eid-nafpl.arg.sch.gr</t>
  </si>
  <si>
    <t>ΕΙΔΙΚΟ ΝΗΠΙΑΓΩΓΕΙΟ ΝΑΥΠΛΙΟΥ</t>
  </si>
  <si>
    <t>ΚΟΥΡΤΑΚΙΟΥ 4</t>
  </si>
  <si>
    <t>ΑΡΓΟΣ</t>
  </si>
  <si>
    <t>ΑΡΓΟΥΣ-ΜΥΚΗΝΩΝ</t>
  </si>
  <si>
    <t>mail@dim-eid-argous.arg.sch.gr</t>
  </si>
  <si>
    <t>ΕΙΔΙΚΟ ΔΗΜΟΤΙΚΟ ΣΧΟΛΕΙΟ ΑΡΓΟΥΣ</t>
  </si>
  <si>
    <t>ΘΗΡΑΣ</t>
  </si>
  <si>
    <t>Ειδικό Νηπιαγωγείο Θήρας</t>
  </si>
  <si>
    <t>Π.Ε. ΚΥΚΛΑΔΩΝ</t>
  </si>
  <si>
    <t>ΝΟΤΙΟΥ ΑΙΓΑΙΟΥ</t>
  </si>
  <si>
    <t>ΠΑΡΟΥ</t>
  </si>
  <si>
    <t>Ειδικό Νηπιαγωγείο Πάρου</t>
  </si>
  <si>
    <t>Ειδικό Δημοτικό Σχολείο Πάρου</t>
  </si>
  <si>
    <t>ΑΓΙΟΣ ΘΑΛΕΛΑΙΟΣ</t>
  </si>
  <si>
    <t>ΝΑΞΟΥ</t>
  </si>
  <si>
    <t>ΝΑΞΟΥ &amp; ΜΙΚΡΩΝ ΚΥΚΛΑΔΩΝ</t>
  </si>
  <si>
    <t>mail@nip-eid-naxou.kyk.sch.gr</t>
  </si>
  <si>
    <t>ΕΙΔΙΚΟ ΝΗΠΙΑΓΩΓΕΙΟ ΝΑΞΟΥ</t>
  </si>
  <si>
    <t>ΠΛΑΤΕΙΑ ΠΑΝΑΧΡΑΝΤΟΥ</t>
  </si>
  <si>
    <t>ΒΑΡΗ ΣΥΡΟΣ</t>
  </si>
  <si>
    <t>ΣΥΡΟΥ-ΕΡΜΟΥΠΟΛΗΣ</t>
  </si>
  <si>
    <t>mail@nip-eid-syrou.kyk.sch.gr</t>
  </si>
  <si>
    <t>ΕΙΔΙΚΟ ΝΗΠΙΑΓΩΓΕΙΟ ΕΡΜΟΥΠΟΛΗΣ ΣΥΡΟΥ</t>
  </si>
  <si>
    <t>ΦΗΡΑ ΘΗΡΑΣ</t>
  </si>
  <si>
    <t>mail@dim-eid-thiras.kyk.sch.gr</t>
  </si>
  <si>
    <t>ΕΙΔΙΚΟ ΔΗΜΟΤΙΚΟ ΣΧΟΛΕΙΟ ΦΗΡΑ ΘΗΡΑΣ - ΕΙΔΙΚΟ ΔΗΜ. ΣΧ. ΘΗΡΑΣ</t>
  </si>
  <si>
    <t>ΑΓΙΟΣ ΘΑΛΛΕΛΑΙΟΣ ΝΑΞΟΥ</t>
  </si>
  <si>
    <t>ΝΑΞΟΣ</t>
  </si>
  <si>
    <t>mail@dim-eid-naxou.kyk.sch.gr</t>
  </si>
  <si>
    <t>ΕΙΔΙΚΟ ΔΗΜΟΤΙΚΟ ΣΧΟΛΕΙΟ ΝΑΞΟΣ</t>
  </si>
  <si>
    <t>ΤΑΞΙΑΡΧΩΝ ΚΑΙ ΕΥΓΕΝΙΑΣ ΛΑΖΑΡΟΓΛΟΥ</t>
  </si>
  <si>
    <t>ΕΡΜΟΥΠΟΛΗ</t>
  </si>
  <si>
    <t>mail@dim-eid-ermoup.kyk.sch.gr</t>
  </si>
  <si>
    <t>ΕΙΔΙΚΟ ΔΗΜΟΤΙΚΟ ΣΧΟΛΕΙΟ ΕΡΜΟΥΠΟΛΗΣ ΣΥΡΟΥ</t>
  </si>
  <si>
    <t>ΛΑΡΔΟΣ</t>
  </si>
  <si>
    <t>ΡΟΔΟΥ</t>
  </si>
  <si>
    <t>mail@dim-eid-lindou.dod.sch.gr</t>
  </si>
  <si>
    <t>ΕΙΔΙΚΟ ΔΗΜΟΤΙΚΟ ΣΧΟΛΕΙΟ ΛΙΝΔΟΥ</t>
  </si>
  <si>
    <t>Π.Ε. ΔΩΔΕΚΑΝΗΣΟΥ</t>
  </si>
  <si>
    <t>ΠΑΡΟΔΟΣ ΙΚΑΡΩΝ 1</t>
  </si>
  <si>
    <t>ΡΟΔΟΣ</t>
  </si>
  <si>
    <t>mail@2dim-eid-rodou.dod.sch.gr</t>
  </si>
  <si>
    <t>2ο ΕΙΔΙΚΟ ΔΗΜΟΤΙΚΟ ΣΧΟΛΕΙΟ ΡΟΔΟΣ</t>
  </si>
  <si>
    <t>ΦΙΛΙΝΟΥ - ΤΡΙΟΠΩΝ</t>
  </si>
  <si>
    <t>ΚΩ</t>
  </si>
  <si>
    <t>mail@nip-eid-ko.dod.sch.gr</t>
  </si>
  <si>
    <t>ΕΙΔΙΚΟ ΝΗΠΙΑΓΩΓΕΙΟ ΚΩ</t>
  </si>
  <si>
    <t>ΚΕΡΑΜΟΥ ΚΑΙ ΘΡΑΚΗΣ</t>
  </si>
  <si>
    <t>ΚΩΣ-ΠΛΑΤΑΝΙ</t>
  </si>
  <si>
    <t>mail@dim-eid-ko.dod.sch.gr</t>
  </si>
  <si>
    <t>ΕΙΔΙΚΟ ΔΗΜΟΤΙΚΟ ΣΧΟΛΕΙΟ ΚΩ</t>
  </si>
  <si>
    <t>ΠΗΓΑΔΙΑ ΚΑΡΠΑΘΟΣ</t>
  </si>
  <si>
    <t>ΚΑΡΠΑΘΟΣ</t>
  </si>
  <si>
    <t>ΚΑΡΠΑΘΟΥ</t>
  </si>
  <si>
    <t>mail@dim-eid-karpath.dod.sch.gr</t>
  </si>
  <si>
    <t>ΕΙΔΙΚΟ ΔΗΜΟΤΙΚΟ ΣΧΟΛΕΙΟ ΚΑΡΠΑΘΟΥ</t>
  </si>
  <si>
    <t>ΑΓΙΑ ΤΡΙΑΔΑ</t>
  </si>
  <si>
    <t>ΚΑΛΥΜΝΟΥ</t>
  </si>
  <si>
    <t>ΚΑΛΥΜΝΙΩΝ</t>
  </si>
  <si>
    <t>mail@nip-eid-kalymn.dod.sch.gr</t>
  </si>
  <si>
    <t>ΕΙΔΙΚΟ ΝΗΠΙΑΓΩΓΕΙΟ ΚΑΛΥΜΝΟΥ</t>
  </si>
  <si>
    <t>Β.ΗΡΑΚΛΕΙΟΥ 77</t>
  </si>
  <si>
    <t>mail@nip-eid-rodou.dod.sch.gr</t>
  </si>
  <si>
    <t>ΕΙΔΙΚΟ ΝΗΠΙΑΓΩΓΕΙΟ ΡΟΔΟΥ</t>
  </si>
  <si>
    <t>Β. ΗΡΑΚΛΕΙΟΥ 77</t>
  </si>
  <si>
    <t>mail@1dim-eid-rodou.dod.sch.gr</t>
  </si>
  <si>
    <t>1ο ΕΙΔΙΚΟ ΔΗΜΟΤΙΚΟ ΣΧΟΛΕΙΟ ΡΟΔΟΣ</t>
  </si>
  <si>
    <t>ΕΝΟΡΙΑ ΑΝΑΣΤΑΣΗΣ ΚΑΛΥΜΝΟΣ</t>
  </si>
  <si>
    <t>ΚΑΛΥΜΝΟΣ</t>
  </si>
  <si>
    <t>dimeidkalymn@sch.gr</t>
  </si>
  <si>
    <t>1ο 4/Θ ΕΙΔΙΚΟ ΔΗΜΟΤΙΚΟ ΣΧΟΛΕΙΟ ΚΑΛΥΜΝΟΥ</t>
  </si>
  <si>
    <t>ΚΩΝΣΤΑΝΤΙΝΟΥ ΠΑΛΑΙΟΛΟΓΟΥ 4</t>
  </si>
  <si>
    <t>mail@dim-ekv-rodou.dod.sch.gr</t>
  </si>
  <si>
    <t>ΕΙΔΙΚΟ ΔΗΜΟΤΙΚΟ ΣΧΟΛΕΙΟ ΡΟΔΟΥ - ΚΩΦΩΝ ΒΑΡΗΚΟΩΝ</t>
  </si>
  <si>
    <t>ΠΛΑΤΕΙΑ Ι. ΖΙΓΔΗ</t>
  </si>
  <si>
    <t>mail@dim-eid-peir-rodou.dod.sch.gr</t>
  </si>
  <si>
    <t>ΕΙΔΙΚΟ ΠΕΙΡΑΜΑΤΙΚΟ ΔΗΜΟΤΙΚΟ ΣΧΟΛΕΙΟ ΡΟΔΟΣ (ΕΝΤΑΓΜΕΝΟ ΣΤΟ ΠΑΝ. ΑΙΓΑΙΟΥ)</t>
  </si>
  <si>
    <t>Ολοήμερο Πειραματικό Δημοτικό Σχολείο Ειδικής Αγωγής (ενταγμένο στο Πανεπιστήμιο)</t>
  </si>
  <si>
    <t>ΠΛΑΤΑΝΙΑ</t>
  </si>
  <si>
    <t>Ειδικό Δημοτικό Σχολείο Δήμου Πλατανιά</t>
  </si>
  <si>
    <t>Π.Ε. ΧΑΝΙΩΝ</t>
  </si>
  <si>
    <t>ΚΡΗΤΗΣ</t>
  </si>
  <si>
    <t>ΑΠΟΚΟΡΩΝΟΥ 166</t>
  </si>
  <si>
    <t>ΧΑΝΙΩΝ</t>
  </si>
  <si>
    <t>mail@nip-kapnk.chan.sch.gr</t>
  </si>
  <si>
    <t>ΕΙΔΙΚΟ ΝΗΠΙΑΓΩΓΕΙΟ ΧΑΝΙΩΝ - ΚΕΝΤΡΟ ΑΠΟΚΑΤΑΣΤΑΣΗΣ ΠΑΙΔΙΩΝ ΚΑΙ ΝΕΩΝ ΚΡΗΤΗΣ</t>
  </si>
  <si>
    <t>ΧΑΝΙΑ</t>
  </si>
  <si>
    <t>dimkapnk@sch.gr</t>
  </si>
  <si>
    <t>4ο ΕΙΔΙΚΟ ΔΗΜΟΤΙΚΟ ΣΧΟΛΕΙΟ ΧΑΝΙΩΝ</t>
  </si>
  <si>
    <t>ΚΙΣΣΑΜΟΣ</t>
  </si>
  <si>
    <t>ΚΙΣΣΑΜΟΥ</t>
  </si>
  <si>
    <t>ΔΗΜΟΤΙΚΟ ΕΙΔΙΚΗΣ ΑΓΩΓΗΣ ΚΩΦΩΝ-ΒΑΡΗΚΟΩΝ Ε.Ι.Κ. ΚΡΗΤΗΣ</t>
  </si>
  <si>
    <t>ΣΤΕΡΝΕΣ ΧΑΝΙΩΝ</t>
  </si>
  <si>
    <t xml:space="preserve"> ΧΑΝΙΑ</t>
  </si>
  <si>
    <t>mail@2dim-eid-chan.chan.sch.gr</t>
  </si>
  <si>
    <t>2ο ΕΙΔΙΚΟ ΔΗΜΟΤΙΚΟ ΣΧΟΛΕΙΟ ΧΑΝΙΩΝ</t>
  </si>
  <si>
    <t>ΓΕΡΑΣΙΜΟΥ ΣΦΑΚΙΩΤΑΚΗ 5</t>
  </si>
  <si>
    <t>mail@nip-eid-chanion.chan.sch.gr</t>
  </si>
  <si>
    <t>3ο ΕΙΔΙΚΟ ΝΗΠΙΑΓΩΓΕΙΟ ΧΑΝΙΩΝ</t>
  </si>
  <si>
    <t>mail@dim-eid-chanion.chan.sch.gr</t>
  </si>
  <si>
    <t>3ο ΕΙΔΙΚΟ ΔΗΜΟΤΙΚΟ ΣΧΟΛΕΙΟ ΧΑΝΙΩΝ</t>
  </si>
  <si>
    <t>ΓΕΡ. ΣΦΑΚΙΩΤΑΚΗ 5</t>
  </si>
  <si>
    <t>1dimeidc@sch.gr</t>
  </si>
  <si>
    <t>1ο ΕΙΔΙΚΟ ΔΗΜΟΤΙΚΟ ΣΧΟΛΕΙΟ ΧΑΝΙΩΝ</t>
  </si>
  <si>
    <t>mail@1nip-eid-chanion.chan.sch.gr</t>
  </si>
  <si>
    <t>1ο ΕΙΔΙΚΟ ΝΗΠΙΑΓΩΓΕΙΟ ΧΑΝΙΩΝ</t>
  </si>
  <si>
    <t>ΣΤΕΡΝΕΣ</t>
  </si>
  <si>
    <t>mail@2nip-eid-chanion.chan.sch.gr</t>
  </si>
  <si>
    <t>2ο  ΕΙΔΙΚΟ ΝΗΠΙΑΓΩΓΕΙΟ ΧΑΝΙΩΝ</t>
  </si>
  <si>
    <t>Σταυρωμενος</t>
  </si>
  <si>
    <t>ΡΕΘΥΜΝΟ</t>
  </si>
  <si>
    <t>ΡΕΘΥΜΝΗΣ</t>
  </si>
  <si>
    <t>mail@nip-eid-rethymn.reth.sch.gr</t>
  </si>
  <si>
    <t>1ο ΕΙΔΙΚΟ ΝΗΠΙΑΓΩΓΕΙΟ ΡΕΘΥΜΝΟ - ΕΙΔΙΚΟ ΝΗΠΙΑΓΩΓΕΙΟ ΡΕΘΥΜΝΟΥ</t>
  </si>
  <si>
    <t>Π.Ε. ΡΕΘΥΜΝΟΥ</t>
  </si>
  <si>
    <t>ΠΛΑΚΟΥΡΑ ΜΙΣΣΙΡΙΩΝ</t>
  </si>
  <si>
    <t>ΜΙΣΣΙΡΙΑ ΡΕΘΥΜΝΟΥ</t>
  </si>
  <si>
    <t>mail@1dim-eid-rethymn.reth.sch.gr</t>
  </si>
  <si>
    <t>1ο ΕΙΔΙΚΟ ΔΗΜΟΤΙΚΟ ΣΧΟΛΕΙΟ ΜΙΣΣΙΡΙΑ ΡΕΘΥΜΝΟΥ - ΠΡΩΤΟ ΕΙΔΙΚΟ ΔΗΜΟΤΙΚΟ ΣΧΟΛΕΙΟ ΡΕΘΥΜΝΟΥ</t>
  </si>
  <si>
    <t>ΑΓΓΕΛΑΚΗ 22Β</t>
  </si>
  <si>
    <t>ΣΗΤΕΙΑ</t>
  </si>
  <si>
    <t>ΣΗΤΕΙΑΣ</t>
  </si>
  <si>
    <t>mail@nip-eid-siteias.las.sch.gr</t>
  </si>
  <si>
    <t>ΕΙΔΙΚΟ ΝΗΠΙΑΓΩΓΕΙΟ ΣΗΤΕΙΑΣ</t>
  </si>
  <si>
    <t>Π.Ε. ΛΑΣΙΘΙΟΥ</t>
  </si>
  <si>
    <t>ΚΩΝΣΤΑΝΤΙΝΟΥ ΚΑΒΑΦΗ 4</t>
  </si>
  <si>
    <t>ΙΕΡΑΠΕΤΡΑ</t>
  </si>
  <si>
    <t>ΙΕΡΑΠΕΤΡΑΣ</t>
  </si>
  <si>
    <t>mail@nip-eid-ierap.las.sch.gr</t>
  </si>
  <si>
    <t>ΕΙΔΙΚΟ ΝΗΠΙΑΓΩΓΕΙΟ ΙΕΡΑΠΕΤΡΑΣ</t>
  </si>
  <si>
    <t>Κ. ΚΑΒΑΦΗ 4</t>
  </si>
  <si>
    <t>mail@dim-eid-ierap.las.sch.gr</t>
  </si>
  <si>
    <t>ΕΙΔΙΚΟ ΔΗΜΟΤΙΚΟ ΣΧΟΛΕΙΟ ΙΕΡΑΠΕΤΡΑΣ</t>
  </si>
  <si>
    <t>Ξανθουδίδου-Χατζηδάκη Αμμούδι</t>
  </si>
  <si>
    <t>ΑΜΜΟΥΔΙ, ΑΓΙΟΣ ΝΙΚΟΛΑΟΣ</t>
  </si>
  <si>
    <t>ΑΓΙΟΥ ΝΙΚΟΛΑΟΥ</t>
  </si>
  <si>
    <t>mail@dim-eid-ag-nikol.las.sch.gr</t>
  </si>
  <si>
    <t>ΕΙΔΙΚΟ ΔΗΜΟΤΙΚΟ ΣΧΟΛΕΙΟ ΑΓΙΟΥ ΝΙΚΟΛΑΟΥ</t>
  </si>
  <si>
    <t>ΞΑΝΘΟΥΔΙΔΟΥ-ΧΑΤΖΗΔΑΚΗ, ΑΜΜΟΥΔΙ</t>
  </si>
  <si>
    <t>ΑΓΙΟΣ ΝΙΚΟΛΑΟΣ</t>
  </si>
  <si>
    <t>mail@nip-eid-ag-nikol.las.sch.gr</t>
  </si>
  <si>
    <t>ΕΙΔΙΚΟ ΝΗΠΙΑΓΩΓΕΙΟ ΑΓΙΟΥ ΝΙΚΟΛΑΟΥ</t>
  </si>
  <si>
    <t>mail@dim-eid-siteias.las.sch.gr</t>
  </si>
  <si>
    <t>ΕΙΔΙΚΟ ΔΗΜΟΤΙΚΟ ΣΧΟΛΕΙΟ ΣΗΤΕΙΑΣ</t>
  </si>
  <si>
    <t>ΓΑΛΙΑ</t>
  </si>
  <si>
    <t>ΜΟΙΡΕΣ</t>
  </si>
  <si>
    <t>ΦΑΙΣΤΟΥ</t>
  </si>
  <si>
    <t>mail@dim-ekv-moiron.ira.sch.gr</t>
  </si>
  <si>
    <t>ΕΙΔΙΚΟ ΔΗΜΟΤΙΚΟ ΣΧΟΛΕΙΟ ΚΩΦΩΝ ΚΑΙ ΒΑΡΗΚΟΩΝ ΜΟΙΡΩΝ (ΜΕ ΕΔΡΑ ΤΗ ΓΑΛΙΑ)</t>
  </si>
  <si>
    <t>Π.Ε. ΗΡΑΚΛΕΙΟΥ</t>
  </si>
  <si>
    <t>ΠΟΜΠΙΑ</t>
  </si>
  <si>
    <t>ΜΟΙΡΩΝ - ΠΟΜΠΙΑ</t>
  </si>
  <si>
    <t>mail@nip-eid-moiron.ira.sch.gr</t>
  </si>
  <si>
    <t>ΕΙΔΙΚΟ ΝΗΠΙΑΓΩΓΕΙΟ ΜΟΙΡΩΝ</t>
  </si>
  <si>
    <t>ΠΟΜΠΙΑ-ΜΟΙΡΩΝ</t>
  </si>
  <si>
    <t>mail@dim-eid-moiron.ira.sch.gr</t>
  </si>
  <si>
    <t>ΕΙΔΙΚΟ ΔΗΜΟΤΙΚΟ ΣΧΟΛΕΙΟ ΜΟΙΡΩΝ</t>
  </si>
  <si>
    <t>ΑΡΚΑΛΟΧΩΡΙ</t>
  </si>
  <si>
    <t>ΜΙΝΩΑ ΠΕΔΙΑΔΑΣ</t>
  </si>
  <si>
    <t>mail@dim-eid-arkal.ira.sch.gr</t>
  </si>
  <si>
    <t>ΕΙΔΙΚΟ ΔΗΜΟΤΙΚΟ ΣΧΟΛΕΙΟ ΑΡΚΑΛΟΧΩΡΙΟΥ</t>
  </si>
  <si>
    <t>mail@nip-eid-arkal.ira.sch.gr</t>
  </si>
  <si>
    <t>ΕΙΔΙΚΟ ΝΗΠΙΑΓΩΓΕΙΟ ΑΡΚΑΛΟΧΩΡΙ</t>
  </si>
  <si>
    <t>ΑΠΕΛΛΟΥ &amp; ΖΕΥΞΙΔΟΣ</t>
  </si>
  <si>
    <t>ΗΡΑΚΛΕΙΟ</t>
  </si>
  <si>
    <t>ΗΡΑΚΛΕΙΟΥ</t>
  </si>
  <si>
    <t>3dimeidira@sch.gr</t>
  </si>
  <si>
    <t>3ο ΕΙΔΙΚΟ ΔΗΜΟΤΙΚΟ ΣΧΟΛΕΙΟ ΗΡΑΚΛΕΙΟΥ</t>
  </si>
  <si>
    <t>ΓΕΡΟΥΛΑΝΟΥ 32</t>
  </si>
  <si>
    <t>ΗΡΑΚΛΕΙΟ-ΚΡΗΤΗΣ</t>
  </si>
  <si>
    <t>mail@dim-ekv-irakl.ira.sch.gr</t>
  </si>
  <si>
    <t>ΔΗΜΟΤΙΚΟ ΣΧΟΛΕΙΟ ΚΩΦΩΝ ΒΑΡΗΚΟΩΝ ΗΡΑΚΛΕΙΟΥ</t>
  </si>
  <si>
    <t>Α. ΠΑΠΑΝΔΡΕΟΥ 8</t>
  </si>
  <si>
    <t>mail@dim-eid-irakl.ira.sch.gr</t>
  </si>
  <si>
    <t>1ο ΕΙΔΙΚΟ ΔΗΜΟΤΙΚΟ ΣΧΟΛΕΙΟ ΗΡΑΚΛΕΙΟΥ</t>
  </si>
  <si>
    <t>ΛΕΩΦ. Α.ΠΑΠΑΝΔΡΕΟΥ 8</t>
  </si>
  <si>
    <t>mail@2nip-eid-irakl.ira.sch.gr</t>
  </si>
  <si>
    <t>2ο ΕΙΔΙΚΟ ΝΗΠΙΑΓΩΓΕΙΟ ΗΡΑΚΛΕΙΟΥ</t>
  </si>
  <si>
    <t>ΑΠΕΛΛΟΥ ΚΑΙ ΡΟΔΑΡΙΑΣ</t>
  </si>
  <si>
    <t>mail@1nip-eid-irakl.ira.sch.gr</t>
  </si>
  <si>
    <t>1ο ΕΙΔΙΚΟ ΝΗΠΙΑΓΩΓΕΙΟ ΗΡΑΚΛΕΙΟY</t>
  </si>
  <si>
    <t>ΜΑΥΣΩΛΟΥ 75</t>
  </si>
  <si>
    <t>mail@nip-ekv-irakl.ira.sch.gr</t>
  </si>
  <si>
    <t>ΕΙΔΙΚΟ ΝΗΠΙΑΓΩΓΕΙΟ ΚΩΦΩΝ ΒΑΡΗΚΟΩΝ ΗΡΑΚΛΕΙΟΥ</t>
  </si>
  <si>
    <t>ΠΥΡΑΝΘΟΥ ΚΑΙ ΑΥΛΩΝΟΣ   ΗΡΑΚΛΕΙΟ ΚΡΗΤΗΣ</t>
  </si>
  <si>
    <t>ΗΡΑΚΛΕΙΟ  ΚΡΗΤΗΣ</t>
  </si>
  <si>
    <t>2dimeidira@sch.gr</t>
  </si>
  <si>
    <t>2ο ΕΙΔΙΚΟ ΔΗΜΟΤΙΚΟ ΣΧΟΛΕΙΟ ΗΡΑΚΛΕΙΟΥ</t>
  </si>
  <si>
    <t>ΠΟΡΤΑΡΙΑ</t>
  </si>
  <si>
    <t>ΝΕΑΣ ΠΡΟΠΟΝΤΙΔΑΣ</t>
  </si>
  <si>
    <t>mail@nip-eid-n-moudan.chal.sch.gr</t>
  </si>
  <si>
    <t>ΕΙΔΙΚΟ ΝΗΠΙΑΓΩΓΕΙΟ ΝΕΑΣ ΠΡΟΠΟΝΤΙΔΑΣ</t>
  </si>
  <si>
    <t>Π.Ε. ΧΑΛΚΙΔΙΚΗΣ</t>
  </si>
  <si>
    <t>ΚΕΝΤΡΙΚΗΣ ΜΑΚΕΔΟΝΙΑΣ</t>
  </si>
  <si>
    <t>ΠΑΛΑΙΟΧΩΡΙ</t>
  </si>
  <si>
    <t>ΑΡΝΑΙΑ</t>
  </si>
  <si>
    <t>ΑΡΙΣΤΟΤΕΛΗ</t>
  </si>
  <si>
    <t>ΕΙΔΙΚΟ ΝΗΠΙΑΓΩΓΕΙΟ ΑΡΝΑΙΑ</t>
  </si>
  <si>
    <t>dimeidmoud@sch.gr</t>
  </si>
  <si>
    <t>ΕΙΔΙΚΟ ΔΗΜΟΤΙΚΟ ΣΧΟΛΕΙΟ ΝΕΑΣ ΠΡΟΠΟΝΤΙΔΑΣ</t>
  </si>
  <si>
    <t>ΑΣΚΛΗΠΙΟΥ 10</t>
  </si>
  <si>
    <t>ΠΟΛΥΓΥΡΟΣ</t>
  </si>
  <si>
    <t>ΠΟΛΥΓΥΡΟΥ</t>
  </si>
  <si>
    <t>mail@nip-eid-polyg.chal.sch.gr</t>
  </si>
  <si>
    <t>ΕΙΔΙΚΟ ΝΗΠΙΑΓΩΓΕΙΟ ΠΟΛΥΓΥΡΟΥ</t>
  </si>
  <si>
    <t>dimeid@sch.gr</t>
  </si>
  <si>
    <t>ΕΙΔΙΚΟ ΔΗΜΟΤΙΚΟ ΣΧΟΛΕΙΟ ΠΟΛΥΓΥΡΟΥ</t>
  </si>
  <si>
    <t>ΧΑΡΙΛΑΟΥ ΤΡΙΚΟΥΠΗ 34</t>
  </si>
  <si>
    <t>ΣΕΡΡΩΝ</t>
  </si>
  <si>
    <t>mail@dim-ekv-serron.ser.sch.gr</t>
  </si>
  <si>
    <t>ΕΙΔΙΚΟ ΔΗΜΟΤΙΚΟ ΣΧΟΛΕΙΟ ΣΕΡΡΩΝ - Ε.Δ.Σ. ΚΩΦΩΝ ΚΑΙ ΒΑΡΗΚΟΩΝ</t>
  </si>
  <si>
    <t>Π.Ε. ΣΕΡΡΩΝ</t>
  </si>
  <si>
    <t>ΒΑΜΒΑΚΟΦΥΤΟ ΣΕΡΡΩΝ</t>
  </si>
  <si>
    <t>ΣΙΝΤΙΚΗΣ</t>
  </si>
  <si>
    <t>mail@dim-eid-sidir.ser.sch.gr</t>
  </si>
  <si>
    <t>ΕΙΔΙΚΟ ΔΗΜΟΤΙΚΟ ΣΧΟΛΕΙΟ ΣΙΔΗΡΟΚΑΣΤΡΟΥ</t>
  </si>
  <si>
    <t>ΧΛΜ ΣΕΡΡΩΝ ΔΡΑΜΑΣ 3</t>
  </si>
  <si>
    <t>mail@nip-eid-serron.ser.sch.gr</t>
  </si>
  <si>
    <t>ΕΙΔΙΚΟ ΝΗΠΙΑΓΩΓΕΙΟ ΣΕΡΡΩΝ</t>
  </si>
  <si>
    <t>Ολοήμερο Πειραματικό Νηπιαγωγείο Ειδικής Αγωγής (μη ενταγμένο στο Πανεπιστήμιο)</t>
  </si>
  <si>
    <t>3ο ΧΙΛ.ΣΕΡΡΩΝ -ΔΡΑΜΑΣ</t>
  </si>
  <si>
    <t>ΣΕΡΡΕΣ</t>
  </si>
  <si>
    <t>mail@dim-eid-serron.ser.sch.gr</t>
  </si>
  <si>
    <t>ΕΙΔΙΚΟ ΔΗΜΟΤΙΚΟ ΣΧΟΛΕΙΟ ΣΕΡΡΩΝ</t>
  </si>
  <si>
    <t>Ολοήμερο Πειραματικό Δημοτικό Σχολείο Ειδικής Αγωγής (μη ενταγμένο στο Πανεπιστήμιο)</t>
  </si>
  <si>
    <t>ΓΑΝΟΧΩΡΑ</t>
  </si>
  <si>
    <t>ΚΑΤΕΡΙΝΗΣ</t>
  </si>
  <si>
    <t>mail@nip-eid-kater.pie.sch.gr</t>
  </si>
  <si>
    <t>ΕΙΔΙΚΟ ΝΗΠΙΑΓΩΓΕΙΟ ΚΑΤΕΡΙΝΗΣ</t>
  </si>
  <si>
    <t>Π.Ε. ΠΙΕΡΙΑΣ</t>
  </si>
  <si>
    <t>ΓΑΝΟΧΩΡΑ, ΚΑΤΕΡΙΝΗΣ</t>
  </si>
  <si>
    <t>mail@dim-eid-kater.pie.sch.gr</t>
  </si>
  <si>
    <t>1ο ΕΙΔΙΚΟ ΔΗΜΟΤΙΚΟ ΣΧΟΛΕΙΟ ΚΑΤΕΡΙΝΗΣ</t>
  </si>
  <si>
    <t>ΔΕΝ ΥΠΑΡΧΕΙ</t>
  </si>
  <si>
    <t>ΣΚΥΔΡΑΣ</t>
  </si>
  <si>
    <t>ΕΙΔΙΚΟ ΔΗΜΟΤΙΚΟ ΣΧΟΛΕΙΟ ΣΚΥΔΡΑΣ</t>
  </si>
  <si>
    <t>Π.Ε. ΠΕΛΛΑΣ</t>
  </si>
  <si>
    <t>ΝΙΚΟΥ ΚΑΖΑΝΤΖΑΚΗ 18</t>
  </si>
  <si>
    <t>ΕΔΕΣΣΑΣ</t>
  </si>
  <si>
    <t>mail@nip-eid-edess.pel.sch.gr</t>
  </si>
  <si>
    <t>ΕΙΔΙΚΟ ΝΗΠΙΑΓΩΓΕΙΟ ΕΔΕΣΣΑΣ</t>
  </si>
  <si>
    <t>ΜΕΓ. ΑΛΕΞΑΝΔΡΟΥ 20</t>
  </si>
  <si>
    <t>ΑΡΙΔΑΙΑ</t>
  </si>
  <si>
    <t>ΑΛΜΩΠΙΑΣ</t>
  </si>
  <si>
    <t>ΕΙΔΙΚΟ ΝΗΠΙΑΓΩΓΕΙΟ ΑΡΙΔΑΙΑΣ</t>
  </si>
  <si>
    <t>ΚΩΝΣΤΑΝΤΙΝΟΥΠΟΛΕΩΣ 72</t>
  </si>
  <si>
    <t>ΕΔΕΣΣΑ</t>
  </si>
  <si>
    <t>mail@dim-eid-edess.pel.sch.gr</t>
  </si>
  <si>
    <t>ΕΙΔΙΚΟ ΔΗΜΟΤΙΚΟ ΣΧΟΛΕΙΟ ΕΔΕΣΣΑΣ</t>
  </si>
  <si>
    <t>Μ. ΑΛΕΞΑΝΔΡΟΥ 112</t>
  </si>
  <si>
    <t>ΓΙΑΝΝΙΤΣΑ</t>
  </si>
  <si>
    <t>ΠΕΛΛΑΣ</t>
  </si>
  <si>
    <t>mail@dim-eid-giann.pel.sch.gr</t>
  </si>
  <si>
    <t>ΕΙΔΙΚΟ ΔΗΜΟΤΙΚΟ ΣΧΟΛΕΙΟ ΓΙΑΝΝΙΤΣΩΝ</t>
  </si>
  <si>
    <t>Π.ΜΕΛΑ 26</t>
  </si>
  <si>
    <t>mail@dim-eid-aridaias.pel.sch.gr</t>
  </si>
  <si>
    <t>ΕΙΔΙΚΟ ΔΗΜΟΤΙΚΟ ΣΧΟΛΕΙΟ ΑΡΙΔΑΙΑΣ</t>
  </si>
  <si>
    <t>mail@nip-eid-giann.pel.sch.gr</t>
  </si>
  <si>
    <t>ΕΙΔΙΚΟ ΝΗΠΙΑΓΩΓΕΙΟ ΓΙΑΝΝΙΤΣΩΝ</t>
  </si>
  <si>
    <t>ΤΟΥΜΠΑ</t>
  </si>
  <si>
    <t>ΠΑΙΟΝΙΑΣ</t>
  </si>
  <si>
    <t>mail@nip-eid-goumen.kil.sch.gr</t>
  </si>
  <si>
    <t>ΕΙΔΙΚΟ ΝΗΠΙΑΓΩΓΕΙΟ ΓΟΥΜΕΝΙΣΣΑΣ</t>
  </si>
  <si>
    <t>Π.Ε. ΚΙΛΚΙΣ</t>
  </si>
  <si>
    <t>mail@dim-eid-goumen.kil.sch.gr</t>
  </si>
  <si>
    <t>ΕΙΔΙΚΟ ΔΗΜΟΤΙΚΟ ΣΧΟΛΕΙΟ ΓΟΥΜΕΝΙΣΣΑΣ</t>
  </si>
  <si>
    <t>ΤΕΡΜΑ ΣΑΛΑΜΙΝΟΣ</t>
  </si>
  <si>
    <t>ΚΙΛΚΙΣ</t>
  </si>
  <si>
    <t>mail@nip-eid-kilkis.kil.sch.gr</t>
  </si>
  <si>
    <t>ΕΙΔΙΚΟ ΝΗΠΙΑΓΩΓΕΙΟ ΚΙΛΚΙΣ</t>
  </si>
  <si>
    <t>ΤΕΡΜΑ ΣΑΛΑΜΙΝΑΣ</t>
  </si>
  <si>
    <t>mail@dim-eid-kilkis.kil.sch.gr</t>
  </si>
  <si>
    <t>ΕΙΔΙΚΟ ΔΗΜΟΤΙΚΟ ΣΧΟΛΕΙΟ ΚΙΛΚΙΣ</t>
  </si>
  <si>
    <t>ΝΑΟΥΣΑΣ</t>
  </si>
  <si>
    <t>ΗΡΩΙΚΗΣ ΠΟΛΕΩΣ ΝΑΟΥΣΑΣ</t>
  </si>
  <si>
    <t>nipneidiko@sch.gr</t>
  </si>
  <si>
    <t>ΕΙΔΙΚΟ ΝΗΠΙΑΓΩΓΕΙΟ ΝΑΟΥΣΑΣ</t>
  </si>
  <si>
    <t>Π.Ε. ΗΜΑΘΙΑΣ</t>
  </si>
  <si>
    <t>ΗΜΑΘΙΩΝΟΣ 2</t>
  </si>
  <si>
    <t>ΒΕΡΟΙΑ</t>
  </si>
  <si>
    <t>ΒΕΡΟΙΑΣ</t>
  </si>
  <si>
    <t>mail@nip-eid-veroias.ima.sch.gr</t>
  </si>
  <si>
    <t>ΕΙΔΙΚΟ ΝΗΠΙΑΓΩΓΕΙΟ ΒΕΡΟΙΑΣ</t>
  </si>
  <si>
    <t>Ν. ΕΥΑΓΓΕΛΑ 13</t>
  </si>
  <si>
    <t>ΑΛΕΞΑΝΔΡΕΙΑΣ</t>
  </si>
  <si>
    <t>mail@nip-eid-alexandr.ima.sch.gr</t>
  </si>
  <si>
    <t>ΕΙΔΙΚΟ ΝΗΠΙΑΓΩΓΕΙΟ ΑΛΕΞΑΝΔΡΕΙΑΣ</t>
  </si>
  <si>
    <t>ΕΙΔΙΚΟ ΔΗΜΟΤΙΚΟ ΣΧΟΛΕΙΟ ΑΛΕΞΑΝΔΡΕΙΑΣ</t>
  </si>
  <si>
    <t>mail@dim-eid-alexandr.ima.sch.gr</t>
  </si>
  <si>
    <t>ΕΙΔΙΚΟ ΔΗΜΟΤΙΚΟ ΣΧΟΛΕΙΟ  ΑΛΕΞΑΝΔΡΕΙΑΣ</t>
  </si>
  <si>
    <t>ΑΓΙΟΥ ΝΙΚΟΛΑΟΥ 3</t>
  </si>
  <si>
    <t>ΝΑΟΥΣΑ</t>
  </si>
  <si>
    <t>dimeidna@sch.gr</t>
  </si>
  <si>
    <t>ΕΙΔΙΚΟ ΔΗΜΟΤΙΚΟ ΣΧΟΛΕΙΟ ΝΑΟΥΣΑΣ</t>
  </si>
  <si>
    <t>dimeidve@sch.gr</t>
  </si>
  <si>
    <t>ΕΙΔΙΚΟ ΔΗΜΟΤΙΚΟ ΣΧΟΛΕΙΟ ΒΕΡΟΙΑΣ</t>
  </si>
  <si>
    <t>Μονόλοφος</t>
  </si>
  <si>
    <t>ΩΡΑΙΟΚΑΣΤΡΟΥ</t>
  </si>
  <si>
    <t>ΕΙΔΙΚΟ ΔΗΜΟΤΙΚΟ ΣΧΟΛΕΙΟ ΜΟΝΟΛΟΦΟΥ</t>
  </si>
  <si>
    <t>Π.Ε. ΔΥΤ. ΘΕΣ/ΝΙΚΗΣ</t>
  </si>
  <si>
    <t>ΛΟΦΙΣΚΟΣ</t>
  </si>
  <si>
    <t>ΛΑΓΚΑΔΑΣ</t>
  </si>
  <si>
    <t>ΛΑΓΚΑΔΑ</t>
  </si>
  <si>
    <t>mail@nip-eid-lagkad.thess.sch.gr</t>
  </si>
  <si>
    <t>ΕΙΔΙΚΟ ΝΗΠΙΑΓΩΓΕΙΟ ΛΑΓΚΑΔΑ</t>
  </si>
  <si>
    <t>Ο.Τ. Γ΄ 161 ΑΓΙΟΣ ΑΘΑΝΑΣΙΟΣ ΘΕΣΣΑΛΟΝΙΚΗΣ,</t>
  </si>
  <si>
    <t>ΑΓΙΟΣ ΑΘΑΝΑΣΙΟΣ</t>
  </si>
  <si>
    <t>ΧΑΛΚΗΔΟΝΟΣ</t>
  </si>
  <si>
    <t>mail@nip-eid-ag-athan.thess.sch.gr</t>
  </si>
  <si>
    <t>ΕΙΔΙΚΟ ΝΗΠΙΑΓΩΓΕΙΟ ΑΓΙΟΥ ΑΘΑΝΑΣΙΟΥ</t>
  </si>
  <si>
    <t>mail@dim-eid-lagkad.thess.sch.gr</t>
  </si>
  <si>
    <t>ΕΙΔΙΚΟ ΔΗΜΟΤΙΚΟ ΣΧΟΛΕΙΟ ΛΑΓΚΑΔΑ</t>
  </si>
  <si>
    <t>Ο.Τ. Γ΄ 161, ΑΓΙΟΣ ΑΘΑΝΑΣΙΟΣ</t>
  </si>
  <si>
    <t>ΑΓΙΟΣ ΑΘΑΝΑΣΙΟΣ ΘΕΣΣΑΛΟΝΙΚΗΣ</t>
  </si>
  <si>
    <t>mail@dim-eid-ag-athan.thess.sch.gr</t>
  </si>
  <si>
    <t>ΕΙΔΙΚΟ ΔΗΜΟΤΙΚΟ ΣΧΟΛΕΙΟ ΑΓΙΟΥ ΑΘΑΝΑΣΙΟΥ</t>
  </si>
  <si>
    <t>ΕΥΚΑΡΠΙΑ</t>
  </si>
  <si>
    <t>ΘΕΣΣΑΛΟΝΙΚΗΣ</t>
  </si>
  <si>
    <t>ΠΑΥΛΟΥ ΜΕΛΑ</t>
  </si>
  <si>
    <t>mail@dim-eid-papag.thess.sch.gr</t>
  </si>
  <si>
    <t>ΕΙΔΙΚΟ ΔΗΜΟΤΙΚΟ ΣΧΟΛΕΙΟ ΣΤΗΝ ΠΑΙΔΙΑΤΡΙΚΗ ΤΟΥ ΝΟΣΟΚΟΜΕΙΟΥ ΠΑΠΑΓΕΩΡΓΙΟΥ</t>
  </si>
  <si>
    <t>ΑΔΑΜΑΝΤΙΟΥ ΚΟΡΑΗ 4</t>
  </si>
  <si>
    <t>ΕΥΚΑΡΠΙΑ ΘΕΣΣΑΛΟΝΙΚΗΣ</t>
  </si>
  <si>
    <t>mail@nip-eid-efkarp.thess.sch.gr</t>
  </si>
  <si>
    <t>5ο ΕΙΔΙΚΟ ΝΗΠΙΑΓΩΓΕΙΟ ΕΥΚΑΡΠΙΑ ΘΕΣΣΑΛΟΝΙΚΗΣ</t>
  </si>
  <si>
    <t>ΘΕΣΣΑΛΟΝΙΚΗ</t>
  </si>
  <si>
    <t>mail@5dim-eid.thess.sch.gr</t>
  </si>
  <si>
    <t>5ο ΕΙΔΙΚΟ ΔΗΜΟΤΙΚΟ ΣΧΟΛΕΙΟ ΘΕΣΣΑΛΟΝΙΚΗΣ</t>
  </si>
  <si>
    <t>ΠΑΠΑΦΛΕΣΣΑ 2</t>
  </si>
  <si>
    <t>ΕΥΟΣΜΟΣ ΘΕΣΣΑΛΟΝΙΚΗΣ</t>
  </si>
  <si>
    <t>ΚΟΡΔΕΛΙΟΥ-ΕΥΟΣΜΟΥ</t>
  </si>
  <si>
    <t>mail@3dim-eid-thess.thess.sch.gr</t>
  </si>
  <si>
    <t>3ο ΕΙΔΙΚΟ ΔΗΜΟΤΙΚΟ ΣΧΟΛΕΙΟ ΘΕΣΣΑΛΟΝΙΚΗΣ</t>
  </si>
  <si>
    <t>ΚΩΝΣΤΑΝΤΙΝΟΥΠΟΛΕΩΣ 22</t>
  </si>
  <si>
    <t>ΠΕΥΚΑ</t>
  </si>
  <si>
    <t>ΝΕΑΠΟΛΗΣ-ΣΥΚΕΩΝ</t>
  </si>
  <si>
    <t>mail@3nip-eid-thess.thess.sch.gr</t>
  </si>
  <si>
    <t>3ο ΕΙΔΙΚΟ ΝΗΠΙΑΓΩΓΕΙΟ ΘΕΣΣΑΛΟΝΙΚΗΣ</t>
  </si>
  <si>
    <t>ΚΡΗΤΗΣ-ΚΥΠΡΟΥ ΓΩΝΙΑ</t>
  </si>
  <si>
    <t>ΚΟΡΔΕΛΙΟ-ΕΥΟΣΜΟΣ</t>
  </si>
  <si>
    <t>13dimeid@sch.gr</t>
  </si>
  <si>
    <t>13ο ΕΙΔΙΚΟ ΔΗΜΟΤΙΚΟ ΣΧΟΛΕΙΟ ΘΕΣΣΑΛΟΝΙΚΗΣ</t>
  </si>
  <si>
    <t>mail@dim-eid-pefkon.thess.sch.gr</t>
  </si>
  <si>
    <t>ΕΙΔΙΚΟ ΔΗΜΟΤΙΚΟ ΣΧΟΛΕΙΟ ΙΝΣΤΙΤΟΥΤΟΥ ΑΝΑΠΤΥΞΙΑΚΗΣ ΑΠΟΚΑΤΑΣΤΑΣΗΣ</t>
  </si>
  <si>
    <t>ΘΕΡΜΗΣ</t>
  </si>
  <si>
    <t>Ειδικό Νηπιαγωγείο Θέρμης</t>
  </si>
  <si>
    <t>Π.Ε. ΑΝΑΤ. ΘΕΣ/ΝΙΚΗΣ</t>
  </si>
  <si>
    <t>Ειδικό Δημοτικό Σχολείο Θέρμης</t>
  </si>
  <si>
    <t>ΔΑΓΚΛΗ 2</t>
  </si>
  <si>
    <t>ΝΕΑ ΚΕΡΑΣΙΑ</t>
  </si>
  <si>
    <t>ΘΕΡΜΑΪΚΟΥ</t>
  </si>
  <si>
    <t>mail@dim-eid-therm.thess.sch.gr</t>
  </si>
  <si>
    <t>ΕΙΔΙΚΟ ΔΗΜΟΤΙΚΟ ΣΧΟΛΕΙΟ ΔΗΜΟΥ ΘΕΡΜΑΪΚΟΥ</t>
  </si>
  <si>
    <t>ΣΤΙΛΠΩΝΟΣ ΚΥΡΙΑΚΙΔΗ 1 (Π.Γ.Ν.Θ. ΑΧΕΠΑ)</t>
  </si>
  <si>
    <t>mail@11nip-eid-thess.thess.sch.gr</t>
  </si>
  <si>
    <t>11ο  ΕΙΔΙΚΟ ΝΗΠΙΑΓΩΓΕΙΟ ΘΕΣΣΑΛΟΝΙΚΗΣ ΣΤΟ ΝΟΣΟΚΟΜΕΙΟ ΑΧΕΠΑ</t>
  </si>
  <si>
    <t>ΑΝΑΣΤΟΛΗ ΛΕΙΤΟΥΡΓΙΑΣ</t>
  </si>
  <si>
    <t>ΚΑΛΑΜΑΡΙΑ</t>
  </si>
  <si>
    <t>ΚΑΛΑΜΑΡΙΑΣ</t>
  </si>
  <si>
    <t>mail@dipe-a.thess.sch.gr</t>
  </si>
  <si>
    <t>ΕΙΔΙΚΟ ΝΗΠΙΑΓΩΓΕΙΟ ΚΑΛΑΜΑΡΙΑΣ</t>
  </si>
  <si>
    <t>ΕΙΔΙΚΟ ΔΗΜΟΤΙΚΟ ΣΧΟΛΕΙΟ ΚΑΛΑΜΑΡΙΑΣ</t>
  </si>
  <si>
    <t>ΚΟΜΝΗΝΩΝ 86</t>
  </si>
  <si>
    <t>ΠΑΝΟΡΑΜΑ</t>
  </si>
  <si>
    <t>ΠΥΛΑΙΑΣ-ΧΟΡΤΙΑΤΗ</t>
  </si>
  <si>
    <t>mail@dim-ekv-thess.thess.sch.gr</t>
  </si>
  <si>
    <t>ΕΙΔΙΚΟ ΔΗΜΟΤΙΚΟ ΣΧΟΛΕΙΟ ΚΩΦΩΝ-ΒΑΡΗΚΟΩΝ ΠΑΝΟΡΑΜΑΤΟΣ</t>
  </si>
  <si>
    <t>ΝΟΣΟΚΟΜΕΙΟ ΠΑΠΑΝΙΚΟΛΑΟΥ, ΕΞΟΧΗ</t>
  </si>
  <si>
    <t>ΕΞΟΧΗ</t>
  </si>
  <si>
    <t>mail@nip-eid-papanik.thess.sch.gr</t>
  </si>
  <si>
    <t>ΕΙΔΙΚΟ ΝΗΠΙΑΓΩΓΕΙΟ ΝΟΣΟΚΟΜΕΙΟΥ "Γ. ΠΑΠΑΝΙΚΟΛΑΟΥ"</t>
  </si>
  <si>
    <t>ΝΟΣΟΚΟΜΕΙΟ ΠΑΠΑΝΙΚΟΛΑΟΥ</t>
  </si>
  <si>
    <t>mail@dim-eid-papanik.thess.sch.gr</t>
  </si>
  <si>
    <t>ΕΙΔΙΚΟ ΔΗΜΟΤΙΚΟ ΣΧΟΛΕΙΟ ΝΟΣΟΚΟΜΕΙΟΥ "Γ. ΠΑΠΑΝΙΚΟΛΑΟΥ"</t>
  </si>
  <si>
    <t>ΕΛΑΙΩΝΩΝ 22, ΕΛΑΙΩΝΕΣ ΠΥΛΑΙΑΣ</t>
  </si>
  <si>
    <t>ΠΥΛΑΙΑ</t>
  </si>
  <si>
    <t>mail@2dim-eid-thess.thess.sch.gr</t>
  </si>
  <si>
    <t>2ο ΕΙΔΙΚΟ ΔΗΜΟΤΙΚΟ ΣΧΟΛΕΙΟ ΘΕΣΣΑΛΟΝΙΚΗΣ</t>
  </si>
  <si>
    <t>K. ΜΑΖΑΡΑΚΗ 1</t>
  </si>
  <si>
    <t>mail@4dim-eid-thess.thess.sch.gr</t>
  </si>
  <si>
    <t>4ο ΕΙΔΙΚΟ ΔΗΜΟΤΙΚΟ ΣΧΟΛΕΙΟ ΘΕΣΣΑΛΟΝΙΚΗΣ</t>
  </si>
  <si>
    <t>ΚΑΡΑΪΣΚΑΚΗ 1Α</t>
  </si>
  <si>
    <t>mail@1dim-eid-thess.thess.sch.gr</t>
  </si>
  <si>
    <t>1ο ΕΙΔΙΚΟ ΔΗΜΟΤΙΚΟ ΣΧΟΛΕΙΟ ΘΕΣΣΑΛΟΝΙΚΗΣ</t>
  </si>
  <si>
    <t>ΣΤΙΛΠ. ΚΥΡΙΑΚΙΔΗ 1 (Π.Γ.Ν.Θ. ΑΧΕΠΑ)</t>
  </si>
  <si>
    <t>mail@12dim-eid-thess.thess.sch.gr</t>
  </si>
  <si>
    <t>12ο ΕΙΔΙΚΟ ΔΗΜΟΤΙΚΟ ΣΧΟΛΕΙΟ ΘΕΣΣΑΛΟΝΙΚΗΣ ΣΤΟ ΝΟΣΟΚΟΜΕΙΟ ΑΧΕΠΑ</t>
  </si>
  <si>
    <t>ΚΕΝΟ</t>
  </si>
  <si>
    <t>8ο ΕΙΔΙΚΟ ΔΗΜΟΤΙΚΟ ΣΧΟΛΕΙΟ ΘΕΣΣΑΛΟΝΙΚΗΣ</t>
  </si>
  <si>
    <t>9ο ΕΙΔΙΚΟ ΝΗΠΙΑΓΩΓΕΙΟ ΘΕΣΣΑΛΟΝΙΚΗ - ΕΙΔΙΚΟ ΝΗΠΙΑΓΩΓΕΙΟ ΘΕΣΣΑΛΟΝΙΚΗΣ</t>
  </si>
  <si>
    <t>ΜΑΖΑΡΑΚΗ 1</t>
  </si>
  <si>
    <t>mail@nip-eid-thess.thess.sch.gr</t>
  </si>
  <si>
    <t>10ο ΕΙΔΙΚΟ ΝΗΠΙΑΓΩΓΕΙΟ ΘΕΣΣΑΛΟΝΙΚΗΣ</t>
  </si>
  <si>
    <t>ΜΕΓΑΛΟΥ ΑΛΕΞΑΝΔΡΟΥ 31</t>
  </si>
  <si>
    <t>mail@6nip-et-thess.thess.sch.gr</t>
  </si>
  <si>
    <t>6ο ΕΙΔΙΚΟ ΝΗΠΙΑΓΩΓΕΙΟ ΘΕΣΣΑΛΟΝΙΚΗΣ ΤΥΦΛΩΝ</t>
  </si>
  <si>
    <t>ΚΩΝΣΤΑΝΤΙΝΟΥΠΟΛΕΩΣ 49</t>
  </si>
  <si>
    <t>mail@5nip-eid-thess.thess.sch.gr</t>
  </si>
  <si>
    <t>5ο ΕΙΔΙΚΟ ΝΗΠΙΑΓΩΓΕΙΟ ΘΕΣΣΑΛΟΝΙΚΗΣ ΣΤΟ ΝΟΣΟΚΟΜΕΊΟ &lt;&lt;ΙΠΠΟΚΡΑΤΕΙΟ&gt;&gt;</t>
  </si>
  <si>
    <t>ΕΛΑΙΩΝΩΝ 22</t>
  </si>
  <si>
    <t>mail@1nip-eid-elepap.thess.sch.gr</t>
  </si>
  <si>
    <t>1ο ΕΙΔΙΚΟ ΝΗΠΙΑΓΩΓΕΙΟ ΘΕΣΣΑΛΟΝΙΚΗΣ</t>
  </si>
  <si>
    <t>ΚΑΡΑΪΣΚΑΚΗ 1</t>
  </si>
  <si>
    <t>mail@2nip-eid-thess.thess.sch.gr</t>
  </si>
  <si>
    <t>2ο ΕΙΔΙΚΟ ΝΗΠΙΑΓΩΓΕΙΟ ΘΕΣΣΑΛΟΝΙΚΗΣ</t>
  </si>
  <si>
    <t>mail@3nip-eid-ekv-panor.thess.sch.gr</t>
  </si>
  <si>
    <t>3ο ΕΙΔΙΚΟ ΝΗΠΙΑΓΩΓΕΙΟ ΚΩΦΩΝ ΠΑΝΟΡΑΜΑΤΟΣ</t>
  </si>
  <si>
    <t>ΑΓΙΟΥ ΑΘΑΝΑΣΙΟΥ 1</t>
  </si>
  <si>
    <t>ΝΕΑ ΚΕΡΑΣΙΑ ΔΗΜΟΥ ΘΕΡΜΑΪΚΟΥ</t>
  </si>
  <si>
    <t>mail@nip-eid-therm.thess.sch.gr</t>
  </si>
  <si>
    <t>ΕΙΔΙΚΟ ΝΗΠΙΑΓΩΓΕΙΟ ΔΗΜΟΥ ΘΕΡΜΑΪΚΟΥ</t>
  </si>
  <si>
    <t>ΤΖΩΝ ΚΕΝΝΕΝΤΥ 62</t>
  </si>
  <si>
    <t>mail@6dim-eid-thess.thess.sch.gr</t>
  </si>
  <si>
    <t>6ο ΕΙΔΙΚΟ ΔΗΜΟΤΙΚΟ ΣΧΟΛΕΙΟ ΘΕΣΣΑΛΟΝΙΚΗΣ</t>
  </si>
  <si>
    <t>mail@4nip-eid-thess.thess.sch.gr</t>
  </si>
  <si>
    <t>4ο ΕΙΔΙΚΟ ΝΗΠΙΑΓΩΓΕΙΟ ΘΕΣΣΑΛΟΝΙΚΗΣ</t>
  </si>
  <si>
    <t>mail@9dim-eid-thess.thess.sch.gr</t>
  </si>
  <si>
    <t>9ο ΕΙΔΙΚΟ ΔΗΜΟΤΙΚΟ ΣΧΟΛΕΙΟ ΘΕΣΣΑΛΟΝΙΚΗΣ ΣΤΟ ΝΟΣΟΚΟΜΕΙΟ «ΙΠΠΟΚΡΑΤΕΙΟ»</t>
  </si>
  <si>
    <t>mail@dim-eaf-thess.thess.sch.gr</t>
  </si>
  <si>
    <t>ΕΙΔΙΚΟ ΔΗΜΟΤΙΚΟ ΣΧΟΛΕΙΟ ΘΕΣΣΑΛΟΝΙΚΗΣ - ΓΙΑ ΠΑΙΔΙΑ ΜΕ ΑΥΤΙΣΜΟ</t>
  </si>
  <si>
    <t>ΒΑΣ. ΟΛΓΑΣ 32</t>
  </si>
  <si>
    <t>mail@dim-eid-thess1.thess.sch.gr</t>
  </si>
  <si>
    <t>ΕΙΔΙΚΟ ΔΗΜΟΤΙΚΟ ΣΧΟΛΕΙΟ ΤΥΦΛΩΝ ΘΕΣΣΑΛΟΝΙΚΗΣ</t>
  </si>
  <si>
    <t>ΙΣΜΗΝΗΣ 6</t>
  </si>
  <si>
    <t>mail@10dim-eid-thess.thess.sch.gr</t>
  </si>
  <si>
    <t>10ο ΕΙΔΙΚΟ ΔΗΜΟΤΙΚΟ ΣΧΟΛΕΙΟ ΒΑΡΗΚΟΩΝ ΘΕΣΣΑΛΟΝΙΚΗΣ</t>
  </si>
  <si>
    <t>ΕΘΝΙΚΗΣ ΑΜΥΝΗΣ 41</t>
  </si>
  <si>
    <t>mail@11dim-eid-thess.thess.sch.gr</t>
  </si>
  <si>
    <t>11ο ΕΙΔΙΚΟ ΔΗΜΟΤΙΚΟ ΣΧΟΛΕΙΟ ΘΕΣΣΑΛΟΝΙΚΗΣ ΣΤΟ ΝΟΣΟΚΟΜΕΙΟ «ΓΕΝΝΗΜΑΤΑΣ»</t>
  </si>
  <si>
    <t>Θ.ΣΤΡΑΤΟΥ 3</t>
  </si>
  <si>
    <t>ΛΕΥΚΑΔΑ</t>
  </si>
  <si>
    <t>ΛΕΥΚΑΔΑΣ</t>
  </si>
  <si>
    <t>mail@dim-eid-lefkad.lef.sch.gr</t>
  </si>
  <si>
    <t>ΕΙΔΙΚΟ ΔΗΜΟΤΙΚΟ ΣΧΟΛΕΙΟ ΛΕΥΚΑΔΑΣ</t>
  </si>
  <si>
    <t>Π.Ε. ΛΕΥΚΑΔΑΣ</t>
  </si>
  <si>
    <t>ΙΟΝΙΩΝ ΝΗΣΩΝ</t>
  </si>
  <si>
    <t>Θ. ΣΤΡΑΤΟΥ  3</t>
  </si>
  <si>
    <t>mail@nip-eid-lefkad.lef.sch.gr</t>
  </si>
  <si>
    <t>ΕΙΔΙΚΟ ΝΗΠΙΑΓΩΓΕΙΟ ΛΕΥΚΑΔΑΣ</t>
  </si>
  <si>
    <t>ΓΑΪΤΑΝΙΔΟΥ 9, ΑΡΓΟΣΤΟΛΙ</t>
  </si>
  <si>
    <t>ΑΡΓΟΣΤΟΛΙ</t>
  </si>
  <si>
    <t>ΑΡΓΟΣΤΟΛΙΟΥ</t>
  </si>
  <si>
    <t>mail@nip-eid-perat.kef.sch.gr</t>
  </si>
  <si>
    <t>ΕΙΔΙΚΟ ΝΗΠΙΑΓΩΓΕΙΟ ΠΕΡΑΤΑΤΩΝ</t>
  </si>
  <si>
    <t>Π.Ε. ΚΕΦΑΛΛΗΝΙΑΣ</t>
  </si>
  <si>
    <t>ΓΑΪΤΑΝΙΔΟΥ 9, ΑΡΓΟΣΤΟΛΙ, ΚΕΦΑΛΟΝΙΑ</t>
  </si>
  <si>
    <t>mail@dim-eid-perat.kef.sch.gr</t>
  </si>
  <si>
    <t>ΕΙΔΙΚΟ ΔΗΜΟΤΙΚΟ ΣΧΟΛΕΙΟ ΠΕΡΑΤΑΤΩΝ</t>
  </si>
  <si>
    <t>Βραγκανιώτικα</t>
  </si>
  <si>
    <t>ΝΟΤΙΑΣ ΚΕΡΚΥΡΑΣ</t>
  </si>
  <si>
    <t>mail@3dim-eid-kerkyr.ker.sch.gr</t>
  </si>
  <si>
    <t>3ο Ειδικό Δημοτικό Σχολείο Κέρκυρας</t>
  </si>
  <si>
    <t>Π.Ε. ΚΕΡΚΥΡΑΣ</t>
  </si>
  <si>
    <t>ΒΕΛΟΝΑΔΕΣ ΚΕΡΚΥΡΑ</t>
  </si>
  <si>
    <t>ΒΕΛΟΝΑΔΕΣ</t>
  </si>
  <si>
    <t>ΒΟΡΕΙΑΣ ΚΕΡΚΥΡΑΣ</t>
  </si>
  <si>
    <t>2eiddimker@sch.gr</t>
  </si>
  <si>
    <t>2ο Ειδικό Δημοτικό Σχολείο Κέρκυρας</t>
  </si>
  <si>
    <t>ΒΕΛΟΝΑΔΕΣ ΚΕΡΚΥΡΑΣ</t>
  </si>
  <si>
    <t>mail@2nip-eid-kerkyr.ker.sch.gr</t>
  </si>
  <si>
    <t>2ο Ειδικό Νηπιαγωγείο Κέρκυρας</t>
  </si>
  <si>
    <t>ΠΛΑΤΕΙΑ ΨΩΡΟΥΛΑ 1</t>
  </si>
  <si>
    <t>ΚΕΡΚΥΡΑ</t>
  </si>
  <si>
    <t>ΚΕΝΤΡΙΚΗΣ ΚΕΡΚΥΡΑΣ ΚΑΙ ΔΙΑΠΟΝΤΙΩΝ ΝΗΣΩΝ</t>
  </si>
  <si>
    <t>ΔΗΜΟΤΙΚΟ ΕΙΔΙΚΗΣ ΑΓΩΓΗΣ ΚΩΦΩΝ-ΒΑΡΗΚΟΩΝ ΚΕΡΚΥΡΑΣ</t>
  </si>
  <si>
    <t>ΜΑΡΑΣΛΗ 34 Α</t>
  </si>
  <si>
    <t>mail@1dim-eid-kerkyr.ker.sch.gr</t>
  </si>
  <si>
    <t>1ο ΕΙΔΙΚΟ ΔΗΜΟΤΙΚΟ ΣΧΟΛΕΙΟ ΚΕΡΚΥΡΑΣ</t>
  </si>
  <si>
    <t>ΜΑΡΑΣΛΗ 34</t>
  </si>
  <si>
    <t>mail@1nip-eid-kerkyr.ker.sch.gr</t>
  </si>
  <si>
    <t>1ο ΕΙΔΙΚΟ ΝΗΠΙΑΓΩΓΕΙΟ ΚΕΡΚΥΡΑ</t>
  </si>
  <si>
    <t>ΜΠΟΧΑΛΗ</t>
  </si>
  <si>
    <t>ΖΑΚΥΝΘΟΥ</t>
  </si>
  <si>
    <t>mail@nip-eid-zakynth.zak.sch.gr</t>
  </si>
  <si>
    <t>ΕΙΔΙΚΟ ΝΗΠΙΑΓΩΓΕΙΟ ΖΑΚΥΝΘΟΥ</t>
  </si>
  <si>
    <t>Π.Ε. ΖΑΚΥΝΘΟΥ</t>
  </si>
  <si>
    <t>ΜΠΟΧΑΛΗ ΖΑΚΥΝΘΟΣ</t>
  </si>
  <si>
    <t>mail@dim-eid-zakynth.zak.sch.gr</t>
  </si>
  <si>
    <t>ΕΙΔΙΚΟ ΔΗΜΟΤΙΚΟ ΣΧΟΛΕΙΟ ΜΠΟΧΑΛΗΣ</t>
  </si>
  <si>
    <t>ΚΑΡΥΕΣ</t>
  </si>
  <si>
    <t>ΤΡΙΚΑΛΩΝ</t>
  </si>
  <si>
    <t>ΤΡΙΚΚΑΙΩΝ</t>
  </si>
  <si>
    <t>mail@nip-eid-trikal.tri.sch.gr</t>
  </si>
  <si>
    <t>1ο ΕΙΔΙΚΟ ΝΗΠΙΑΓΩΓΕΙΟ ΤΡΙΚΑΛΩΝ</t>
  </si>
  <si>
    <t>Π.Ε. ΤΡΙΚΑΛΩΝ</t>
  </si>
  <si>
    <t>ΘΕΣΣΑΛΙΑΣ</t>
  </si>
  <si>
    <t>ΑΓ. ΣΤΕΦΑΝΟΥ 6</t>
  </si>
  <si>
    <t>ΚΑΛΑΜΠΑΚΑ</t>
  </si>
  <si>
    <t>ΜΕΤΕΩΡΩΝ</t>
  </si>
  <si>
    <t>mail@1dim-eid-kalamp.tri.sch.gr</t>
  </si>
  <si>
    <t>1ο ΕΙΔΙΚΟ ΔΗΜΟΤΙΚΟ ΣΧΟΛΕΙΟ ΚΑΛΑΜΠΑΚΑΣ</t>
  </si>
  <si>
    <t>ΤΡΙΚΑΛΑ</t>
  </si>
  <si>
    <t>mail@1dim-eid-trikal.tri.sch.gr</t>
  </si>
  <si>
    <t>1ο ΕΙΔΙΚΟ ΔΗΜΟΤΙΚΟ ΣΧΟΛΕΙΟ ΤΡΙΚΑΛΩΝ</t>
  </si>
  <si>
    <t>ΣΚΙΑΘΟΥ</t>
  </si>
  <si>
    <t>Ειδικό Νηπιαγωγείο Σκιάθου</t>
  </si>
  <si>
    <t>Π.Ε. ΜΑΓΝΗΣΙΑΣ</t>
  </si>
  <si>
    <t>ΠΑΙΔΟΠΟΛΗ ΑΓΡΙΑΣ</t>
  </si>
  <si>
    <t>ΑΓΡΙΑΣ</t>
  </si>
  <si>
    <t>ΒΟΛΟΥ</t>
  </si>
  <si>
    <t>mail@nip-eid-agrias.mag.sch.gr</t>
  </si>
  <si>
    <t>ΕΙΔΙΚΟ ΝΗΠΙΑΓΩΓΕΙΟ ΑΓΡΙΑΣ</t>
  </si>
  <si>
    <t>ΤΕΡΜΑ ΕΛ. ΒΕΝΙΖΕΛΟΥ</t>
  </si>
  <si>
    <t>ΒΟΛΟΣ</t>
  </si>
  <si>
    <t>mail@nip-eid-kentavr.mag.sch.gr</t>
  </si>
  <si>
    <t>ΕΙΔΙΚΟ ΝΗΠΙΑΓΩΓΕΙΟ ΒΟΛΟΥ " ΟΙ ΚΕΝΤΑΥΡΟΙ"</t>
  </si>
  <si>
    <t>ΜΕΤΑΜΟΡΦΩΣΕΩΣ  193</t>
  </si>
  <si>
    <t>mail@2nip-eid-volou.mag.sch.gr</t>
  </si>
  <si>
    <t>2ο ΕΙΔΙΚΟ ΝΗΠΙΑΓΩΓΕΙΟ ΒΟΛΟΥ</t>
  </si>
  <si>
    <t>ΤΕΡΜΑ ΕΛ. ΒΕΝΙΖΕΛΟΥ ΝΕΑ ΙΩΝΙΑ</t>
  </si>
  <si>
    <t>mail@nip-eid-dad.mag.sch.gr</t>
  </si>
  <si>
    <t>ΕΙΔΙΚΟ ΝΗΠΙΑΓΩΓΕΙΟ ΒΟΛΟΥ ΓΙΑ ΠΑΙΔΙΑ ΜΕ ΔΙΑΧΥΤΕΣ ΑΝΑΠΤΥΞΙΑΚΕΣ ΔΙΑΤΑΡΑΧΕΣ</t>
  </si>
  <si>
    <t>ΦΙΛΕΛΛΗΝΩΝ ΚΑΙ ΟΠΛΑΡΧΗΓΟΥ ΒΕΛΕΝΤΖΑ</t>
  </si>
  <si>
    <t>ΑΛΜΥΡΟΥ</t>
  </si>
  <si>
    <t>mail@nip-eid-almyr.mag.sch.gr</t>
  </si>
  <si>
    <t>ΕΙΔΙΚΟ ΝΗΠΙΑΓΩΓΕΙΟ ΑΛΜΥΡΟΥ</t>
  </si>
  <si>
    <t>ΣΚΙΑΘΟΣ</t>
  </si>
  <si>
    <t>mail@dim-eid-skiath.mag.sch.gr</t>
  </si>
  <si>
    <t>ΕΙΔΙΚΟ ΔΗΜΟΤΙΚΟ ΣΧΟΛΕΙΟ ΣΚΙΑΘΟΥ "ΑΛΕΞΑΝΔΡΟΣ ΠΑΠΑΔΙΑΜΑΝΤΗΣ"</t>
  </si>
  <si>
    <t xml:space="preserve">ΝΕΑ ΙΩΝΙΑ </t>
  </si>
  <si>
    <t>mail@dim-eid-dad.mag.sch.gr</t>
  </si>
  <si>
    <t>ΕΙΔΙΚΟ ΔΗΜΟΤΙΚΟ ΣΧΟΛΕΙΟ  ΒΟΛΟΥ ΓΙΑ ΠΑΙΔΙΑ ΜΕ ΔΙΑΧΥΤΕΣ ΑΝΑΠΤΥΞΙΑΚΕΣ ΔΙΑΤΑΡΑΧΕΣ</t>
  </si>
  <si>
    <t>ΡΗΓΑ ΦΕΡΑΙΟΥ</t>
  </si>
  <si>
    <t>ΒΕΛΕΣΤΙΝΟ</t>
  </si>
  <si>
    <t>mail@dim-eid-feron.mag.sch.gr</t>
  </si>
  <si>
    <t>ΕΙΔΙΚΟ ΔΗΜΟΤΙΚΟ ΣΧΟΛΕΙΟ ΒΕΛΕΣΤΙΝΟ - ΔΗΜΟΤΙΚΟ ΣΧΟΛΕΙΟ ΦΕΡΩΝ ΒΕΛΕΣΤΙΝΟΥ</t>
  </si>
  <si>
    <t>ΑΓΡΙΑ</t>
  </si>
  <si>
    <t>mail@dim-eid-agrias.mag.sch.gr</t>
  </si>
  <si>
    <t>ΕΙΔΙΚΟ ΔΗΜΟΤΙΚΟ ΣΧΟΛΕΙΟ ΑΓΡΙΑΣ - ΠΑΙΔΩΝ ΠΟΛΙΣ</t>
  </si>
  <si>
    <t>ΜΕΤΑΜΟΡΦΩΣΕΩΣ 193</t>
  </si>
  <si>
    <t>mail@2dim-eid-volou.mag.sch.gr</t>
  </si>
  <si>
    <t>2ο ΕΙΔΙΚΟ ΔΗΜΟΤΙΚΟ ΣΧΟΛΕΙΟ ΒΟΛΟΥ</t>
  </si>
  <si>
    <t>ΕΛ.ΒΕΝΙΖΕΛΟΥ ΤΕΡΜΑ 105</t>
  </si>
  <si>
    <t>mail@1dim-eid-volou.mag.sch.gr</t>
  </si>
  <si>
    <t>1ο ΕΙΔΙΚΟ ΔΗΜΟΤΙΚΟ ΣΧΟΛΕΙΟ ΒΟΛΟΥ - ΟΙ ΚΕΝΤΑΥΡΟΙ</t>
  </si>
  <si>
    <t>ΑΛΜΥΡΟΣ</t>
  </si>
  <si>
    <t>mail@dim-eid-almyr.mag.sch.gr</t>
  </si>
  <si>
    <t>ΕΙΔΙΚΟ ΔΗΜΟΤΙΚΟ ΣΧΟΛΕΙΟ ΑΛΜΥΡΟΥ</t>
  </si>
  <si>
    <t>ΤΑΞΙΑΡΧΩΝ - ΑΝΑΠΑΥΣΕΩΣ 2</t>
  </si>
  <si>
    <t>Ν.ΙΩΝΙΑ - ΒΟΛΟΥ</t>
  </si>
  <si>
    <t>mail@dim-eid-volou.mag.sch.gr</t>
  </si>
  <si>
    <t>ΕΙΔΙΚΟ ΔΗΜΟΤΙΚΟ ΣΧΟΛΕΙΟ ΙΔΡΥΜΑΤΟΣ ΑΓΩΓΗΣ ΑΝΗΛΙΚΩΝ</t>
  </si>
  <si>
    <t>ΓΑΛΑΝΟΒΡΥΣΗ</t>
  </si>
  <si>
    <t>ΕΛΑΣΣΟΝΑΣ</t>
  </si>
  <si>
    <t>mail@nip-eid-galan.lar.sch.gr</t>
  </si>
  <si>
    <t>ΕΙΔΙΚΟ ΝΗΠΙΑΓΩΓΕΙΟ ΓΑΛΑΝΟΒΡΥΣΗ</t>
  </si>
  <si>
    <t>Π.Ε. ΛΑΡΙΣΑΣ</t>
  </si>
  <si>
    <t>ΚΑΛΛΙΣΘΕΝΟΥΣ 25</t>
  </si>
  <si>
    <t>ΛΑΡΙΣΑ</t>
  </si>
  <si>
    <t>ΛΑΡΙΣΑΙΩΝ</t>
  </si>
  <si>
    <t>mail@nip-eid-pdap.lar.sch.gr</t>
  </si>
  <si>
    <t>ΕΙΔΙΚΟ ΝΗΠΙΑΓΩΓΕΙΟ ΓΙΑ ΠΑΙΔΙΑ ΜΕ ΔΙΑΧΥΤΕΣ ΑΝΑΠΤΥΞΙΑΚΕΣ ΔΙΑΤΑΡΑΧΕΣ (ΔΑΔ)</t>
  </si>
  <si>
    <t>ΜΟΥΣΩΝ</t>
  </si>
  <si>
    <t>mail@1nip-eid-laris.lar.sch.gr</t>
  </si>
  <si>
    <t>1ο ΕΙΔΙΚΟ ΝΗΠΙΑΓΩΓΕΙΟ ΛΑΡΙΣΑΣ</t>
  </si>
  <si>
    <t>mail@dim-eid-galan.lar.sch.gr</t>
  </si>
  <si>
    <t>ΕΙΔΙΚΟ ΔΗΜΟΤΙΚΟ ΣΧΟΛΕΙΟ ΓΑΛΑΝΟΒΡΥΣΗΣ</t>
  </si>
  <si>
    <t>ΠΑΠΑΓΟΥ 45</t>
  </si>
  <si>
    <t>ΓΙΑΝΝΟΥΛΗ</t>
  </si>
  <si>
    <t>mail@nip-eid-giann.lar.sch.gr</t>
  </si>
  <si>
    <t>ΕΙΔΙΚΟ ΝΗΠΙΑΓΩΓΕΙΟ ΓΙΑΝΝΟΥΛΗΣ</t>
  </si>
  <si>
    <t>mail@dim-eid-dad-laris.lar.sch.gr</t>
  </si>
  <si>
    <t>1ο ΕΙΔΙΚΟ ΔΗΜΟΤΙΚΟ ΣΧΟΛΕΙΟ ΛΑΡΙΣΑΣ ΓΙΑ ΠΑΙΔΙΑ ΜΕ ΔΙΑΧΥΤΕΣ ΑΝΑΠΤΥΞΙΑΚΕΣ ΔΙΑΤΑΡΑΧΕΣ</t>
  </si>
  <si>
    <t>ΠΑΠΑΓΟΥ  49</t>
  </si>
  <si>
    <t>ΓΙΑΝΝΟΥΛΗ ΔΗΜΟΣ ΛΑΡΙΣΑΣ</t>
  </si>
  <si>
    <t>mail@dim-giann.lar.sch.gr</t>
  </si>
  <si>
    <t>ΕΙΔΙΚΟ ΔΗΜΟΤΙΚΟ ΣΧΟΛΕΙΟ ΓΙΑΝΝΟΥΛΗΣ</t>
  </si>
  <si>
    <t>ΜΟΥΣΩΝ 1</t>
  </si>
  <si>
    <t>mail@dim-eid-laris.lar.sch.gr</t>
  </si>
  <si>
    <t>ΕΙΔΙΚΟ ΔΗΜΟΤΙΚΟ ΣΧΟΛΕΙΟ ΛΑΡΙΣΑΣ</t>
  </si>
  <si>
    <t>ΤΖΑΒΕΛΛΑ 2</t>
  </si>
  <si>
    <t>ΦΑΡΣΑΛΑ</t>
  </si>
  <si>
    <t>ΦΑΡΣΑΛΩΝ</t>
  </si>
  <si>
    <t>mail@dim-eid-farsal.lar.sch.gr</t>
  </si>
  <si>
    <t>ΕΙΔΙΚΟ ΔΗΜΟΤΙΚΟ ΣΧΟΛΕΙΟ ΦΑΡΣΑΛΩΝ</t>
  </si>
  <si>
    <t>ΣΑΡΑΝΤΑΠΟΡΟΥ 89</t>
  </si>
  <si>
    <t>ΚΑΡΔΙΤΣΑ</t>
  </si>
  <si>
    <t>ΚΑΡΔΙΤΣΑΣ</t>
  </si>
  <si>
    <t>mail@dim-eid-kardits.kar.sch.gr</t>
  </si>
  <si>
    <t>ΕΙΔΙΚΟ ΔΗΜΟΤΙΚΟ ΣΧΟΛΕΙΟ ΚΑΡΔΙΤΣΑ</t>
  </si>
  <si>
    <t>Π.Ε. ΚΑΡΔΙΤΣΑΣ</t>
  </si>
  <si>
    <t>mail@nip-eid-kardits.kar.sch.gr</t>
  </si>
  <si>
    <t>ΕΙΔΙΚΟ ΝΗΠΙΑΓΩΓΕΙΟ ΚΑΡΔΙΤΣΑ</t>
  </si>
  <si>
    <t>Λ. ΕΙΡΗΝΗΣ 74 ΠΡΕΒΕΖΑ,</t>
  </si>
  <si>
    <t>ΠΡΕΒΕΖΑ</t>
  </si>
  <si>
    <t>ΠΡΕΒΕΖΗΣ</t>
  </si>
  <si>
    <t>mail@1nip-eid-prevez.pre.sch.gr</t>
  </si>
  <si>
    <t>1ο ΕΙΔΙΚΟ ΝΗΠΙΑΓΩΓΕΙΟ ΠΡΕΒΕΖΑΣ</t>
  </si>
  <si>
    <t>Π.Ε. ΠΡΕΒΕΖΑΣ</t>
  </si>
  <si>
    <t>ΗΠΕΙΡΟΥ</t>
  </si>
  <si>
    <t>ΑΡΚΑΔΙΟΥ 6</t>
  </si>
  <si>
    <t>mail@1dim-eid-prevez.pre.sch.gr</t>
  </si>
  <si>
    <t>1ο ΕΙΔΙΚΟ ΔΗΜΟΤΙΚΟ ΣΧΟΛΕΙΟ ΠΡΕΒΕΖΑΣ</t>
  </si>
  <si>
    <t>ΖΙΤΣΑΣ</t>
  </si>
  <si>
    <t>Ειδικό Δημοτικό Σχολείο Ελεούσας</t>
  </si>
  <si>
    <t>Π.Ε. ΙΩΑΝΝΙΝΩΝ</t>
  </si>
  <si>
    <t>Γ.ΠΑΠΑΝΔΕΟΥ 2</t>
  </si>
  <si>
    <t>ΙΩΑΝΝΙΝΑ</t>
  </si>
  <si>
    <t>ΙΩΑΝΝΙΤΩΝ</t>
  </si>
  <si>
    <t>mail@dim-sap-ioann.ioa.sch.gr</t>
  </si>
  <si>
    <t>Ειδικό Δημοτικό Σχολείο ΣΑΠ Ιωαννίνων</t>
  </si>
  <si>
    <t>ΓΕΩΡΓΙΟΥ ΠΑΠΑΝΔΡΕΟΥ 2</t>
  </si>
  <si>
    <t>mail@nip-eid-sa-paidon.ioa.sch.gr</t>
  </si>
  <si>
    <t>ΕΙΔΙΚΟ ΝΗΠΙΑΓΩΓΕΙΟ ΣΩΜΑΤΙΚΑ ΑΝΑΠΗΡΩΝ ΠΑΙΔΙΩΝ ΙΩΑΝΝΙΝΩΝ</t>
  </si>
  <si>
    <t>ΑΓΙΩΝ ΣΑΡΑΝΤΑ 3</t>
  </si>
  <si>
    <t>ΙΩΑΝΝΙΝΩΝ</t>
  </si>
  <si>
    <t>mail@nip-eid-ioann.ioa.sch.gr</t>
  </si>
  <si>
    <t>ΕΙΔΙΚΟ ΝΗΠΙΑΓΩΓΕΙΟ ΙΩΑΝΝΙΝΩΝ</t>
  </si>
  <si>
    <t>ΔΩΔΩΝΗΣ 6</t>
  </si>
  <si>
    <t>mail@dim-eid-aei-ioann.ioa.sch.gr</t>
  </si>
  <si>
    <t>4ο ΕΙΔΙΚΟ ΔΗΜΟΤΙΚΟ ΣΧΟΛΕΙΟ ΙΩΑΝΝΙΝΩΝ</t>
  </si>
  <si>
    <t>ΓΛΥΚΙΔΩΝ 1 - ΚΑΣΤΡΟ ΙΩΑΝΝΙΝΑ</t>
  </si>
  <si>
    <t>mail@2dim-eid-ioann.ioa.sch.gr</t>
  </si>
  <si>
    <t>2ο ΕΙΔΙΚΟ ΔΗΜΟΤΙΚΟ ΣΧΟΛΕΙΟ ΙΩΑΝΝΙΝΩΝ - ΕΙΔΙΚΟ ΔΗΜΟΤΙΚΟ</t>
  </si>
  <si>
    <t>mail@1dim-eid-ioann.ioa.sch.gr</t>
  </si>
  <si>
    <t>1ο ΕΙΔΙΚΟ ΔΗΜΟΤΙΚΟ ΣΧΟΛΕΙΟ ΙΩΑΝΝΙΝΩΝ</t>
  </si>
  <si>
    <t>Εθν.Αντιστάσεως οδός Αγ.Όλγας</t>
  </si>
  <si>
    <t>ΗΓΟΥΜΕΝΙΤΣΑ</t>
  </si>
  <si>
    <t>ΗΓΟΥΜΕΝΙΤΣΑΣ</t>
  </si>
  <si>
    <t>mail@nip-eid-igoum.thesp.sch.gr</t>
  </si>
  <si>
    <t>ΕΙΔΙΚΟ ΝΗΠΙΑΓΩΓΕΙΟ ΗΓΟΥΜΕΝΙΤΣΑ</t>
  </si>
  <si>
    <t>Π.Ε. ΘΕΣΠΡΩΤΙΑΣ</t>
  </si>
  <si>
    <t>ΑΓΙΩΝ ΑΠΟΣΤΟΛΩΝ 25</t>
  </si>
  <si>
    <t>mail@dim-eid-igoum.thesp.sch.gr</t>
  </si>
  <si>
    <t>ΕΙΔΙΚΟ ΔΗΜΟΤΙΚΟ ΣΧΟΛΕΙΟ ΗΓΟΥΜΕΝΙΤΣΑΣ</t>
  </si>
  <si>
    <t>Μοσχοπόλεως 1, Ελεούσα Άρτας</t>
  </si>
  <si>
    <t>Άρτα</t>
  </si>
  <si>
    <t>ΑΡΤΑΙΩΝ</t>
  </si>
  <si>
    <t>mail@1dim-eid-artas.art.sch.gr</t>
  </si>
  <si>
    <t>1ο ΕΙΔΙΚΟ ΔΗΜΟΤΙΚΟ ΣΧΟΛΕΙΟ ΑΡΤΑΣ</t>
  </si>
  <si>
    <t>Π.Ε. ΑΡΤΑΣ</t>
  </si>
  <si>
    <t>Μοσχοπόλεως 1</t>
  </si>
  <si>
    <t>ΑΡΤΑΣ</t>
  </si>
  <si>
    <t>mail@1nip-eid-artas.art.sch.gr</t>
  </si>
  <si>
    <t>ΕΙΔΙΚΟ ΝΗΠΙΑΓΩΓΕΙΟ ΑΡΤΑΣ</t>
  </si>
  <si>
    <t>ΠΑΡΟΔΟΣ ΓΥΜΝΑΣΤΗΡΙΟΥ  1</t>
  </si>
  <si>
    <t>ΑΜΥΝΤΑΙΟ</t>
  </si>
  <si>
    <t>ΑΜΥΝΤΑΙΟΥ</t>
  </si>
  <si>
    <t>mail@nip-eid-amynt.flo.sch.gr</t>
  </si>
  <si>
    <t>ΕΙΔΙΚΟ ΝΗΠΙΑΓΩΓΕΙΟ ΑΜΥΝΤΑΙΟΥ - ΕΙΔΙΚΟ</t>
  </si>
  <si>
    <t>Π.Ε. ΦΛΩΡΙΝΑΣ</t>
  </si>
  <si>
    <t>ΔΥΤΙΚΗΣ ΜΑΚΕΔΟΝΙΑΣ</t>
  </si>
  <si>
    <t>ΝΕΟΣ ΠΕΡΙΦΕΡΕΙΑΚΟΣ</t>
  </si>
  <si>
    <t>mail@dim-eid-amynt.flo.sch.gr</t>
  </si>
  <si>
    <t>ΕΙΔΙΚΟ ΔΗΜΟΤΙΚΟ ΣΧΟΛΕΙΟ ΑΜΥΝΤΑΙΟΥ</t>
  </si>
  <si>
    <t>ΚΟΝΤΟΠΟΥΛΟΥ 16</t>
  </si>
  <si>
    <t>ΦΛΩΡΙΝΑ</t>
  </si>
  <si>
    <t>ΦΛΩΡΙΝΑΣ</t>
  </si>
  <si>
    <t>mail@nip-eid-florin.flo.sch.gr</t>
  </si>
  <si>
    <t>ΕΙΔΙΚΟ ΝΗΠΙΑΓΩΓΕΙΟ ΦΛΩΡΙΝΑ</t>
  </si>
  <si>
    <t>mail@dim-eid-florin.flo.sch.gr</t>
  </si>
  <si>
    <t>ΕΙΔΙΚΟ ΔΗΜΟΤΙΚΟ ΣΧΟΛΕΙΟ ΦΛΩΡΙΝΑΣ</t>
  </si>
  <si>
    <t>ΣΧΟΛ. ΣΥΓΚΡ. ΒΟΥΛΓΑΡΗ-1ο χλμ.ΠΤΟΛΕΜΑΪΔΑΣ-ΓΑΛΑΤΕΙΑΣ</t>
  </si>
  <si>
    <t>ΠΤΟΛΕΜΑΪΔΑ</t>
  </si>
  <si>
    <t>ΕΟΡΔΑΙΑΣ</t>
  </si>
  <si>
    <t>mail@nip-eid-ptolem.koz.sch.gr</t>
  </si>
  <si>
    <t>ΕΙΔΙΚΟ ΝΗΠΙΑΓΩΓΕΙΟ ΠΤΟΛΕΜΑΪΔΑΣ</t>
  </si>
  <si>
    <t>Π.Ε. ΚΟΖΑΝΗΣ</t>
  </si>
  <si>
    <t>ΑΓΙΩΝ ΣΑΡΑΝΤΑ 20</t>
  </si>
  <si>
    <t>ΚΟΖΑΝΗΣ</t>
  </si>
  <si>
    <t>mail@nip-eid-kozan.koz.sch.gr</t>
  </si>
  <si>
    <t>ΕΙΔΙΚΟ ΝΗΠΙΑΓΩΓΕΙΟ ΚΟΖΑΝΗΣ</t>
  </si>
  <si>
    <t>ΤΕΤΡΑΛΟΦΟΣ ΚΟΖΑΝΗΣ</t>
  </si>
  <si>
    <t>ΚΟΖΑΝΗ</t>
  </si>
  <si>
    <t>mail@dim-eid-kozan.koz.sch.gr</t>
  </si>
  <si>
    <t>ΕΙΔΙΚΟ ΔΗΜΟΤΙΚΟ ΣΧΟΛΕΙΟ ΚΟΖΑΝΗΣ</t>
  </si>
  <si>
    <t>ΣΧΟΛΙΚΟ ΣΥΓΚΡΟΤΗΜΑ ΒΟΥΛΓΑΡΗ ΠΡΩΤΟ ΧΙΛΙΟΜΕΤΡΟ  ΠΤΟΛ</t>
  </si>
  <si>
    <t>ΠΤΟΛΕΜΑΪΔΑΣ</t>
  </si>
  <si>
    <t>mail@dim-eid-ptolem.koz.sch.gr</t>
  </si>
  <si>
    <t>ΕΙΔΙΚΟ ΔΗΜΟΤΙΚΟ ΣΧΟΛΕΙΟ ΠΤΟΛΕΜΑΪΔΑΣ</t>
  </si>
  <si>
    <t>ΧΛΟΗ</t>
  </si>
  <si>
    <t>ΚΑΣΤΟΡΙΑΣ</t>
  </si>
  <si>
    <t>mail@nip-eid-kastor.kas.sch.gr</t>
  </si>
  <si>
    <t>ΕΙΔΙΚΟ ΝΗΠΙΑΓΩΓΕΙΟ ΚΑΣΤΟΡΙΑΣ</t>
  </si>
  <si>
    <t>Π.Ε. ΚΑΣΤΟΡΙΑΣ</t>
  </si>
  <si>
    <t>ΧΛΟΗ 466</t>
  </si>
  <si>
    <t>ΚΑΣΤΟΡΙΑ</t>
  </si>
  <si>
    <t>mail@dim-eid-kastor.kas.sch.gr</t>
  </si>
  <si>
    <t>ΕΙΔΙΚΟ ΔΗΜΟΤΙΚΟ ΣΧΟΛΕΙΟ ΚΑΣΤΟΡΙΑΣ</t>
  </si>
  <si>
    <t>ΤΕΡΜΑ Μ.ΑΛΕΞΑΝΔΡΟΥ</t>
  </si>
  <si>
    <t>ΓΡΕΒΕΝΑ</t>
  </si>
  <si>
    <t>ΓΡΕΒΕΝΩΝ</t>
  </si>
  <si>
    <t>mail@nip-eid-greven.gre.sch.gr</t>
  </si>
  <si>
    <t>ΕΙΔΙΚΟ ΝΗΠΙΑΓΩΓΕΙΟ ΓΡΕΒΕΝΑ</t>
  </si>
  <si>
    <t>Π.Ε. ΓΡΕΒΕΝΩΝ</t>
  </si>
  <si>
    <t>ΤΕΡΜΑ ΜΕΓ. ΑΛΕΞΑΝΔΡΟΥ</t>
  </si>
  <si>
    <t>mail@1dim-eid-greven.gre.sch.gr</t>
  </si>
  <si>
    <t>ΕΙΔΙΚΟ ΔΗΜΟΤΙΚΟ ΣΧΟΛΕΙΟ ΓΡΕΒΕΝΑ - ΕΙΔΙΚΟ ΣΧΟΛΕΙΟ</t>
  </si>
  <si>
    <t>ΚΑΡΔΙΑΚΑΥΤΙ</t>
  </si>
  <si>
    <t>ΠΗΝΕΙΟΥ</t>
  </si>
  <si>
    <t>mail@nip-eid-pineiou.ilei.sch.gr</t>
  </si>
  <si>
    <t>ΕΙΔΙΚΟ ΝΗΠΙΑΓΩΓΕΙΟ ΠΗΝΕΙΟΥ</t>
  </si>
  <si>
    <t>Π.Ε. ΗΛΕΙΑΣ</t>
  </si>
  <si>
    <t>ΔΥΤΙΚΗΣ ΕΛΛΑΔΑΣ</t>
  </si>
  <si>
    <t>ΚΑΤΑΡΑΧΙΟΥ</t>
  </si>
  <si>
    <t>ΠΥΡΓΟΥ</t>
  </si>
  <si>
    <t>mail@nip-eid-pyrgou.ilei.sch.gr</t>
  </si>
  <si>
    <t>ΕΙΔΙΚΟ ΝΗΠΙΑΓΩΓΕΙΟ ΠΥΡΓΟΥ</t>
  </si>
  <si>
    <t>ΚΡΕΣΤΕΝΑ</t>
  </si>
  <si>
    <t>ΚΡΕΣΤΕΝΩΝ</t>
  </si>
  <si>
    <t>ΑΝΔΡΙΤΣΑΙΝΑΣ-ΚΡΕΣΤΕΝΩΝ</t>
  </si>
  <si>
    <t>mail@nip-eid-krest.ilei.sch.gr</t>
  </si>
  <si>
    <t>ΕΙΔΙΚΟ ΝΗΠΙΑΓΩΓΕΙΟ ΚΡΕΣΤΕΝΩΝ</t>
  </si>
  <si>
    <t>mail@dim-eid-krest.ilei.sch.gr</t>
  </si>
  <si>
    <t>ΕΙΔΙΚΟ ΔΗΜΟΤΙΚΟ ΣΧΟΛΕΙΟ ΚΡΕΣΤΕΝΩΝ</t>
  </si>
  <si>
    <t>ΤΕΡΜΑ ΑΘΗΝΩΝ</t>
  </si>
  <si>
    <t>ΑΜΑΛΙΑΔΑ</t>
  </si>
  <si>
    <t>ΗΛΙΔΑΣ</t>
  </si>
  <si>
    <t>mail@dim-eid-amaliad.ilei.sch.gr</t>
  </si>
  <si>
    <t>ΦΟΥΦΕΙΟ ΕΙΔΙΚΟ ΔΗΜΟΤΙΚΟ ΣΧΟΛΕΙΟ ΑΜΑΛΙΑΔΑΣ</t>
  </si>
  <si>
    <t>Ποσειδώνος 51, Λιθαράκια, Πύργου Ηλείας</t>
  </si>
  <si>
    <t>ΠΥΡΓΟΣ</t>
  </si>
  <si>
    <t>mail@dim-eid-pyrgou.ilei.sch.gr</t>
  </si>
  <si>
    <t>ΕΙΔΙΚΟ ΔΗΜΟΤΙΚΟ ΣΧΟΛΕΙΟ ΠΥΡΓΟΥ</t>
  </si>
  <si>
    <t>Γεωργίου Δροσίνη Τέρμα</t>
  </si>
  <si>
    <t>ΛΕΧΑΙΝΑ</t>
  </si>
  <si>
    <t>ΑΝΔΡΑΒΙΔΑΣ-ΚΥΛΛΗΝΗΣ</t>
  </si>
  <si>
    <t>mail@dim-eid-lechain.ilei.sch.gr</t>
  </si>
  <si>
    <t>ΕΙΔΙΚΟ ΔΗΜΟΤΙΚΟ ΣΧΟΛΕΙΟ ΛΕΧΑΙΝΩΝ</t>
  </si>
  <si>
    <t>ΜΕΓΑΛΟΥ ΣΠΗΛΑΙΟΥ 13</t>
  </si>
  <si>
    <t>ΚΑΛΑΒΡΥΤΑ</t>
  </si>
  <si>
    <t>ΚΑΛΑΒΡΥΤΩΝ</t>
  </si>
  <si>
    <t>mail@dim-eid-kalavr.ach.sch.gr</t>
  </si>
  <si>
    <t>ΕΙΔΙΚΟ ΔΗΜΟΤΙΚΟ ΣΧΟΛΕΙΟ ΚΑΛΑΒΡΥΤΩΝ</t>
  </si>
  <si>
    <t>Π.Ε. ΑΧΑΪΑΣ</t>
  </si>
  <si>
    <t>ΔΩΔΩΝΗΣ 3</t>
  </si>
  <si>
    <t>ΑΙΓΙΟ</t>
  </si>
  <si>
    <t>ΑΙΓΙΑΛΕΙΑΣ</t>
  </si>
  <si>
    <t>mail@nip-eid-aigiou.ach.sch.gr</t>
  </si>
  <si>
    <t>ΕΙΔΙΚΟ ΝΗΠΙΑΓΩΓΕΙΟ ΑΙΓΙΟΥ</t>
  </si>
  <si>
    <t>Πετμεζά και Ομήρου</t>
  </si>
  <si>
    <t xml:space="preserve">Ρίο </t>
  </si>
  <si>
    <t>ΠΑΤΡΕΩΝ</t>
  </si>
  <si>
    <t>mail@nip-et-patras.ach.sch.gr</t>
  </si>
  <si>
    <t>ΕΙΔΙΚΟ ΝΗΠΙΑΓΩΓΕΙΟ ΑΧΑΪΑΣ - ΕΙΔΙΚΟ ΝΗΠΙΑΓΩΓΕΙΟ ΤΥΦΛΩΝ</t>
  </si>
  <si>
    <t>Μιαούλη 42</t>
  </si>
  <si>
    <t>Πάτρα</t>
  </si>
  <si>
    <t>mail@3nip-eid-patras.ach.sch.gr</t>
  </si>
  <si>
    <t>3ο ΕΙΔΙΚΟ ΝΗΠΙΑΓΩΓΕΙΟ ΠΑΤΡΩΝ</t>
  </si>
  <si>
    <t>ΓΕΩΡΓΟΥΛΟΠΟΥΛΟΥ, ΚΑΤΩ ΑΧΑΪΑ</t>
  </si>
  <si>
    <t>ΚΑΤΩ ΑΧΑΙΑ</t>
  </si>
  <si>
    <t>ΔΥΤΙΚΗΣ ΑΧΑΙΑΣ</t>
  </si>
  <si>
    <t>mail@nip-eid-k-achaias.ach.sch.gr</t>
  </si>
  <si>
    <t>ΕΙΔΙΚΟ ΝΗΠΙΑΓΩΓΕΙΟ ΚΑΤΩ ΑΧΑΙΑ</t>
  </si>
  <si>
    <t>ΑΓ. ΤΡΙΑΔΟΣ 25</t>
  </si>
  <si>
    <t>mail@dim-eid-k-achaias.ach.sch.gr</t>
  </si>
  <si>
    <t>ΕΙΔΙΚΟ ΔΗΜΟΤΙΚΟ ΣΧΟΛΕΙΟ ΚΑΤΩ ΑΧΑΙΑ</t>
  </si>
  <si>
    <t>ΔΙΟΔΩΡΟΥ  11</t>
  </si>
  <si>
    <t>ΠΑΤΡΑ</t>
  </si>
  <si>
    <t>mail@dim-ekv-patras.ach.sch.gr</t>
  </si>
  <si>
    <t>ΕΙΔΙΚΟ ΔΗΜΟΤΙΚΟ ΣΧΟΛΕΙΟ ΚΩΦΩΝ-ΒΑΡΗΚΟΩΝ ΠΑΤΡΑΣ</t>
  </si>
  <si>
    <t>ΠΑΤΡΩΝ</t>
  </si>
  <si>
    <t>mail@nip-eid-ekpfa-patras.ach.sch.gr</t>
  </si>
  <si>
    <t>ΕΙΔΙΚΟ ΝΗΠΙΑΓΩΓΕΙΟ ΠΑΤΡΩΝ - ΕΙΔΙΚΟ ΝΗΠΙΑΓΩΓΕΙΟ ΕΚΠΑΙΔΕΥΣΗΣ ΠΑΙΔΙΩΝ ΣΤΟ ΦΑΣΜΑ ΤΟΥ ΑΥΤΙΣΜΟΥ</t>
  </si>
  <si>
    <t>ΜΙΑΟΥΛΗ 42</t>
  </si>
  <si>
    <t>mail@3dim-eid-patras.ach.sch.gr</t>
  </si>
  <si>
    <t>3ο ΕΙΔΙΚΟ ΔΗΜΟΤΙΚΟ ΣΧΟΛΕΙΟ ΠΑΤΡΩΝ - ΠΙΚΠΑ</t>
  </si>
  <si>
    <t>τέρμα Νόρμαν 162</t>
  </si>
  <si>
    <t>mail@2nip-eid-patras.ach.sch.gr</t>
  </si>
  <si>
    <t>2ο ΕΙΔΙΚΟ ΝΗΠΙΑΓΩΓΕΙΟ ΠΑΤΡΑΣ</t>
  </si>
  <si>
    <t>ΙΠΠΟΛΥΤΗΣ 8</t>
  </si>
  <si>
    <t>mail@nip-eid-patras.ach.sch.gr</t>
  </si>
  <si>
    <t>1ο ΕΙΔΙΚΟ ΝΗΠΙΑΓΩΓΕΙΟ ΠΑΤΡΑΣ</t>
  </si>
  <si>
    <t>ΛΟΧΑΓΟΥ ΜΕΝΟΥΝΟΥ &amp; ΣΤΡΟΦΑΔΩΝ</t>
  </si>
  <si>
    <t>mail@4dim-eid.ach.sch.gr</t>
  </si>
  <si>
    <t>ΕΙΔΙΚΟ ΔΗΜΟΤΙΚΟ ΣΧΟΛΕΙΟ ΕΚΠ/ΣΗΣ ΠΑΙΔΙΩΝ ΣΤΟ ΦΑΣΜΑ ΤΟΥ ΑΥΤΙΣΜΟΥ</t>
  </si>
  <si>
    <t>ΨΑΡΟΦΑΪ ΠΑΤΡΩΝ</t>
  </si>
  <si>
    <t>mail@1dim-eid-patras.ach.sch.gr</t>
  </si>
  <si>
    <t>1ο ΕΙΔΙΚΟ ΔΗΜΟΤΙΚΟ ΣΧΟΛΕΙΟ ΠΑΤΡΩΝ</t>
  </si>
  <si>
    <t>τέρμα Νόρμαν</t>
  </si>
  <si>
    <t>mail@2dim-eid-patras.ach.sch.gr</t>
  </si>
  <si>
    <t>2ο ΕΙΔΙΚΟ ΔΗΜΟΤΙΚΟ ΣΧΟΛΕΙΟ ΠΑΤΡΩΝ</t>
  </si>
  <si>
    <t>ΔΙΟΔΩΡΟΥ 11</t>
  </si>
  <si>
    <t>ΚΩΦΩΝ ΠΑΤΡΩΝ</t>
  </si>
  <si>
    <t>mail@nip-ekv-patras.ach.sch.gr</t>
  </si>
  <si>
    <t>ΕΙΔΙΚΟ ΝΗΠΙΑΓΩΓΕΙΟ ΚΩΦΩΝ ΠΑΤΡΩΝ</t>
  </si>
  <si>
    <t>ΘΟΥΚΥΔΙΔΟΥ ΚΑΙ ΠΕΡΣΕΦΟΝΗΣ</t>
  </si>
  <si>
    <t>mail@dim-et-patras.ach.sch.gr</t>
  </si>
  <si>
    <t>ΕΙΔΙΚΟ ΔΗΜΟΤΙΚΟ ΣΧΟΛΕΙΟ ΠΑΤΡΑ - ΕΙΔΙΚΟ ΔΗΜΟΤΙΚΟ ΣΧΟΛΕΙΟ ΤΥΦΛΩΝ ΠΑΤΡΑΣ</t>
  </si>
  <si>
    <t>ΠΑΡ.ΣΕΛΙΝΟΥΝΤΟΣ</t>
  </si>
  <si>
    <t>mail@1dim-eid-aigiou.ach.sch.gr</t>
  </si>
  <si>
    <t>1ο ΕΙΔΙΚΟ ΔΗΜΟΤΙΚΟ ΣΧΟΛΕΙΟ ΑΙΓΙΟΥ</t>
  </si>
  <si>
    <t>Γ. ΚΑΡΑΪΣΚΑΚΗ 1 &amp; Ν. ΣΤΡΑΤΟΥ</t>
  </si>
  <si>
    <t>ΒΟΝΙΤΣΑ</t>
  </si>
  <si>
    <t>ΑΚΤΙΟΥ-ΒΟΝΙΤΣΑΣ</t>
  </si>
  <si>
    <t>mail@nip-eid-vonits.ait.sch.gr</t>
  </si>
  <si>
    <t>ΕΙΔΙΚΟ ΝΗΠΙΑΓΩΓΕΙΟ ΒΟΝΙΤΣΑΣ</t>
  </si>
  <si>
    <t>Π.Ε. ΑΙΤΩΛΟΑΚΑΡΝΑΝΙΑΣ</t>
  </si>
  <si>
    <t>ΛΥΓΙΑΣ</t>
  </si>
  <si>
    <t>ΝΑΥΠΑΚΤΟΥ</t>
  </si>
  <si>
    <t>ΝΑΥΠΑΚΤΙΑΣ</t>
  </si>
  <si>
    <t>mail@nip-eid-nafpakt.ait.sch.gr</t>
  </si>
  <si>
    <t>ΕΙΔΙΚΟ ΝΗΠΙΑΓΩΓΕΙΟ ΝΑΥΠΑΚΤΟΥ</t>
  </si>
  <si>
    <t>ΚΥΠΡΟΥ 80</t>
  </si>
  <si>
    <t>ΜΕΣΟΛΟΓΓΙΟΥ</t>
  </si>
  <si>
    <t>ΙΕΡΑΣ ΠΟΛΗΣ ΜΕΣΟΛΟΓΓΙΟΥ</t>
  </si>
  <si>
    <t>mail@nip-eid-mesol.ait.sch.gr</t>
  </si>
  <si>
    <t>ΕΙΔΙΚΟ ΝΗΠΙΑΓΩΓΕΙΟ ΜΕΣΟΛΟΓΓΙΟΥ</t>
  </si>
  <si>
    <t>ΚΑΡΑΪΣΚΑΚΗ 1 - ΝΙΚΟΛΑΟΥ ΣΤΡΑΤΟΥ</t>
  </si>
  <si>
    <t>mail@dim-eid-vonits.ait.sch.gr</t>
  </si>
  <si>
    <t>ΕΙΔΙΚΟ ΔΗΜΟΤΙΚΟ ΣΧΟΛΕΙΟ ΒΟΝΙΤΣΑΣ</t>
  </si>
  <si>
    <t>ΤΕΡΜΑ ΨΗΛΟΒΡΑΧΟΥ</t>
  </si>
  <si>
    <t>ΑΓΡΙΝΙΟ</t>
  </si>
  <si>
    <t>ΑΓΡΙΝΙΟΥ</t>
  </si>
  <si>
    <t>mail@1nip-eid-agrin.ait.sch.gr</t>
  </si>
  <si>
    <t>1ο ΕΙΔΙΚΟ ΝΗΠΙΑΓΩΓΕΙΟ ΑΓΡΙΝΙΟΥ</t>
  </si>
  <si>
    <t>ΠΕΖΟΔΡΟΜΟΣ ΜΑΝΔΗΛΑΡΑ</t>
  </si>
  <si>
    <t xml:space="preserve"> ΑΓΡΙΝΙΟ</t>
  </si>
  <si>
    <t>mail@dim-eid-agrin.ait.sch.gr</t>
  </si>
  <si>
    <t>ΕΙΔΙΚΟ ΔΗΜΟΤΙΚΟ ΣΧΟΛΕΙΟ ΑΓΡΙΝΙΟΥ "ΜΑΡΙΑ ΔΗΜΑΔΗ"</t>
  </si>
  <si>
    <t>ΠΕΖΟΔΡΟΜΟΣ ΜΑΝΔΗΛΑΡΑ 5</t>
  </si>
  <si>
    <t>mail@nip-eid-agrin.ait.sch.gr</t>
  </si>
  <si>
    <t>ΕΙΔΙΚΟ ΝΗΠΙΑΓΩΓΕΙΟ ΑΓΡΙΝΙΟΥ "ΜΑΡΙΑ ΔΗΜΑΔΗ"</t>
  </si>
  <si>
    <t>Αγρίνιο</t>
  </si>
  <si>
    <t>mail@1dim-eid-agrin.ait.sch.gr</t>
  </si>
  <si>
    <t>1ο ΕΙΔΙΚΟ ΔΗΜΟΤΙΚΟ ΣΧΟΛΕΙΟ ΑΓΡΙΝΙΟΥ</t>
  </si>
  <si>
    <t>ΛΥΓΙΑ -ΟΔΟΣ ΓΥΜΝΑΣΙΟΥ</t>
  </si>
  <si>
    <t>Λυγιάς Ναυπάκτου</t>
  </si>
  <si>
    <t>mail@dim-eid-nafpakt.ait.sch.gr</t>
  </si>
  <si>
    <t>ΕΙΔΙΚΟ ΔΗΜΟΤΙΚΟ ΣΧΟΛΕΙΟ ΝΑΥΠΑΚΤΟΥ</t>
  </si>
  <si>
    <t>Αχιλλέα Παράσχου 15</t>
  </si>
  <si>
    <t>mail@2dim-eid-agrin.ait.sch.gr</t>
  </si>
  <si>
    <t>2ο ΕΙΔΙΚΟ ΔΗΜΟΤΙΚΟ ΣΧΟΛΕΙΟ ΑΓΡΙΝΙΟ</t>
  </si>
  <si>
    <t>ΜΕΣΟΛΟΓΓΙ</t>
  </si>
  <si>
    <t>mail@dim-eid-mesol.ait.sch.gr</t>
  </si>
  <si>
    <t>ΕΙΔΙΚΟ ΔΗΜΟΤΙΚΟ ΣΧΟΛΕΙΟ ΜΕΣΟΛΟΓΓΙΟΥ-9010629</t>
  </si>
  <si>
    <t>ΣΤΑΜΑΤΙΟΥ ΤΣΙΜΠΗ  8</t>
  </si>
  <si>
    <t>ΧΙΟΣ</t>
  </si>
  <si>
    <t>ΧΙΟΥ</t>
  </si>
  <si>
    <t>mail@nip-eid-chiou.chi.sch.gr</t>
  </si>
  <si>
    <t>ΕΙΔΙΚΟ ΝΗΠΙΑΓΩΓΕΙΟ ΧΙΟΣ</t>
  </si>
  <si>
    <t>Π.Ε. ΧΙΟΥ</t>
  </si>
  <si>
    <t>ΒΟΡΕΙΟΥ ΑΙΓΑΙΟΥ</t>
  </si>
  <si>
    <t>ΧΡΥΣΟΣΤΟΜΟΥ ΓΙΑΝΝΑΡΗ 5- ΦΑΡΚΑΙΝΑ</t>
  </si>
  <si>
    <t>dimeidch@sch.gr</t>
  </si>
  <si>
    <t>ΕΙΔΙΚΟ ΔΗΜΟΤΙΚΟ ΣΧΟΛΕΙΟ ΧΙΟΣ</t>
  </si>
  <si>
    <t>ΣΑΜΟΣ</t>
  </si>
  <si>
    <t>ΚΟΥΜΑΡΙΩΝΑΣ ΣΑΜΟΥ</t>
  </si>
  <si>
    <t>ΑΝΑΤΟΛΙΚΗΣ ΣΑΜΟΥ</t>
  </si>
  <si>
    <t>mail@nip-eid-samou.sam.sch.gr</t>
  </si>
  <si>
    <t>ΕΙΔΙΚΟ ΝΗΠΙΑΓΩΓΕΙΟ ΣΑΜΟΥ</t>
  </si>
  <si>
    <t>Π.Ε. ΣΑΜΟΥ</t>
  </si>
  <si>
    <t>ΚΑΡΑΒΟΣΤΑΜΟ</t>
  </si>
  <si>
    <t>ΙΚΑΡΙΑΣ</t>
  </si>
  <si>
    <t>mail@nip-eid-ikarias.sam.sch.gr</t>
  </si>
  <si>
    <t>ΕΙΔΙΚΟ ΝΗΠΙΑΓΩΓΕΙΟ ΙΚΑΡΙΑΣ</t>
  </si>
  <si>
    <t>mail@dim-eid-ikar.sam.sch.gr</t>
  </si>
  <si>
    <t>ΕΙΔΙΚΟ ΔΗΜΟΤΙΚΟ ΣΧΟΛΕΙΟ ΙΚΑΡΙΑΣ</t>
  </si>
  <si>
    <t>ΚΟΥΜΑΡΙΩΝΑΣ</t>
  </si>
  <si>
    <t>ΣΑΜΟΣ-ΣΑΜΟΥ</t>
  </si>
  <si>
    <t>mail@dim-eid-samou.sam.sch.gr</t>
  </si>
  <si>
    <t>ΕΙΔΙΚΟ ΔΗΜΟΤΙΚΟ ΣΑΜΟΥ</t>
  </si>
  <si>
    <t>ΑΡΙΣΒΗ ΚΑΛΛΟΝΗΣ</t>
  </si>
  <si>
    <t>ΔΥΤΙΚΗΣ ΛΕΣΒΟΥ</t>
  </si>
  <si>
    <t>mail@nip-eid-kallon.les.sch.gr</t>
  </si>
  <si>
    <t>ΕΙΔΙΚΟ ΝΗΠΙΑΓΩΓΕΙΟ ΚΑΛΛΟΝΗΣ</t>
  </si>
  <si>
    <t>Π.Ε. ΛΕΣΒΟΥ</t>
  </si>
  <si>
    <t>ΚΑΛΛΙΘΕΑ ΛΗΜΝΟΥ</t>
  </si>
  <si>
    <t>ΚΑΛΛΙΘΕΑΣ ΛΗΜΝΟΥ</t>
  </si>
  <si>
    <t>ΛΗΜΝΟΥ</t>
  </si>
  <si>
    <t>mail@dim-eid-kallith.les.sch.gr</t>
  </si>
  <si>
    <t>ΔΗΜΟΤΙΚΟ ΣΧΟΛΕΙΟ ΕΙΔΙΚΗΣ ΑΓΩΓΗΣ ΚΑΛΛΙΘΕΑΣ ΛΗΜΝΟΥ</t>
  </si>
  <si>
    <t>ΚΑΛΛΟΝΗ</t>
  </si>
  <si>
    <t>ΚΑΛΛΟΝΗ ΛΕΣΒΟΥ</t>
  </si>
  <si>
    <t>mail@dim-eid-kallon.les.sch.gr</t>
  </si>
  <si>
    <t>ΕΙΔΙΚΟ ΔΗΜΟΤΙΚΟ ΣΧΟΛΕΙΟ ΚΑΛΛΟΝΗΣ ΛΕΣΒΟΥ</t>
  </si>
  <si>
    <t>Γ.Μούρα 10</t>
  </si>
  <si>
    <t>Μυτιλήνη</t>
  </si>
  <si>
    <t>ΜΥΤΙΛΗΝΗΣ</t>
  </si>
  <si>
    <t>mail@dim-eid-mytil.les.sch.gr</t>
  </si>
  <si>
    <t>ΕΙΔΙΚΟ ΔΗΜΟΤΙΚΟ ΣΧΟΛΕΙΟ ΜΥΤΙΛΗΝΗΣ</t>
  </si>
  <si>
    <t>Γ. ΜΟΥΡΑ 10</t>
  </si>
  <si>
    <t>ΜΥΤΙΛΗΝΗ</t>
  </si>
  <si>
    <t>mail@nip-eid-mytil.les.sch.gr</t>
  </si>
  <si>
    <t>ΕΙΔΙΚΟ ΝΗΠΙΑΓΩΓΕΙΟ ΜΥΤΙΛΗΝΗΣ</t>
  </si>
  <si>
    <t>mail@nip-eid-agogis-kallith.les.sch.gr</t>
  </si>
  <si>
    <t>ΕΙΔΙΚΟ ΝΗΠΙΑΓΩΓΕΙΟ ΚΑΛΛΙΘΕΑΣ ΛΗΜΝΟΥ</t>
  </si>
  <si>
    <t>ΦΑΝΕΡΩΜΕΝΗΣ 1</t>
  </si>
  <si>
    <t>ΑΙΓΙΝΑ</t>
  </si>
  <si>
    <t>ΑΙΓΙΝΑΣ</t>
  </si>
  <si>
    <t>mail@dim-eid-aigin.att.sch.gr</t>
  </si>
  <si>
    <t>Ειδικό Δημοτικό Σχολείο Αίγινας</t>
  </si>
  <si>
    <t>Π.Ε. ΠΕΙΡΑΙΑ</t>
  </si>
  <si>
    <t>ΑΤΤΙΚΗΣ</t>
  </si>
  <si>
    <t>ΑΝΑΠΑΥΣΕΩΣ 1</t>
  </si>
  <si>
    <t>ΔΡΑΠΕΤΣΩΝΑ</t>
  </si>
  <si>
    <t>ΚΕΡΑΤΣΙΝΙΟΥ - ΔΡΑΠΕΤΣΩΝΑΣ</t>
  </si>
  <si>
    <t>mail@nip-eid-drapets.att.sch.gr</t>
  </si>
  <si>
    <t>1ο ΕΙΔΙΚΟ ΝΗΠΙΑΓΩΓΕΙΟ ΔΡΑΠΕΤΣΩΝΑΣ</t>
  </si>
  <si>
    <t>Α.ΜΙΑΟΥΛΗ 147</t>
  </si>
  <si>
    <t>ΚΕΡΑΤΣΙΝΙΟΥ</t>
  </si>
  <si>
    <t>mail@1nip-eid-kerats.att.sch.gr</t>
  </si>
  <si>
    <t>ΕΙΔΙΚΟ ΝΗΠΙΑΓΩΓΕΙΟ ΚΕΡΑΤΣΙΝΙΟΥ</t>
  </si>
  <si>
    <t>ΠΑΛΑΜΗΔΙΟΥ 28-34 &amp; ΧΑΪΔΑΡΙΟΥ</t>
  </si>
  <si>
    <t>ΠΕΙΡΑΙΑΣ</t>
  </si>
  <si>
    <t>ΠΕΙΡΑΙΩΣ</t>
  </si>
  <si>
    <t>mail@2dim-eid-peiraia.att.sch.gr</t>
  </si>
  <si>
    <t>2ο ΕΙΔΙΚΟ ΔΗΜΟΤΙΚΟ ΣΧΟΛΕΙΟ ΠΕΙΡΑΙΑ</t>
  </si>
  <si>
    <t>ΚΙΛΚΙΣ 1 &amp; Λ. ΣΑΛΑΜΙΝΑΣ 19</t>
  </si>
  <si>
    <t>ΠΑΛΟΥΚΙΑ ΣΑΛΑΜΙΝΑ</t>
  </si>
  <si>
    <t>ΣΑΛΑΜΙΝΟΣ</t>
  </si>
  <si>
    <t>mail@dim-eid-salam.att.sch.gr</t>
  </si>
  <si>
    <t>ΕΙΔΙΚΟ ΔΗΜΟΤΙΚΟ ΣΧΟΛΕΙΟ ΣΑΛΑΜΙΝΑ - ΕΙΔΙΚΟ ΔΗΜΟΤΙΚΟ ΣΧΟΛΕΙΟ ΣΑΛΑΜΙΝΑΣ</t>
  </si>
  <si>
    <t>ΘΡΑΚΗΣ 1</t>
  </si>
  <si>
    <t>ΠΕΡΑΜΑ</t>
  </si>
  <si>
    <t>ΠΕΡΑΜΑΤΟΣ</t>
  </si>
  <si>
    <t>mail@dim-eid-peram.att.sch.gr</t>
  </si>
  <si>
    <t>3/θ ΕΙΔΙΚΟ ΔΗΜΟΤΙΚΟ ΣΧΟΛΕΙΟ ΠΕΡΑΜΑΤΟΣ</t>
  </si>
  <si>
    <t>ΣΤΑΜΑΤΟΠΟΥΛΟΥ &amp; ΔΙΟΓΕΝΟΥΣ</t>
  </si>
  <si>
    <t>ΚΟΡΥΔΑΛΛΟΣ</t>
  </si>
  <si>
    <t>ΚΟΡΥΔΑΛΛΟΥ</t>
  </si>
  <si>
    <t>mail@1nip-eid-koryd.att.sch.gr</t>
  </si>
  <si>
    <t>1ο ΕΙΔΙΚΟ ΝΗΠΙΑΓΩΓΕΙΟ ΚΟΡΥΔΑΛΛΟΥ</t>
  </si>
  <si>
    <t>ΛΕΒΑΔΕΙΑΣ ΚΑΙ ΚΕΧΑΓΙΑ 95 ΚΑΜΙΝΙΑ ΠΕΙΡΑΙΑΣ</t>
  </si>
  <si>
    <t>ΠΕΙΡΑΙΑ</t>
  </si>
  <si>
    <t>mail@1dim-eid-peiraia.att.sch.gr</t>
  </si>
  <si>
    <t>1ο ΕΙΔΙΚΟ ΔΗΜΟΤΙΚΟ ΣΧΟΛΕΙΟ ΠΕΙΡΑΙΑ</t>
  </si>
  <si>
    <t>ΑΝΔΡΕΑ ΜΙΑΟΥΛΗ 147 &amp; ΡΟΔΟΠΟΛΕΩΣ</t>
  </si>
  <si>
    <t>ΚΕΡΑΤΣΙΝΙ</t>
  </si>
  <si>
    <t>mail@dim-eid-kerats.att.sch.gr</t>
  </si>
  <si>
    <t>1ο ΕΙΔΙΚΟ ΔΗΜΟΤΙΚΟ ΣΧΟΛΕΙΟ ΚΕΡΑΤΣΙΝΙΟΥ</t>
  </si>
  <si>
    <t>ΠΥΘΑΓΟΡΑ ΚΑΙ ΤΖΑΒΕΛΛΑ 24</t>
  </si>
  <si>
    <t>mail@dim-eid-peiraia.att.sch.gr</t>
  </si>
  <si>
    <t>ΕΙΔΙΚΟ ΔΗΜΟΤΙΚΟ ΣΧΟΛΕΙΟ ΠΕΙΡΑΙΑΣ - ΑΥΤΙΣΤΙΚΩΝ</t>
  </si>
  <si>
    <t>ΛΕΒΑΔΕΙΑΣ  95</t>
  </si>
  <si>
    <t>mail@1nip-eid-peiraia.att.sch.gr</t>
  </si>
  <si>
    <t>1ο ΕΙΔΙΚΟ ΝΗΠΙΑΓΩΓΕΙΟ ΠΕΙΡΑΙΑ</t>
  </si>
  <si>
    <t>ΑΝΑΠΑΥΣΕΩΣ  1</t>
  </si>
  <si>
    <t>mail@1dim-eid-drapets.att.sch.gr</t>
  </si>
  <si>
    <t>1ο ΟΛΟΗΜΕΡΟ ΕΙΔΙΚΟ ΔΗΜΟΤΙΚΟ ΣΧΟΛΕΙΟ ΔΡΑΠΕΤΣΩΝΑΣ</t>
  </si>
  <si>
    <t>mail@1dim-eid-koryd.att.sch.gr</t>
  </si>
  <si>
    <t>1ο ΕΙΔΙΚΟ ΔΗΜΟΤΙΚΟ ΣΧΟΛΕΙΟ ΚΟΡΥΔΑΛΛΟΥ</t>
  </si>
  <si>
    <t>ΔΙΣΤΟΜΟΥ  21 Κ  ΟΔ ΕΛΥΤΗ</t>
  </si>
  <si>
    <t>ΑΓ.Ι.ΡΕΝΤΗΣ</t>
  </si>
  <si>
    <t>ΝΙΚΑΙΑΣ - ΑΓΙΟΥ Ι. ΡΕΝΤΗ</t>
  </si>
  <si>
    <t>mail@dim-michan.att.sch.gr</t>
  </si>
  <si>
    <t>ΕΙΔΙΚΟ ΔΗΜΟΤΙΚΟ ΣΧΟΛΕΙΟ ΝΙΚΑΙΑΣ- ΑΓ.Ι.ΡΕΝΤΗ</t>
  </si>
  <si>
    <t>ΣΟΥΛΙΟΥ 9</t>
  </si>
  <si>
    <t>ΖΕΦΥΡΙΟΥ</t>
  </si>
  <si>
    <t>ΦΥΛΗΣ</t>
  </si>
  <si>
    <t>mail@nip-eid-zefyr.att.sch.gr</t>
  </si>
  <si>
    <t>ΕΙΔΙΚΟ ΝΗΠΙΑΓΩΓΕΙΟ ΖΕΦΥΡΙΟΥ</t>
  </si>
  <si>
    <t>Π.Ε. ΔΥΤΙΚΗΣ ΑΤΤΙΚΗΣ</t>
  </si>
  <si>
    <t>ΟΔ. ΕΛΥΤΗ 2</t>
  </si>
  <si>
    <t>ΕΛΕΥΣΙΝΑ</t>
  </si>
  <si>
    <t>ΕΛΕΥΣΙΝΑΣ</t>
  </si>
  <si>
    <t>mail@nip-eid-elefs.att.sch.gr</t>
  </si>
  <si>
    <t>ΕΙΔΙΚΟ ΝΗΠΙΑΓΩΓΕΙΟ ΕΛΕΥΣΙΝΑΣ</t>
  </si>
  <si>
    <t>ΖΕΦΥΡΙ</t>
  </si>
  <si>
    <t>mail@dim-eid-zefyr.att.sch.gr</t>
  </si>
  <si>
    <t>ΕΙΔΙΚΟ ΔΗΜΟΤΙΚΟ ΣΧΟΛΕΙΟ ΖΕΦΥΡΙΟΥ</t>
  </si>
  <si>
    <t>ΕΛΕΥΣΙΝΑ,</t>
  </si>
  <si>
    <t>mail@dim-eid-elefs.att.sch.gr</t>
  </si>
  <si>
    <t>ΕΙΔΙΚΟ ΔΗΜΟΤΙΚΟ ΣΧΟΛΕΙΟ ΕΛΕΥΣΙΝΑΣ</t>
  </si>
  <si>
    <t>Ο.Τ. 370</t>
  </si>
  <si>
    <t>ΑΛΙΜΟΥ</t>
  </si>
  <si>
    <t>1ο ΕΙΔΙΚΟ ΝΗΠΙΑΓΩΓΕΙΟ ΑΛΙΜΟΥ</t>
  </si>
  <si>
    <t>Π.Ε. Δ΄ ΑΘΗΝΑΣ</t>
  </si>
  <si>
    <t>1ο ΕΙΔΙΚΟ ΔΗΜΟΤΙΚΟ ΣΧΟΛΕΙΟ ΑΛΙΜΟΥ</t>
  </si>
  <si>
    <t>ΓΛΥΦΑΔΑΣ</t>
  </si>
  <si>
    <t>ΕΙΔΙΚΟ ΔΗΜΟΤΙΚΟ ΣΧΟΛΕΙΟ ΓΛΥΦΑΔΑΣ</t>
  </si>
  <si>
    <t>ΕΙΔΙΚΟ ΝΗΠΙΑΓΩΓΕΙΟ ΓΛΥΦΑΔΑΣ</t>
  </si>
  <si>
    <t>ΑΝΔΡΟΥ ΚΑΙ ΡΕΘΥΜΝΗΣ 56</t>
  </si>
  <si>
    <t>ΑΓΙΟΣ ΔΗΜΗΤΡΙΟΣ</t>
  </si>
  <si>
    <t>ΑΓΙΟΥ ΔΗΜΗΤΡΙΟΥ</t>
  </si>
  <si>
    <t>mail@nip-eid-ag-dimitr.att.sch.gr</t>
  </si>
  <si>
    <t>1ο  ΕΙΔΙΚΟ ΝΗΠΙΑΓΩΓΕΙΟ ΑΓΙΟΥ ΔΗΜΗΤΡΙΟΥ</t>
  </si>
  <si>
    <t>ΔΗΜΟΣΘΕΝΟΥΣ  252-258</t>
  </si>
  <si>
    <t>ΚΑΛΛΙΘΕΑ</t>
  </si>
  <si>
    <t>ΚΑΛΛΙΘΕΑΣ</t>
  </si>
  <si>
    <t>mail@nip-eid-kallith.att.sch.gr</t>
  </si>
  <si>
    <t>1ο ΕΙΔΙΚΟ ΝΗΠΙΑΓΩΓΕΙΟ ΚΑΛΛΙΘΕΑΣ</t>
  </si>
  <si>
    <t>ΕΛΛΗΝΙΚΟ</t>
  </si>
  <si>
    <t>ΕΛΛΗΝΙΚΟΥ - ΑΡΓΥΡΟΥΠΟΛΗΣ</t>
  </si>
  <si>
    <t>ΕΙΔΙΚΟ ΝΗΠΙΑΓΩΓΕΙΟ ΑΘΗΝΑ - ΑΜΥΜΩΝΗ</t>
  </si>
  <si>
    <t>ΑΡΓΥΡΟΥΠΟΛΗ</t>
  </si>
  <si>
    <t>ΔΗΜΟΤΙΚΟ ΕΙΔΙΚΗΣ ΑΓΩΓΗΣ &lt;Η ΑΜΥΜΩΝΗ&gt;</t>
  </si>
  <si>
    <t>ΕΛ. ΒΕΝΙΖΕΛΟΥ 210</t>
  </si>
  <si>
    <t>mail@nip-eid-keat-athin.att.sch.gr</t>
  </si>
  <si>
    <t>ΕΙΔΙΚΟ ΝΗΠΙΑΓΩΓΕΙΟ ΤΥΦΛΩΝ ΚΑΛΛΙΘΕΑΣ</t>
  </si>
  <si>
    <t>ΕΙΔΙΚΟ ΝΗΠΙΑΓΩΓΕΙΟ ΚΑΛΛΙΘΕΑ - ΤΥΦΛΩΝ-ΚΩΦΩΝ</t>
  </si>
  <si>
    <t>ΠΑΤΡΙΑΡΧΟΥ ΓΡΗΓΟΡΙΟΥ Ε΄1-3</t>
  </si>
  <si>
    <t>mail@nip-ekv-argyr.att.sch.gr</t>
  </si>
  <si>
    <t>ΕΙΔΙΚΟ ΝΗΠΙΑΓΩΓΕΙΟ ΚΩΦΩΝ ΚΑΙ ΒΑΡΗΚΟΩΝ ΑΡΓΥΡΟΥΠΟΛΗΣ</t>
  </si>
  <si>
    <t>ΠΑΤΡΙΑΡΧΟΥ  ΓΡΗΓΟΡΙΟΥ Ε'   1-3</t>
  </si>
  <si>
    <t>mail@dim-ekv-argyr.att.sch.gr</t>
  </si>
  <si>
    <t>ΕΙΔΙΚΟ ΔΗΜΟΤΙΚΟ ΣΧΟΛΕΙΟ ΚΩΦΩΝ ΚΑΙ ΒΑΡΗΚΟΩΝ ΑΡΓΥΡΟΥΠΟΛΗΣ</t>
  </si>
  <si>
    <t>ΕΛΕΥΘΕΡΙΟΥ ΒΕΝΙΖΕΛΟΥ 210 &amp; ΣΠΑΡΤΗΣ 103</t>
  </si>
  <si>
    <t>mail@dim-eid-keat.att.sch.gr</t>
  </si>
  <si>
    <t>ΕΙΔΙΚΟ ΔΗΜΟΤΙΚΟ ΣΧΟΛΕΙΟ ΤΥΦΛΩΝ ΚΑΛΛΙΘΕΑΣ</t>
  </si>
  <si>
    <t>Δημοσθένους 252-258</t>
  </si>
  <si>
    <t>mail@1dim-eid-kallith.att.sch.gr</t>
  </si>
  <si>
    <t>1ο ΕΙΔΙΚΟ ΔΗΜΟΤΙΚΟ ΣΧΟΛΕΙΟ ΚΑΛΛΙΘΕΑΣ</t>
  </si>
  <si>
    <t>mail@dim-ekt-kallith.att.sch.gr</t>
  </si>
  <si>
    <t>ΕΙΔΙΚΟ ΔΗΜΟΤΙΚΟ ΣΧΟΛΕΙΟ ΤΥΦΛΟΚΩΦΩΝ ΚΑΛΛΙΘΕΑΣ</t>
  </si>
  <si>
    <t>ΑΝΔΡΟΥ &amp; ΡΕΘΥΜΝΗΣ 56</t>
  </si>
  <si>
    <t>mail@1dim-eid-ag-dimitr.att.sch.gr</t>
  </si>
  <si>
    <t>1ο ΕΙΔΙΚΟ ΔΗΜΟΤΙΚΟ ΣΧΟΛΕΙΟ ΑΓΙΟΥ ΔΗΜΗΤΡΙΟΥ</t>
  </si>
  <si>
    <t>ΓΕΡΟΥΛΑΝΟΥ  117</t>
  </si>
  <si>
    <t>mail@dim-eid-eg-paral.att.sch.gr</t>
  </si>
  <si>
    <t>ΕΙΔΙΚΟ ΔΗΜΟΤΙΚΟ ΣΧΟΛΕΙΟ ΓΙΑ ΠΑΙΔΙΑ ΜΕ ΕΓΚΕΦΑΛΙΚΗ ΠΑΡΑΛΥΣΗ ΣΤΙΣ ΕΓΚΑΤΑΣΤΑΣΕΙΣ ΤΗΣ ΕΠΣ ΣΤΗΝ ΑΡΓΥΡΟΥΠΟΛΗ</t>
  </si>
  <si>
    <t>ΠΕΛΟΠΟΝΝΗΣΟΥ 3</t>
  </si>
  <si>
    <t>ΑΙΓΑΛΕΩ</t>
  </si>
  <si>
    <t>mail@nip-eid-aigal.att.sch.gr</t>
  </si>
  <si>
    <t>2/Θ ΕΙΔΙΚΟ ΝΗΠΙΑΓΩΓΕΙΟ ΑΙΓΑΛΕΩ</t>
  </si>
  <si>
    <t>Π.Ε. Γ΄ ΑΘΗΝΑΣ</t>
  </si>
  <si>
    <t>ΚΑΠΠΑΔΟΚΙΑΣ 9</t>
  </si>
  <si>
    <t>ΙΛΙΟΝ</t>
  </si>
  <si>
    <t>ΙΛΙΟΥ (ΝΕΩΝ ΛΙΟΣΙΩΝ)</t>
  </si>
  <si>
    <t>mail@1nip-eid-iliou.att.sch.gr</t>
  </si>
  <si>
    <t>1ο ΕΙΔΙΚΟ ΝΗΠΙΑΓΩΓΕΙΟ ΙΛΙΟΥ</t>
  </si>
  <si>
    <t>ΦΙΛΙΚΩΝ 65</t>
  </si>
  <si>
    <t>ΠΕΡΙΣΤΕΡΙ</t>
  </si>
  <si>
    <t>ΠΕΡΙΣΤΕΡΙΟΥ</t>
  </si>
  <si>
    <t>mail@nip-eid-perist.att.sch.gr</t>
  </si>
  <si>
    <t>1ο ΕΙΔΙΚΟ ΝΗΠΙΑΓΩΓΕΙΟ ΠΕΡΙΣΤΕΡΙΟΥ</t>
  </si>
  <si>
    <t>ΟΡΥΖΟΜΥΛΩΝ ΚΑΙ ΙΑΣΙΟΥ (αδιέξοδο)</t>
  </si>
  <si>
    <t>mail@nip-eid-ekpf-aft.att.sch.gr</t>
  </si>
  <si>
    <t>3/Θ ΕΙΔΙΚΟ ΝΗΠΙΑΓΩΓΕΙΟ "ΕΚΠΑΙΔΕΥΣΗΣ ΠΑΙΔΙΩΝ ΣΤΟ ΦΑΣΜΑ ΤΟΥ ΑΥΤΙΣΜΟΥ"</t>
  </si>
  <si>
    <t>ΟΡΥΖΟΜΥΛΩΝ ΚΑΙ ΙΑΣΙΟΥ</t>
  </si>
  <si>
    <t>mail@dim-eid-ekpf-aft.att.sch.gr</t>
  </si>
  <si>
    <t>ΕΙΔΙΚΟ ΔΗΜΟΤΙΚΟ ΣΧΟΛΕΙΟ  ΕΚΠΑΙΔΕΥΣΗΣ ΠΑΙΔΙΩΝ ΣΤΟ ΦΑΣΜΑ ΤΟΥ ΑΥΤΙΣΜΟΥ</t>
  </si>
  <si>
    <t>mail@dim-eid-pkp.att.sch.gr</t>
  </si>
  <si>
    <t>ΕΙΔΙΚΟ ΔΗΜΟΤΙΚΟ ΣΧΟΛΕΙΟ  ΓΙΑ ΠΑΙΔΙΑ ΜΕ ΚΙΝΗΤΙΚΑ ΠΡΟΒΛΗΜΑΤΑ</t>
  </si>
  <si>
    <t>mail@1dim-eid-perist.att.sch.gr</t>
  </si>
  <si>
    <t>1ο ΕΙΔΙΚΟ ΔΗΜΟΤΙΚΟ ΣΧΟΛΕΙΟ ΠΕΡΙΣΤΕΡΙΟΥ</t>
  </si>
  <si>
    <t>mail@1dim-eid-iliou.att.sch.gr</t>
  </si>
  <si>
    <t>1ο  ΕΙΔΙΚΟ ΔΗΜΟΤΙΚΟ ΣΧΟΛΕΙΟ ΙΛΙΟΥ</t>
  </si>
  <si>
    <t>mail@dim-eid-aigal.att.sch.gr</t>
  </si>
  <si>
    <t>ΕΙΔΙΚΟ ΔΗΜΟΤΙΚΟ ΣΧΟΛΕΙΟ ΑΙΓΑΛΕΩ</t>
  </si>
  <si>
    <t>Χαλάνδρι</t>
  </si>
  <si>
    <t>Πάτημα Χαλανδρίου</t>
  </si>
  <si>
    <t>ΧΑΛΑΝΔΡΙΟΥ</t>
  </si>
  <si>
    <t>ΕΙΔΙΚΟ ΔΗΜΟΤΙΚΟ ΣΧΟΛΕΙΟ ΧΑΛΑΝΔΡΙΟΥ</t>
  </si>
  <si>
    <t>Π.Ε. Β΄ ΑΘΗΝΑΣ</t>
  </si>
  <si>
    <t>ΦΙΛΑΔΕΛΦΕΙΑ</t>
  </si>
  <si>
    <t>ΜΕΤΑΜΟΡΦΩΣΗ</t>
  </si>
  <si>
    <t>ΜΕΤΑΜΟΡΦΩΣΕΩΣ</t>
  </si>
  <si>
    <t>ΕΙΔΙΚΟ ΝΗΠΙΑΓΩΓΕΙΟ ΜΕΤΑΜΟΡΦΩΣΗ</t>
  </si>
  <si>
    <t>ΗΡΟΔΟΤΟΥ  ΚΑΙ ΠΛΟΥΤΩΝΟΣ 1</t>
  </si>
  <si>
    <t>mail@dim-eid-metam.att.sch.gr</t>
  </si>
  <si>
    <t>ΕΙΔΙΚΟ ΔΗΜΟΤΙΚΟ ΣΧΟΛΕΙΟ ΜΕΤΑΜΟΡΦΩΣΗΣ</t>
  </si>
  <si>
    <t>ΣΑΝΤΟΡΙΝΗΣ 4 &amp; ΑΝΑΦΗΣ</t>
  </si>
  <si>
    <t>ΗΡΑΚΛΕΙΟ ΑΤΤΙΚΗΣ</t>
  </si>
  <si>
    <t>mail@dim-eid-n-irakl.att.sch.gr</t>
  </si>
  <si>
    <t>ΕΙΔΙΚΟ ΔΗΜΟΤΙΚΟ ΣΧΟΛΕΙΟ ΗΡΑΚΛΕΙΟΥ ΑΤΤΙΚΗΣ</t>
  </si>
  <si>
    <t>ΤΕΡΜΑ ΙΠΠΟΚΡΑΤΟΥΣ ΠΑΛΑΙΑ ΠΕΝΤΕΛΗ</t>
  </si>
  <si>
    <t>ΠΕΝΤΕΛΗ</t>
  </si>
  <si>
    <t>ΠΕΝΤΕΛΗΣ</t>
  </si>
  <si>
    <t>mail@3dim-pentel.att.sch.gr</t>
  </si>
  <si>
    <t>ΕΙΔΙΚΟ ΔΗΜΟΤΙΚΟ ΣΧΟΛΕΙΟ ΠΕΝΤΕΛΗΣ</t>
  </si>
  <si>
    <t>ΜΕΣΣΗΝΙΑΣ 15</t>
  </si>
  <si>
    <t>ΝΕΑ ΙΩΝΙΑ</t>
  </si>
  <si>
    <t>ΝΕΑΣ ΙΩΝΙΑΣ</t>
  </si>
  <si>
    <t>mail@1dim-eid-periss.att.sch.gr</t>
  </si>
  <si>
    <t>ΕΙΔΙΚΟ ΔΗΜΟΤΙΚΟ ΣΧΟΛΕΙΟ ΝΕΑΣ ΙΩΝΙΑΣ</t>
  </si>
  <si>
    <t>ΠΛΑΤΩΝΟΣ 22</t>
  </si>
  <si>
    <t>ΛΥΚΟΒΡΥΣΗ-ΠΕΥΚΗ</t>
  </si>
  <si>
    <t>ΛΥΚΟΒΡΥΣΗΣ - ΠΕΥΚΗΣ</t>
  </si>
  <si>
    <t>mail@dim-ekv-filoth.att.sch.gr</t>
  </si>
  <si>
    <t>ΕΙΔΙΚΟ ΔΗΜΟΤΙΚΟ ΣΧΟΛΕΙΟ  ΚΩΦΩΝ ΚΑΙ ΒΑΡΗΚΟΩΝ ΛΥΚΟΒΡΥΣΗ-ΠΕΥΚΗ</t>
  </si>
  <si>
    <t>ΠΕΝΤΕΛΗΣ 58</t>
  </si>
  <si>
    <t>ΜΑΡΟΥΣΙ</t>
  </si>
  <si>
    <t>ΑΜΑΡΟΥΣΙΟΥ</t>
  </si>
  <si>
    <t>mail@1nip-eid-amarous.att.sch.gr</t>
  </si>
  <si>
    <t>ΕΙΔΙΚΟ ΝΗΠΙΑΓΩΓΕΙΟ ΑΜΑΡΟΥΣΙΟΥ-ΣΙΚΙΑΡΙΔΕΙΟ</t>
  </si>
  <si>
    <t>ΛΥΚΟΒΡΥΣΗ ΠΕΥΚΗ</t>
  </si>
  <si>
    <t>mail@nip-ekv-filoth.att.sch.gr</t>
  </si>
  <si>
    <t>ΕΙΔΙΚΟ ΝΗΠΙΑΓΩΓΕΙΟ ΚΩΦΩΝ ΚΑΙ ΒΑΡΗΚΟΩΝ ΛΥΚΟΒΡΥΣΗ - ΠΕΥΚΗ</t>
  </si>
  <si>
    <t>ΑΜΑΡΟΥΣΙΟ</t>
  </si>
  <si>
    <t>mail@1dim-eid-amarous.att.sch.gr</t>
  </si>
  <si>
    <t>1ο ΕΙΔΙΚΟ ΔΗΜΟΤΙΚΟ ΣΧΟΛΕΙΟ ΑΜΑΡΟΥΣΙΟΥ</t>
  </si>
  <si>
    <t>ΗΡΑΚΛΕΙΟΥ ΑΤΤΙΚΗΣ</t>
  </si>
  <si>
    <t>mail@nip-eid-n-irakl.att.sch.gr</t>
  </si>
  <si>
    <t>ΕΙΔΙΚΟ ΝΗΠΙΑΓΩΓΕΙΟ ΗΡΑΚΛΕΙΟΥ ΑΤΤΙΚΗΣ</t>
  </si>
  <si>
    <t>ΣΥΛΛΗΣ 2</t>
  </si>
  <si>
    <t>ΣΚΑΛΑ ΩΡΩΠΟΥ ΑΤΤΙΚΗΣ</t>
  </si>
  <si>
    <t>ΩΡΩΠΟΥ</t>
  </si>
  <si>
    <t>mail@nip-eid-oropou.att.sch.gr</t>
  </si>
  <si>
    <t>ΕΙΔΙΚΟ ΝΗΠΙΑΓΩΓΕΙΟ ΩΡΩΠΟΥ</t>
  </si>
  <si>
    <t>Π.Ε. ΑΝΑΤΟΛΙΚΗΣ ΑΤΤΙΚΗΣ</t>
  </si>
  <si>
    <t>Λ. ΜΑΡΑΘΩΝΟΣ &amp; ΑΓΙΑΣ ΠΑΡΑΣΚΕΥΗΣ</t>
  </si>
  <si>
    <t>ΝΕΑ ΜΑΚΡΗ</t>
  </si>
  <si>
    <t>ΜΑΡΑΘΩΝΟΣ</t>
  </si>
  <si>
    <t>mail@nip-eid-n-makris.att.sch.gr</t>
  </si>
  <si>
    <t>ΕΙΔΙΚΟ ΝΗΠΙΑΓΩΓΕΙΟ ΝΕΑΣ ΜΑΚΡΗΣ ΠΑΜΜΑΚΑΡΙΣΤΟΥ</t>
  </si>
  <si>
    <t>ΣΩΚΡΑΤΟΥΣ  9</t>
  </si>
  <si>
    <t>ΧΑΛΚΟΥΤΣΙ</t>
  </si>
  <si>
    <t>mail@dim-eid-oropou.att.sch.gr</t>
  </si>
  <si>
    <t>ΕΙΔΙΚΟ ΔΗΜΟΤΙΚΟ ΣΧΟΛΕΙΟ ΩΡΩΠΟΥ</t>
  </si>
  <si>
    <t>ΑΝΔΡΕΑ ΠΑΠΑΝΔΡΕΟΥ</t>
  </si>
  <si>
    <t>ΝΤΑΟΥ ΠΕΝΤΕΛΗΣ- ΡΑΦΗΝΑ</t>
  </si>
  <si>
    <t>ΡΑΦΗΝΑΣ - ΠΙΚΕΡΜΙΟΥ</t>
  </si>
  <si>
    <t>mail@nip-eid-pentel.att.sch.gr</t>
  </si>
  <si>
    <t>ΕΙΔΙΚΟ ΝΗΠΙΑΓΩΓΕΙΟ ΝΤΑΟΥ ΠΕΝΤΕΛΗΣ- ΡΑΦΗΝΑ</t>
  </si>
  <si>
    <t>ΣΤΡΑΒΩΝΟΣ &amp; ΑΝΩΝΥΜΩΝ</t>
  </si>
  <si>
    <t>ΛΑΥΡΙΟ</t>
  </si>
  <si>
    <t>ΛΑΥΡΕΩΤΙΚΗΣ</t>
  </si>
  <si>
    <t>mail@nip-eid-lavriou.att.sch.gr</t>
  </si>
  <si>
    <t>ΕΙΔΙΚΟ ΝΗΠΙΑΓΩΓΕΙΟ ΛΑΥΡΙΟΥ</t>
  </si>
  <si>
    <t>ΣΤΡΑΒΩΝΟΣ ΚΑΙ ΑΝΩΝΥΜΩΝ</t>
  </si>
  <si>
    <t>mail@dim-eid-lavriou.att.sch.gr</t>
  </si>
  <si>
    <t>ΕΙΔΙΚΟ ΔΗΜΟΤΙΚΟ ΣΧΟΛΕΙΟ ΛΑΥΡΙΟΥ</t>
  </si>
  <si>
    <t>ΛΕΩΦΟΡΟΣ ΜΑΡΑΘΩΝΑ 1</t>
  </si>
  <si>
    <t>mail@1dim-eid-n-makris.att.sch.gr</t>
  </si>
  <si>
    <t>ΕΙΔΙΚΟ ΔΗΜΟΤΙΚΟ ΣΧΟΛΕΙΟ ΠΑΜΜΑΚΑΡΙΣΤΟΥ</t>
  </si>
  <si>
    <t>ΜΑΡΚ. ΑΥΓΕΡΗ ΚΑΙ Π. ΜΥΡΟΒΛHΤΙΣΣΑΣ</t>
  </si>
  <si>
    <t>ΑΧΑΡΝΕΣ</t>
  </si>
  <si>
    <t>ΑΧΑΡΝΩΝ</t>
  </si>
  <si>
    <t>mail@1dim-eid-acharn.att.sch.gr</t>
  </si>
  <si>
    <t>1ο ΕΙΔΙΚΟ ΔΗΜΟΤΙΚΟ ΣΧΟΛΕΙΟ ΑΧΑΡΝΩΝ</t>
  </si>
  <si>
    <t>ΠΑΝΑΓΙΑΣ ΜΥΡΟΒΛΗΤΙΣΣΑΣ ΚΑΙ ΜΑΡΚΟΥ ΑΥΓΕΡΗ</t>
  </si>
  <si>
    <t>ΑΧΑΡΝΑΙ</t>
  </si>
  <si>
    <t>mail@1nip-eid-acharn.att.sch.gr</t>
  </si>
  <si>
    <t>1ο ΕΙΔΙΚΟ ΝΗΠΙΑΓΩΓΕΙΟ ΑΧΑΡΝΩΝ</t>
  </si>
  <si>
    <t>ΑΝΔΡΕΑ ΠΑΠΑΝΔΡΕΟΥ 52, ΔΙΑΣΤΑΥΡΩΣΗ ΡΑΦΗΝΑΣ</t>
  </si>
  <si>
    <t>ΡΑΦΗΝΑ</t>
  </si>
  <si>
    <t>mail@dim-eid-pentel.att.sch.gr</t>
  </si>
  <si>
    <t>ΕΙΔΙΚΟ ΔΗΜΟΤΙΚΟ ΣΧΟΛΕΙΟ ΡΑΦΗΝΑΣ ΠΝΑ</t>
  </si>
  <si>
    <t>ΚΑΡΑΜΑΝΛΗ 2</t>
  </si>
  <si>
    <t>ΒΟΥΛΑ</t>
  </si>
  <si>
    <t>ΒΑΡΗΣ - ΒΟΥΛΑΣ - ΒΟΥΛΙΑΓΜΕΝΗΣ</t>
  </si>
  <si>
    <t>mail@nip-eid-voulas.att.sch.gr</t>
  </si>
  <si>
    <t>ΕΙΔΙΚΟ ΝΗΠΙΑΓΩΓΕΙΟ ΒΟΥΛΑ - ΕΙΔΙΚΟ ΠΙΚΠΑ</t>
  </si>
  <si>
    <t>ΛΕΩΦΟΡΟΣ ΚΩΝΣΤΑΝΤΙΝΟΥ ΚΑΡΑΜΑΝΛΗ 2</t>
  </si>
  <si>
    <t>mail@dim-eid-voulas.att.sch.gr</t>
  </si>
  <si>
    <t>ΕΙΔΙΚΟ ΔΗΜΟΤΙΚΟ ΣΧΟΛΕΙΟ ΠΙΚΠΑ ΒΟΥΛΑΣ</t>
  </si>
  <si>
    <t>ΑΘΗΝΑΙΩΝ</t>
  </si>
  <si>
    <t>ΝΗΠΙΑΓΩΓΕΙΟ ΕΙΔΙΚΗΣ ΑΓΩΓΗΣ Π.Τ.Δ.Ε.Π.Α.</t>
  </si>
  <si>
    <t>Π.Ε. Α΄ ΑΘΗΝΑΣ</t>
  </si>
  <si>
    <t>ΒΥΡΩΝΑ</t>
  </si>
  <si>
    <t>ΒΥΡΩΝΟΣ</t>
  </si>
  <si>
    <t>1ο ΕΙΔΙΚΟ ΔΗΜΟΤΙΚΟ ΣΧΟΛΕΙΟ ΒΥΡΩΝΑ</t>
  </si>
  <si>
    <t>ΒΥΡΩΝΑΣ</t>
  </si>
  <si>
    <t>ΝΗΠΙΑΓΩΓΕΙΟ ΕΙΔΙΚΗΣ ΑΓΩΓΗΣ ΒΥΡΩΝΑ</t>
  </si>
  <si>
    <t>Νικοπόλεως 33 - Κάτω Πατήσια</t>
  </si>
  <si>
    <t>ΑΘΗΝΩΝ</t>
  </si>
  <si>
    <t>mail@6nip-eid-athin.att.sch.gr</t>
  </si>
  <si>
    <t>6ο ΕΙΔΙΚΟ ΝΗΠΙΑΓΩΓΕΙΟ ΑΘΗΝΩΝ</t>
  </si>
  <si>
    <t>Ν. ΦΙΛΑΔΕΛΦΕΙΑΣ</t>
  </si>
  <si>
    <t>ΝΕΑΣ ΦΙΛΑΔΕΛΦΕΙΑΣ - ΝΕΑΣ ΧΑΛΚΗΔΟΝAΣ</t>
  </si>
  <si>
    <t>1ο ΕΙΔΙΚΟ ΝΗΠΙΑΓΩΓΕΙΟ Ν. ΦΙΛΑΔΕΛΦΕΙΑΣ</t>
  </si>
  <si>
    <t>1ο ΕΙΔΙΚΟ ΔΗΜΟΤΙΚΟ ΣΧΟΛΕΙΟ Ν. ΦΙΛΑΔΕΛΦΕΙΑΣ</t>
  </si>
  <si>
    <t>ΤΑΥΓΕΤΟΥ    60</t>
  </si>
  <si>
    <t>ΑΘΗΝΑ</t>
  </si>
  <si>
    <t>mail@4dim-eid-athin.att.sch.gr</t>
  </si>
  <si>
    <t>4ο ΕΙΔΙΚΟ ΔΗΜΟΤΙΚΟ ΣΧΟΛΕΙΟ ΑΘΗΝΩΝ</t>
  </si>
  <si>
    <t>ΑΡΙΣΤΑΡΧΟΥ 24</t>
  </si>
  <si>
    <t>mail@2dim-eid-elepaap.att.sch.gr</t>
  </si>
  <si>
    <t>2ο ΕΙΔΙΚΟ ΔΗΜΟΤΙΚΟ ΣΧΟΛΕΙΟ ΕΛΕΠΑΠ</t>
  </si>
  <si>
    <t>mail@2nip-eid-elepap.att.sch.gr</t>
  </si>
  <si>
    <t>2ο  ΕΙΔΙΚΟ ΝΗΠΙΑΓΩΓΕΙΟ ΑΘΗΝΑ - ΕΛΕΠΑΠ</t>
  </si>
  <si>
    <t>ΚΟΝΩΝΟΣ 16</t>
  </si>
  <si>
    <t>mail@1nip-elepap.att.sch.gr</t>
  </si>
  <si>
    <t>1ο ΕΙΔΙΚΟ ΝΗΠΙΑΓΩΓΕΙΟ ΑΘΗΝΑ - ΕΛΕΠΑΠ</t>
  </si>
  <si>
    <t>mail@dim-eid-elepaap.att.sch.gr</t>
  </si>
  <si>
    <t>ΕΙΔΙΚΟ ΔΗΜΟΤΙΚΟ ΣΧΟΛΕΙΟ ΑΘΗΝΑ - ΕΛΕΠΑΠ</t>
  </si>
  <si>
    <t>ΜΑΡΑΣΛΗ 4</t>
  </si>
  <si>
    <t>mail@dim-eid-ptde.att.sch.gr</t>
  </si>
  <si>
    <t>10ο ΕΙΔΙΚΟ ΔΗΜΟΤΙΚΟ ΣΧΟΛΕΙΟ ΑΘΗΝΩΝ</t>
  </si>
  <si>
    <t>Σολομωνίδου 68</t>
  </si>
  <si>
    <t>Καισαριανή</t>
  </si>
  <si>
    <t>ΚΑΙΣΑΡΙΑΝΗΣ</t>
  </si>
  <si>
    <t>dimeidmd@sch.gr</t>
  </si>
  <si>
    <t>ΔΗΜΟΤΙΚΟ ΣΧΟΛΕΙΟ ΠΡΟΤΥΠΟ ΕΙΔΙΚΟ Μ.Δ.Δ.Ε. ΚΑΙΣΑΡΙΑΝΗΣ - ΡΟΖΑ ΙΜΒΡΙΩΤΗ</t>
  </si>
  <si>
    <t>ΠΟΝΤΟΥ ΚΑΙ ΑΓΙΟΥ ΘΩΜΑ</t>
  </si>
  <si>
    <t>Αθήνα</t>
  </si>
  <si>
    <t>mail@9dim-eid-athin.att.sch.gr</t>
  </si>
  <si>
    <t>9ο ΕΙΔΙΚΟ ΔΗΜΟΤΙΚΟ ΣΧΟΛΕΙΟ ΑΘΗΝΩΝ</t>
  </si>
  <si>
    <t>ΧΑΤΖΗΑΠΟΣΤΟΛΟΥ-ΤΡΙΑΝΤΑΦΥΛΛΟΠΟΥΛΟΥ</t>
  </si>
  <si>
    <t>mail@6dim-eid-athin.att.sch.gr</t>
  </si>
  <si>
    <t>6ο ΕΙΔΙΚΟ ΔΗΜΟΤΙΚΟ ΣΧΟΛΕΙΟ ΑΘΗΝΩΝ</t>
  </si>
  <si>
    <t>ΣΟΛΟΜΩΝΙΔΟΥ - 68</t>
  </si>
  <si>
    <t>ΚΑΙΣΑΡΙΑΝΗ</t>
  </si>
  <si>
    <t>mail@nip-eid-marasl.att.sch.gr</t>
  </si>
  <si>
    <t>ΕΙΔΙΚΟ ΝΗΠΙΑΓΩΓΕΙΟ ΚΑΙΣΑΡΙΑΝΗΣ(Μ.Δ.Δ.Ε.) - ΡΟΖΑ ΙΜΒΡΙΩΤΗ</t>
  </si>
  <si>
    <t>ΜΕΡΑΡΧΙΑΣ ΣΕΡΡΩΝ 1</t>
  </si>
  <si>
    <t>ΚΟΜΟΤΗΝΗΣ</t>
  </si>
  <si>
    <t>mail@nip-eid-komot.rod.sch.gr</t>
  </si>
  <si>
    <t>ΕΙΔΙΚΟ ΝΗΠΙΑΓΩΓΕΙΟ ΚΟΜΟΤΗΝΗΣ</t>
  </si>
  <si>
    <t>Π.Ε. ΡΟΔΟΠΗΣ</t>
  </si>
  <si>
    <t>ΑΝ. ΜΑΚΕΔΟΝΙΑΣ ΚΑΙ ΘΡΑΚΗΣ</t>
  </si>
  <si>
    <t>ΜΕΡ. ΣΕΡΡΩΝ 1</t>
  </si>
  <si>
    <t>ΚΟΜΟΤΗΝΗ</t>
  </si>
  <si>
    <t>mail@1dim-eid-komot.rod.sch.gr</t>
  </si>
  <si>
    <t>ΕΙΔΙΚΟ ΔΗΜΟΤΙΚΟ ΣΧΟΛΕΙΟ ΚΟΜΟΤΗΝΗΣ -  ΕΙΔΙΚΟ ΣΧΟΛΕΙΟ ΚΟΜΟΤΗΝΗΣ</t>
  </si>
  <si>
    <t>ΣΜΙΝΘΗ</t>
  </si>
  <si>
    <t>ΜΥΚΗΣ</t>
  </si>
  <si>
    <t>mail@nip-eid-sminth.xan.sch.gr</t>
  </si>
  <si>
    <t>Ειδικό Νηπιαγωγείο Σμίνθης</t>
  </si>
  <si>
    <t>Π.Ε. ΞΑΝΘΗΣ</t>
  </si>
  <si>
    <t>ΕΧΙΝΟΣ</t>
  </si>
  <si>
    <t>ΕΧΙΝΟΥ</t>
  </si>
  <si>
    <t>mail@dim-eid-echin.xan.sch.gr</t>
  </si>
  <si>
    <t>ΕΙΔΙΚΟ ΔΗΜΟΤΙΚΟ ΣΧΟΛΕΙΟ ΕΧΙΝΟΥ</t>
  </si>
  <si>
    <t>ΦΕΛΩΝΗ</t>
  </si>
  <si>
    <t>ΑΒΔΗΡΩΝ</t>
  </si>
  <si>
    <t>mail@dim-eid-tyf-felon.xan.sch.gr</t>
  </si>
  <si>
    <t>ΕΙΔΙΚΟ ΔΗΜΟΤΙΚΟ ΣΧΟΛΕΙΟ ΤΥΦΛΩΝ ΚΑΙ ΑΜΒΛΥΩΠΩΝ ΦΕΛΩΝΗΣ</t>
  </si>
  <si>
    <t>Ν.ΖΥΓΟΣ</t>
  </si>
  <si>
    <t>Ν. ΖΥΓΟΣ</t>
  </si>
  <si>
    <t>mail@nip-eid-xanth.xan.sch.gr</t>
  </si>
  <si>
    <t>ΕΙΔΙΚΟ ΝΗΠΙΑΓΩΓΕΙΟ Ν. ΖΥΓΟΥ</t>
  </si>
  <si>
    <t>11 ΔΗΜΟΤΙΚΟ-ΝΕΑΠΟΛΗ</t>
  </si>
  <si>
    <t>ΞΑΝΘΗ</t>
  </si>
  <si>
    <t>ΞΑΝΘΗΣ</t>
  </si>
  <si>
    <t>mail@1dim-eid-xanth.xan.sch.gr</t>
  </si>
  <si>
    <t>1ο ΕΙΔΙΚΟ ΔΗΜΟΤΙΚΟ ΣΧΟΛΕΙΟ ΞΑΝΘΗΣ</t>
  </si>
  <si>
    <t>ΜΙΚΡΟ ΕΥΜΟΙΡΟ</t>
  </si>
  <si>
    <t>ΜΙΚΡΟ ΕΥΜΟΙΡΟ ΞΑΝΘΗΣ</t>
  </si>
  <si>
    <t>mail@dim-ekv-xanth.xan.sch.gr</t>
  </si>
  <si>
    <t>ΕΙΔΙΚΟ ΔΗΜΟΤΙΚΟ ΣΧΟΛΕΙΟ ΚΩΦΩΝ ΚΑΙ ΒΑΡΗΚΟΩΝ ΞΑΝΘΗΣ</t>
  </si>
  <si>
    <t>ΤΥΜΠΑΝΟ ΞΑΝΘΗΣ</t>
  </si>
  <si>
    <t>ΤΥΜΠΑΝΟ</t>
  </si>
  <si>
    <t>ΤΟΠΕΙΡΟΥ</t>
  </si>
  <si>
    <t>mail@2dim-eid-xanth.xan.sch.gr</t>
  </si>
  <si>
    <t>2ο ΕΙΔΙΚΟ ΔΗΜΟΤΙΚΟ ΣΧΟΛΕΙΟ</t>
  </si>
  <si>
    <t>Πέρνη</t>
  </si>
  <si>
    <t>Πέρνη Καβάλας</t>
  </si>
  <si>
    <t>ΝΕΣΤΟΥ</t>
  </si>
  <si>
    <t>ΕΙΔΙΚΟ ΔΗΜΟΤΙΚΟ ΣΧΟΛΕΙΟ ΝΕΣΤΟΥ</t>
  </si>
  <si>
    <t>Π.Ε. ΚΑΒΑΛΑΣ</t>
  </si>
  <si>
    <t>ΛΥΔΙΑ ΚΑΒΑΛΑΣ</t>
  </si>
  <si>
    <t>ΚΑΒΑΛΑΣ</t>
  </si>
  <si>
    <t>mail@nip-eid-kaval.kav.sch.gr</t>
  </si>
  <si>
    <t>1ο ΕΙΔΙΚΟ ΝΗΠΙΑΓΩΓΕΙΟ ΚΑΒΑΛΑΣ</t>
  </si>
  <si>
    <t>ΝΕΕΣ ΕΡΓΑΤΙΚΕΣ ΚΑΤΟΙΚΙΕΣ</t>
  </si>
  <si>
    <t>ΚΑΒΑΛΑ</t>
  </si>
  <si>
    <t>mail@1dim-eid-kaval.kav.sch.gr</t>
  </si>
  <si>
    <t>1ο  ΕΙΔΙΚΟ ΔΗΜΟΤΙΚΟ ΣΧΟΛΕΙΟ ΚΑΒΑΛΑΣ</t>
  </si>
  <si>
    <t>ΘΟΥΡΙΟ -Τ.Θ.39</t>
  </si>
  <si>
    <t>ΟΡΕΣΤΙΑΔΑ</t>
  </si>
  <si>
    <t>ΟΡΕΣΤΙΑΔΟΣ</t>
  </si>
  <si>
    <t>mail@1dim-eid-orest.evr.sch.gr</t>
  </si>
  <si>
    <t>ΕΙΔΙΚΟ ΔΗΜΟΤΙΚΟ ΣΧΟΛΕΙΟ ΟΡΕΣΤΙΑΔΑΣ</t>
  </si>
  <si>
    <t>Π.Ε. ΕΒΡΟΥ</t>
  </si>
  <si>
    <t>1ο  ΧΙΛΙΟΜΕΤΡΟ ΑΛΕΞΑΝΔΡΟΥΠΟΛΗΣ-ΠΑΛΑΓΙΑΣ</t>
  </si>
  <si>
    <t>ΑΛΕΞΑΝΔΡΟΥΠΟΛΗΣ</t>
  </si>
  <si>
    <t>mail@nip-eid-alexandr.evr.sch.gr</t>
  </si>
  <si>
    <t>ΕΙΔΙΚΟ ΝΗΠΙΑΓΩΓΕΙΟ ΑΛΕΞΑΝΔΡΟΥΠΟΛΗΣ</t>
  </si>
  <si>
    <t>Ταχυδρομική Θυρίδα 39-ΘΟΥΡΙΟ</t>
  </si>
  <si>
    <t>ΟΡΕΣΤΙΑΔΑΣ</t>
  </si>
  <si>
    <t>mail@nip-eid-orest.evr.sch.gr</t>
  </si>
  <si>
    <t>ΕΙΔΙΚΟ ΝΗΠΙΑΓΩΓΕΙΟ ΟΡΕΣΤΙΑΔΑΣ</t>
  </si>
  <si>
    <t>ΑΓ.ΦΩΤΕΙΝΗΣ 25</t>
  </si>
  <si>
    <t>ΔΙΔΥΜΟΤΕΙΧΟΥ</t>
  </si>
  <si>
    <t>mail@dim-eid-didym.evr.sch.gr</t>
  </si>
  <si>
    <t>ΕΙΔΙΚΟ ΔΗΜΟΤΙΚΟ ΣΧΟΛΕΙΟ ΔΙΔΥΜΟΤΕΙΧΟΥ</t>
  </si>
  <si>
    <t>ΠΡΩΤΟ ΧΙΛΙΟΜΕΤΡΟ ΑΛΕΞΑΝΔΡΟΥΠΟΛΗΣ-ΠΑΛΑΓΙΑΣ</t>
  </si>
  <si>
    <t>ΑΛΕΞΑΝΔΡΟΥΠΟΛΗ</t>
  </si>
  <si>
    <t>dimidal@sch.gr</t>
  </si>
  <si>
    <t>ΕΙΔΙΚΟ ΔΗΜΟΤΙΚΟ ΣΧΟΛΕΙΟ ΑΛΕΞΑΝΔΡΟΥΠΟΛΗΣ</t>
  </si>
  <si>
    <t>ΠΑΡΜΕΝΙΩΝΟΣ  ΤΕΡΜΑ</t>
  </si>
  <si>
    <t>ΔΡΑΜΑΣ</t>
  </si>
  <si>
    <t>mail@dim-eid-dramas.dra.sch.gr</t>
  </si>
  <si>
    <t>1ο ΕΙΔΙΚΟ ΔΗΜΟΤΙΚΟ ΣΧΟΛΕΙΟ ΔΡΑΜΑΣ</t>
  </si>
  <si>
    <t>Π.Ε. ΔΡΑΜΑΣ</t>
  </si>
  <si>
    <t>Κ. ΝΕΥΡΟΚΟΠΙ</t>
  </si>
  <si>
    <t>Κ.ΝΕΥΡΟΚΟΠΙΟΥ</t>
  </si>
  <si>
    <t>ΚΑΤΩ ΝΕΥΡΟΚΟΠΙΟΥ</t>
  </si>
  <si>
    <t>ΕΙΔΙΚΟ ΝΗΠΙΑΓΩΓΕΙΟ Κ.ΝΕΥΡΟΚΟΠΙΟΥ</t>
  </si>
  <si>
    <t>ΚΑΤΩ ΝΕΥΡΟΚΟΠΙ</t>
  </si>
  <si>
    <t>ΕΙΔΙΚΟ ΔΗΜΟΤΙΚΟ ΣΧΟΛΕΙΟ Κ.ΝΕΥΡΟΚΟΠΙΟΥ</t>
  </si>
  <si>
    <t>ΝΙΚΟΤΣΑΡΑ</t>
  </si>
  <si>
    <t>mail@nip-eid-dramas.dra.sch.gr</t>
  </si>
  <si>
    <t>ΕΙΔΙΚΟ ΝΗΠΙΑΓΩΓΕΙΟ ΔΡΑΜΑΣ</t>
  </si>
  <si>
    <t>ΤΚ</t>
  </si>
  <si>
    <t>Ταχ. Διεύθυνση</t>
  </si>
  <si>
    <t>Περιοχή</t>
  </si>
  <si>
    <t>Δήμος</t>
  </si>
  <si>
    <t>e-mail</t>
  </si>
  <si>
    <t>Τηλέφωνο</t>
  </si>
  <si>
    <t>Ονομασία</t>
  </si>
  <si>
    <t>Κωδ. ΥΠΑΙΘΑ</t>
  </si>
  <si>
    <t>Τύπος Σχολείου</t>
  </si>
  <si>
    <t>Είδος</t>
  </si>
  <si>
    <t>Διεύθυνση Εκπ/σης</t>
  </si>
  <si>
    <t>Περιφερειακή Δ/νση Π/θμιας και Δ/θμιας Εκπ/σης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</si>
</sst>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5"/>
  <sheetViews>
    <sheetView tabSelected="1" workbookViewId="0">
      <selection sqref="A1:L375"/>
    </sheetView>
  </sheetViews>
  <sheetFormatPr defaultRowHeight="15" x14ac:dyDescent="0.25"/>
  <cols>
    <col min="1" max="1" width="31.140625" customWidth="1"/>
    <col min="2" max="2" width="20.42578125" customWidth="1"/>
    <col min="3" max="3" width="19" customWidth="1"/>
    <col min="4" max="4" width="20.28515625" customWidth="1"/>
    <col min="6" max="6" width="45.5703125" customWidth="1"/>
    <col min="7" max="7" width="12.42578125" bestFit="1" customWidth="1"/>
    <col min="9" max="9" width="26.140625" customWidth="1"/>
    <col min="10" max="10" width="16.7109375" customWidth="1"/>
    <col min="11" max="11" width="15.7109375" customWidth="1"/>
    <col min="12" max="12" width="10.5703125" customWidth="1"/>
  </cols>
  <sheetData>
    <row r="1" spans="1:12" s="3" customFormat="1" ht="37.5" customHeight="1" x14ac:dyDescent="0.25">
      <c r="A1" s="4" t="s">
        <v>1439</v>
      </c>
      <c r="B1" s="4" t="s">
        <v>1438</v>
      </c>
      <c r="C1" s="4" t="s">
        <v>1437</v>
      </c>
      <c r="D1" s="4" t="s">
        <v>1436</v>
      </c>
      <c r="E1" s="4" t="s">
        <v>1435</v>
      </c>
      <c r="F1" s="4" t="s">
        <v>1434</v>
      </c>
      <c r="G1" s="4" t="s">
        <v>1433</v>
      </c>
      <c r="H1" s="4" t="s">
        <v>1432</v>
      </c>
      <c r="I1" s="4" t="s">
        <v>1431</v>
      </c>
      <c r="J1" s="4" t="s">
        <v>1430</v>
      </c>
      <c r="K1" s="4" t="s">
        <v>1429</v>
      </c>
      <c r="L1" s="4" t="s">
        <v>1428</v>
      </c>
    </row>
    <row r="2" spans="1:12" x14ac:dyDescent="0.25">
      <c r="A2" s="1" t="s">
        <v>1343</v>
      </c>
      <c r="B2" s="1" t="s">
        <v>1418</v>
      </c>
      <c r="C2" s="1" t="s">
        <v>6</v>
      </c>
      <c r="D2" s="2" t="s">
        <v>5</v>
      </c>
      <c r="E2" s="2" t="str">
        <f>"9090229"</f>
        <v>9090229</v>
      </c>
      <c r="F2" s="2" t="s">
        <v>1427</v>
      </c>
      <c r="G2" s="1">
        <v>2521095145</v>
      </c>
      <c r="H2" s="1" t="s">
        <v>1426</v>
      </c>
      <c r="I2" s="1" t="s">
        <v>1415</v>
      </c>
      <c r="J2" s="1" t="s">
        <v>1415</v>
      </c>
      <c r="K2" s="1" t="s">
        <v>1425</v>
      </c>
      <c r="L2" s="1">
        <v>66150</v>
      </c>
    </row>
    <row r="3" spans="1:12" x14ac:dyDescent="0.25">
      <c r="A3" s="1" t="s">
        <v>1343</v>
      </c>
      <c r="B3" s="1" t="s">
        <v>1418</v>
      </c>
      <c r="C3" s="1" t="s">
        <v>13</v>
      </c>
      <c r="D3" s="2" t="s">
        <v>12</v>
      </c>
      <c r="E3" s="2" t="str">
        <f>"9521344"</f>
        <v>9521344</v>
      </c>
      <c r="F3" s="2" t="s">
        <v>1424</v>
      </c>
      <c r="G3" s="1"/>
      <c r="H3" s="1"/>
      <c r="I3" s="1" t="s">
        <v>1421</v>
      </c>
      <c r="J3" s="1" t="s">
        <v>1420</v>
      </c>
      <c r="K3" s="1" t="s">
        <v>1423</v>
      </c>
      <c r="L3" s="1">
        <v>66033</v>
      </c>
    </row>
    <row r="4" spans="1:12" x14ac:dyDescent="0.25">
      <c r="A4" s="1" t="s">
        <v>1343</v>
      </c>
      <c r="B4" s="1" t="s">
        <v>1418</v>
      </c>
      <c r="C4" s="1" t="s">
        <v>6</v>
      </c>
      <c r="D4" s="2" t="s">
        <v>5</v>
      </c>
      <c r="E4" s="2" t="str">
        <f>"9521383"</f>
        <v>9521383</v>
      </c>
      <c r="F4" s="2" t="s">
        <v>1422</v>
      </c>
      <c r="G4" s="1"/>
      <c r="H4" s="1"/>
      <c r="I4" s="1" t="s">
        <v>1421</v>
      </c>
      <c r="J4" s="1" t="s">
        <v>1420</v>
      </c>
      <c r="K4" s="1" t="s">
        <v>1419</v>
      </c>
      <c r="L4" s="1"/>
    </row>
    <row r="5" spans="1:12" x14ac:dyDescent="0.25">
      <c r="A5" s="1" t="s">
        <v>1343</v>
      </c>
      <c r="B5" s="1" t="s">
        <v>1418</v>
      </c>
      <c r="C5" s="1" t="s">
        <v>13</v>
      </c>
      <c r="D5" s="2" t="s">
        <v>12</v>
      </c>
      <c r="E5" s="2" t="str">
        <f>"9090202"</f>
        <v>9090202</v>
      </c>
      <c r="F5" s="2" t="s">
        <v>1417</v>
      </c>
      <c r="G5" s="1">
        <v>2521036336</v>
      </c>
      <c r="H5" s="1" t="s">
        <v>1416</v>
      </c>
      <c r="I5" s="1" t="s">
        <v>1415</v>
      </c>
      <c r="J5" s="1" t="s">
        <v>1415</v>
      </c>
      <c r="K5" s="1" t="s">
        <v>1414</v>
      </c>
      <c r="L5" s="1">
        <v>66100</v>
      </c>
    </row>
    <row r="6" spans="1:12" x14ac:dyDescent="0.25">
      <c r="A6" s="1" t="s">
        <v>1343</v>
      </c>
      <c r="B6" s="1" t="s">
        <v>1397</v>
      </c>
      <c r="C6" s="1" t="s">
        <v>13</v>
      </c>
      <c r="D6" s="2" t="s">
        <v>12</v>
      </c>
      <c r="E6" s="2" t="str">
        <f>"9110282"</f>
        <v>9110282</v>
      </c>
      <c r="F6" s="2" t="s">
        <v>1413</v>
      </c>
      <c r="G6" s="1">
        <v>2551023514</v>
      </c>
      <c r="H6" s="1" t="s">
        <v>1412</v>
      </c>
      <c r="I6" s="1" t="s">
        <v>1399</v>
      </c>
      <c r="J6" s="1" t="s">
        <v>1411</v>
      </c>
      <c r="K6" s="1" t="s">
        <v>1410</v>
      </c>
      <c r="L6" s="1">
        <v>68100</v>
      </c>
    </row>
    <row r="7" spans="1:12" x14ac:dyDescent="0.25">
      <c r="A7" s="1" t="s">
        <v>1343</v>
      </c>
      <c r="B7" s="1" t="s">
        <v>1397</v>
      </c>
      <c r="C7" s="1" t="s">
        <v>13</v>
      </c>
      <c r="D7" s="2" t="s">
        <v>12</v>
      </c>
      <c r="E7" s="2" t="str">
        <f>"9110320"</f>
        <v>9110320</v>
      </c>
      <c r="F7" s="2" t="s">
        <v>1409</v>
      </c>
      <c r="G7" s="1">
        <v>2553023763</v>
      </c>
      <c r="H7" s="1" t="s">
        <v>1408</v>
      </c>
      <c r="I7" s="1" t="s">
        <v>1407</v>
      </c>
      <c r="J7" s="1" t="s">
        <v>1407</v>
      </c>
      <c r="K7" s="1" t="s">
        <v>1406</v>
      </c>
      <c r="L7" s="1">
        <v>68300</v>
      </c>
    </row>
    <row r="8" spans="1:12" x14ac:dyDescent="0.25">
      <c r="A8" s="1" t="s">
        <v>1343</v>
      </c>
      <c r="B8" s="1" t="s">
        <v>1397</v>
      </c>
      <c r="C8" s="1" t="s">
        <v>6</v>
      </c>
      <c r="D8" s="2" t="s">
        <v>5</v>
      </c>
      <c r="E8" s="2" t="str">
        <f>"9110384"</f>
        <v>9110384</v>
      </c>
      <c r="F8" s="2" t="s">
        <v>1405</v>
      </c>
      <c r="G8" s="1">
        <v>2552114329</v>
      </c>
      <c r="H8" s="1" t="s">
        <v>1404</v>
      </c>
      <c r="I8" s="1" t="s">
        <v>1394</v>
      </c>
      <c r="J8" s="1" t="s">
        <v>1403</v>
      </c>
      <c r="K8" s="1" t="s">
        <v>1402</v>
      </c>
      <c r="L8" s="1">
        <v>68200</v>
      </c>
    </row>
    <row r="9" spans="1:12" x14ac:dyDescent="0.25">
      <c r="A9" s="1" t="s">
        <v>1343</v>
      </c>
      <c r="B9" s="1" t="s">
        <v>1397</v>
      </c>
      <c r="C9" s="1" t="s">
        <v>6</v>
      </c>
      <c r="D9" s="2" t="s">
        <v>5</v>
      </c>
      <c r="E9" s="2" t="str">
        <f>"9110383"</f>
        <v>9110383</v>
      </c>
      <c r="F9" s="2" t="s">
        <v>1401</v>
      </c>
      <c r="G9" s="1">
        <v>2551032707</v>
      </c>
      <c r="H9" s="1" t="s">
        <v>1400</v>
      </c>
      <c r="I9" s="1" t="s">
        <v>1399</v>
      </c>
      <c r="J9" s="1" t="s">
        <v>1399</v>
      </c>
      <c r="K9" s="1" t="s">
        <v>1398</v>
      </c>
      <c r="L9" s="1">
        <v>68100</v>
      </c>
    </row>
    <row r="10" spans="1:12" x14ac:dyDescent="0.25">
      <c r="A10" s="1" t="s">
        <v>1343</v>
      </c>
      <c r="B10" s="1" t="s">
        <v>1397</v>
      </c>
      <c r="C10" s="1" t="s">
        <v>13</v>
      </c>
      <c r="D10" s="2" t="s">
        <v>12</v>
      </c>
      <c r="E10" s="2" t="str">
        <f>"9110349"</f>
        <v>9110349</v>
      </c>
      <c r="F10" s="2" t="s">
        <v>1396</v>
      </c>
      <c r="G10" s="1">
        <v>2552028595</v>
      </c>
      <c r="H10" s="1" t="s">
        <v>1395</v>
      </c>
      <c r="I10" s="1" t="s">
        <v>1394</v>
      </c>
      <c r="J10" s="1" t="s">
        <v>1393</v>
      </c>
      <c r="K10" s="1" t="s">
        <v>1392</v>
      </c>
      <c r="L10" s="1">
        <v>68200</v>
      </c>
    </row>
    <row r="11" spans="1:12" x14ac:dyDescent="0.25">
      <c r="A11" s="1" t="s">
        <v>1343</v>
      </c>
      <c r="B11" s="1" t="s">
        <v>1383</v>
      </c>
      <c r="C11" s="1" t="s">
        <v>13</v>
      </c>
      <c r="D11" s="2" t="s">
        <v>12</v>
      </c>
      <c r="E11" s="2" t="str">
        <f>"9210198"</f>
        <v>9210198</v>
      </c>
      <c r="F11" s="2" t="s">
        <v>1391</v>
      </c>
      <c r="G11" s="1">
        <v>2513500634</v>
      </c>
      <c r="H11" s="1" t="s">
        <v>1390</v>
      </c>
      <c r="I11" s="1" t="s">
        <v>1385</v>
      </c>
      <c r="J11" s="1" t="s">
        <v>1389</v>
      </c>
      <c r="K11" s="1" t="s">
        <v>1388</v>
      </c>
      <c r="L11" s="1">
        <v>65200</v>
      </c>
    </row>
    <row r="12" spans="1:12" x14ac:dyDescent="0.25">
      <c r="A12" s="1" t="s">
        <v>1343</v>
      </c>
      <c r="B12" s="1" t="s">
        <v>1383</v>
      </c>
      <c r="C12" s="1" t="s">
        <v>6</v>
      </c>
      <c r="D12" s="2" t="s">
        <v>5</v>
      </c>
      <c r="E12" s="2" t="str">
        <f>"9210238"</f>
        <v>9210238</v>
      </c>
      <c r="F12" s="2" t="s">
        <v>1387</v>
      </c>
      <c r="G12" s="1">
        <v>2510220700</v>
      </c>
      <c r="H12" s="1" t="s">
        <v>1386</v>
      </c>
      <c r="I12" s="1" t="s">
        <v>1385</v>
      </c>
      <c r="J12" s="1" t="s">
        <v>1385</v>
      </c>
      <c r="K12" s="1" t="s">
        <v>1384</v>
      </c>
      <c r="L12" s="1">
        <v>64003</v>
      </c>
    </row>
    <row r="13" spans="1:12" x14ac:dyDescent="0.25">
      <c r="A13" s="1" t="s">
        <v>1343</v>
      </c>
      <c r="B13" s="1" t="s">
        <v>1383</v>
      </c>
      <c r="C13" s="1" t="s">
        <v>13</v>
      </c>
      <c r="D13" s="2" t="s">
        <v>12</v>
      </c>
      <c r="E13" s="2" t="str">
        <f>"9211002"</f>
        <v>9211002</v>
      </c>
      <c r="F13" s="2" t="s">
        <v>1382</v>
      </c>
      <c r="G13" s="1"/>
      <c r="H13" s="1"/>
      <c r="I13" s="1" t="s">
        <v>1381</v>
      </c>
      <c r="J13" s="1" t="s">
        <v>1380</v>
      </c>
      <c r="K13" s="1" t="s">
        <v>1379</v>
      </c>
      <c r="L13" s="1">
        <v>64200</v>
      </c>
    </row>
    <row r="14" spans="1:12" x14ac:dyDescent="0.25">
      <c r="A14" s="1" t="s">
        <v>1343</v>
      </c>
      <c r="B14" s="1" t="s">
        <v>1352</v>
      </c>
      <c r="C14" s="1" t="s">
        <v>13</v>
      </c>
      <c r="D14" s="2" t="s">
        <v>12</v>
      </c>
      <c r="E14" s="2" t="str">
        <f>"9520899"</f>
        <v>9520899</v>
      </c>
      <c r="F14" s="2" t="s">
        <v>1378</v>
      </c>
      <c r="G14" s="1">
        <v>2541023355</v>
      </c>
      <c r="H14" s="1" t="s">
        <v>1377</v>
      </c>
      <c r="I14" s="1" t="s">
        <v>1376</v>
      </c>
      <c r="J14" s="1" t="s">
        <v>1375</v>
      </c>
      <c r="K14" s="1" t="s">
        <v>1374</v>
      </c>
      <c r="L14" s="1">
        <v>67100</v>
      </c>
    </row>
    <row r="15" spans="1:12" x14ac:dyDescent="0.25">
      <c r="A15" s="1" t="s">
        <v>1343</v>
      </c>
      <c r="B15" s="1" t="s">
        <v>1352</v>
      </c>
      <c r="C15" s="1" t="s">
        <v>13</v>
      </c>
      <c r="D15" s="2" t="s">
        <v>12</v>
      </c>
      <c r="E15" s="2" t="str">
        <f>"9520884"</f>
        <v>9520884</v>
      </c>
      <c r="F15" s="2" t="s">
        <v>1373</v>
      </c>
      <c r="G15" s="1">
        <v>2541045102</v>
      </c>
      <c r="H15" s="1" t="s">
        <v>1372</v>
      </c>
      <c r="I15" s="1" t="s">
        <v>1367</v>
      </c>
      <c r="J15" s="1" t="s">
        <v>1371</v>
      </c>
      <c r="K15" s="1" t="s">
        <v>1370</v>
      </c>
      <c r="L15" s="1">
        <v>67100</v>
      </c>
    </row>
    <row r="16" spans="1:12" x14ac:dyDescent="0.25">
      <c r="A16" s="1" t="s">
        <v>1343</v>
      </c>
      <c r="B16" s="1" t="s">
        <v>1352</v>
      </c>
      <c r="C16" s="1" t="s">
        <v>13</v>
      </c>
      <c r="D16" s="2" t="s">
        <v>12</v>
      </c>
      <c r="E16" s="2" t="str">
        <f>"9370252"</f>
        <v>9370252</v>
      </c>
      <c r="F16" s="2" t="s">
        <v>1369</v>
      </c>
      <c r="G16" s="1">
        <v>2541078520</v>
      </c>
      <c r="H16" s="1" t="s">
        <v>1368</v>
      </c>
      <c r="I16" s="1" t="s">
        <v>1367</v>
      </c>
      <c r="J16" s="1" t="s">
        <v>1366</v>
      </c>
      <c r="K16" s="1" t="s">
        <v>1365</v>
      </c>
      <c r="L16" s="1">
        <v>67100</v>
      </c>
    </row>
    <row r="17" spans="1:12" x14ac:dyDescent="0.25">
      <c r="A17" s="1" t="s">
        <v>1343</v>
      </c>
      <c r="B17" s="1" t="s">
        <v>1352</v>
      </c>
      <c r="C17" s="1" t="s">
        <v>6</v>
      </c>
      <c r="D17" s="2" t="s">
        <v>5</v>
      </c>
      <c r="E17" s="2" t="str">
        <f>"9521079"</f>
        <v>9521079</v>
      </c>
      <c r="F17" s="2" t="s">
        <v>1364</v>
      </c>
      <c r="G17" s="1">
        <v>2541084658</v>
      </c>
      <c r="H17" s="1" t="s">
        <v>1363</v>
      </c>
      <c r="I17" s="1" t="s">
        <v>1358</v>
      </c>
      <c r="J17" s="1" t="s">
        <v>1362</v>
      </c>
      <c r="K17" s="1" t="s">
        <v>1361</v>
      </c>
      <c r="L17" s="1">
        <v>67100</v>
      </c>
    </row>
    <row r="18" spans="1:12" x14ac:dyDescent="0.25">
      <c r="A18" s="1" t="s">
        <v>1343</v>
      </c>
      <c r="B18" s="1" t="s">
        <v>1352</v>
      </c>
      <c r="C18" s="1" t="s">
        <v>13</v>
      </c>
      <c r="D18" s="2" t="s">
        <v>12</v>
      </c>
      <c r="E18" s="2" t="str">
        <f>"9521080"</f>
        <v>9521080</v>
      </c>
      <c r="F18" s="2" t="s">
        <v>1360</v>
      </c>
      <c r="G18" s="1">
        <v>2541091752</v>
      </c>
      <c r="H18" s="1" t="s">
        <v>1359</v>
      </c>
      <c r="I18" s="1" t="s">
        <v>1358</v>
      </c>
      <c r="J18" s="1" t="s">
        <v>1357</v>
      </c>
      <c r="K18" s="1" t="s">
        <v>1357</v>
      </c>
      <c r="L18" s="1">
        <v>67100</v>
      </c>
    </row>
    <row r="19" spans="1:12" x14ac:dyDescent="0.25">
      <c r="A19" s="1" t="s">
        <v>1343</v>
      </c>
      <c r="B19" s="1" t="s">
        <v>1352</v>
      </c>
      <c r="C19" s="1" t="s">
        <v>13</v>
      </c>
      <c r="D19" s="2" t="s">
        <v>12</v>
      </c>
      <c r="E19" s="2" t="str">
        <f>"9521558"</f>
        <v>9521558</v>
      </c>
      <c r="F19" s="2" t="s">
        <v>1356</v>
      </c>
      <c r="G19" s="1">
        <v>2554023605</v>
      </c>
      <c r="H19" s="1" t="s">
        <v>1355</v>
      </c>
      <c r="I19" s="1" t="s">
        <v>1349</v>
      </c>
      <c r="J19" s="1" t="s">
        <v>1354</v>
      </c>
      <c r="K19" s="1" t="s">
        <v>1353</v>
      </c>
      <c r="L19" s="1">
        <v>67300</v>
      </c>
    </row>
    <row r="20" spans="1:12" x14ac:dyDescent="0.25">
      <c r="A20" s="1" t="s">
        <v>1343</v>
      </c>
      <c r="B20" s="1" t="s">
        <v>1352</v>
      </c>
      <c r="C20" s="1" t="s">
        <v>6</v>
      </c>
      <c r="D20" s="2" t="s">
        <v>5</v>
      </c>
      <c r="E20" s="2" t="str">
        <f>"9521559"</f>
        <v>9521559</v>
      </c>
      <c r="F20" s="2" t="s">
        <v>1351</v>
      </c>
      <c r="G20" s="1">
        <v>2541080984</v>
      </c>
      <c r="H20" s="1" t="s">
        <v>1350</v>
      </c>
      <c r="I20" s="1" t="s">
        <v>1349</v>
      </c>
      <c r="J20" s="1" t="s">
        <v>1348</v>
      </c>
      <c r="K20" s="1" t="s">
        <v>1348</v>
      </c>
      <c r="L20" s="1">
        <v>67100</v>
      </c>
    </row>
    <row r="21" spans="1:12" x14ac:dyDescent="0.25">
      <c r="A21" s="1" t="s">
        <v>1343</v>
      </c>
      <c r="B21" s="1" t="s">
        <v>1342</v>
      </c>
      <c r="C21" s="1" t="s">
        <v>13</v>
      </c>
      <c r="D21" s="2" t="s">
        <v>12</v>
      </c>
      <c r="E21" s="2" t="str">
        <f>"9420269"</f>
        <v>9420269</v>
      </c>
      <c r="F21" s="2" t="s">
        <v>1347</v>
      </c>
      <c r="G21" s="1">
        <v>2531026536</v>
      </c>
      <c r="H21" s="1" t="s">
        <v>1346</v>
      </c>
      <c r="I21" s="1" t="s">
        <v>1339</v>
      </c>
      <c r="J21" s="1" t="s">
        <v>1345</v>
      </c>
      <c r="K21" s="1" t="s">
        <v>1344</v>
      </c>
      <c r="L21" s="1">
        <v>69100</v>
      </c>
    </row>
    <row r="22" spans="1:12" x14ac:dyDescent="0.25">
      <c r="A22" s="1" t="s">
        <v>1343</v>
      </c>
      <c r="B22" s="1" t="s">
        <v>1342</v>
      </c>
      <c r="C22" s="1" t="s">
        <v>6</v>
      </c>
      <c r="D22" s="2" t="s">
        <v>5</v>
      </c>
      <c r="E22" s="2" t="str">
        <f>"9420293"</f>
        <v>9420293</v>
      </c>
      <c r="F22" s="2" t="s">
        <v>1341</v>
      </c>
      <c r="G22" s="1">
        <v>2531026439</v>
      </c>
      <c r="H22" s="1" t="s">
        <v>1340</v>
      </c>
      <c r="I22" s="1" t="s">
        <v>1339</v>
      </c>
      <c r="J22" s="1" t="s">
        <v>1339</v>
      </c>
      <c r="K22" s="1" t="s">
        <v>1338</v>
      </c>
      <c r="L22" s="1">
        <v>69100</v>
      </c>
    </row>
    <row r="23" spans="1:12" x14ac:dyDescent="0.25">
      <c r="A23" s="1" t="s">
        <v>1045</v>
      </c>
      <c r="B23" s="1" t="s">
        <v>1291</v>
      </c>
      <c r="C23" s="1" t="s">
        <v>6</v>
      </c>
      <c r="D23" s="2" t="s">
        <v>5</v>
      </c>
      <c r="E23" s="2" t="str">
        <f>"9051179"</f>
        <v>9051179</v>
      </c>
      <c r="F23" s="2" t="s">
        <v>1337</v>
      </c>
      <c r="G23" s="1">
        <v>2107252445</v>
      </c>
      <c r="H23" s="1" t="s">
        <v>1336</v>
      </c>
      <c r="I23" s="1" t="s">
        <v>1324</v>
      </c>
      <c r="J23" s="1" t="s">
        <v>1335</v>
      </c>
      <c r="K23" s="1" t="s">
        <v>1334</v>
      </c>
      <c r="L23" s="1">
        <v>16121</v>
      </c>
    </row>
    <row r="24" spans="1:12" x14ac:dyDescent="0.25">
      <c r="A24" s="1" t="s">
        <v>1045</v>
      </c>
      <c r="B24" s="1" t="s">
        <v>1291</v>
      </c>
      <c r="C24" s="1" t="s">
        <v>13</v>
      </c>
      <c r="D24" s="2" t="s">
        <v>12</v>
      </c>
      <c r="E24" s="2" t="str">
        <f>"9050906"</f>
        <v>9050906</v>
      </c>
      <c r="F24" s="2" t="s">
        <v>1333</v>
      </c>
      <c r="G24" s="1">
        <v>2105131785</v>
      </c>
      <c r="H24" s="1" t="s">
        <v>1332</v>
      </c>
      <c r="I24" s="1" t="s">
        <v>1289</v>
      </c>
      <c r="J24" s="1" t="s">
        <v>1298</v>
      </c>
      <c r="K24" s="1" t="s">
        <v>1331</v>
      </c>
      <c r="L24" s="1">
        <v>10443</v>
      </c>
    </row>
    <row r="25" spans="1:12" x14ac:dyDescent="0.25">
      <c r="A25" s="1" t="s">
        <v>1045</v>
      </c>
      <c r="B25" s="1" t="s">
        <v>1291</v>
      </c>
      <c r="C25" s="1" t="s">
        <v>13</v>
      </c>
      <c r="D25" s="2" t="s">
        <v>12</v>
      </c>
      <c r="E25" s="2" t="str">
        <f>"9051904"</f>
        <v>9051904</v>
      </c>
      <c r="F25" s="2" t="s">
        <v>1330</v>
      </c>
      <c r="G25" s="1">
        <v>2107798704</v>
      </c>
      <c r="H25" s="1" t="s">
        <v>1329</v>
      </c>
      <c r="I25" s="1" t="s">
        <v>1289</v>
      </c>
      <c r="J25" s="1" t="s">
        <v>1328</v>
      </c>
      <c r="K25" s="1" t="s">
        <v>1327</v>
      </c>
      <c r="L25" s="1">
        <v>11527</v>
      </c>
    </row>
    <row r="26" spans="1:12" x14ac:dyDescent="0.25">
      <c r="A26" s="1" t="s">
        <v>1045</v>
      </c>
      <c r="B26" s="1" t="s">
        <v>1291</v>
      </c>
      <c r="C26" s="1" t="s">
        <v>13</v>
      </c>
      <c r="D26" s="2" t="s">
        <v>12</v>
      </c>
      <c r="E26" s="2" t="str">
        <f>"9051005"</f>
        <v>9051005</v>
      </c>
      <c r="F26" s="2" t="s">
        <v>1326</v>
      </c>
      <c r="G26" s="1">
        <v>2107211289</v>
      </c>
      <c r="H26" s="1" t="s">
        <v>1325</v>
      </c>
      <c r="I26" s="1" t="s">
        <v>1324</v>
      </c>
      <c r="J26" s="1" t="s">
        <v>1323</v>
      </c>
      <c r="K26" s="1" t="s">
        <v>1322</v>
      </c>
      <c r="L26" s="1">
        <v>16121</v>
      </c>
    </row>
    <row r="27" spans="1:12" x14ac:dyDescent="0.25">
      <c r="A27" s="1" t="s">
        <v>1045</v>
      </c>
      <c r="B27" s="1" t="s">
        <v>1291</v>
      </c>
      <c r="C27" s="1" t="s">
        <v>13</v>
      </c>
      <c r="D27" s="2" t="s">
        <v>12</v>
      </c>
      <c r="E27" s="2" t="str">
        <f>"9051345"</f>
        <v>9051345</v>
      </c>
      <c r="F27" s="2" t="s">
        <v>1321</v>
      </c>
      <c r="G27" s="1">
        <v>2107240687</v>
      </c>
      <c r="H27" s="1" t="s">
        <v>1320</v>
      </c>
      <c r="I27" s="1" t="s">
        <v>1289</v>
      </c>
      <c r="J27" s="1" t="s">
        <v>1306</v>
      </c>
      <c r="K27" s="1" t="s">
        <v>1319</v>
      </c>
      <c r="L27" s="1">
        <v>10676</v>
      </c>
    </row>
    <row r="28" spans="1:12" x14ac:dyDescent="0.25">
      <c r="A28" s="1" t="s">
        <v>1045</v>
      </c>
      <c r="B28" s="1" t="s">
        <v>1291</v>
      </c>
      <c r="C28" s="1" t="s">
        <v>13</v>
      </c>
      <c r="D28" s="2" t="s">
        <v>12</v>
      </c>
      <c r="E28" s="2" t="str">
        <f>"9050924"</f>
        <v>9050924</v>
      </c>
      <c r="F28" s="2" t="s">
        <v>1318</v>
      </c>
      <c r="G28" s="1">
        <v>2107225178</v>
      </c>
      <c r="H28" s="1" t="s">
        <v>1317</v>
      </c>
      <c r="I28" s="1" t="s">
        <v>1289</v>
      </c>
      <c r="J28" s="1" t="s">
        <v>1306</v>
      </c>
      <c r="K28" s="1" t="s">
        <v>1314</v>
      </c>
      <c r="L28" s="1">
        <v>11634</v>
      </c>
    </row>
    <row r="29" spans="1:12" x14ac:dyDescent="0.25">
      <c r="A29" s="1" t="s">
        <v>1045</v>
      </c>
      <c r="B29" s="1" t="s">
        <v>1291</v>
      </c>
      <c r="C29" s="1" t="s">
        <v>6</v>
      </c>
      <c r="D29" s="2" t="s">
        <v>5</v>
      </c>
      <c r="E29" s="2" t="str">
        <f>"9051379"</f>
        <v>9051379</v>
      </c>
      <c r="F29" s="2" t="s">
        <v>1316</v>
      </c>
      <c r="G29" s="1">
        <v>2107240078</v>
      </c>
      <c r="H29" s="1" t="s">
        <v>1315</v>
      </c>
      <c r="I29" s="1" t="s">
        <v>1289</v>
      </c>
      <c r="J29" s="1" t="s">
        <v>1306</v>
      </c>
      <c r="K29" s="1" t="s">
        <v>1314</v>
      </c>
      <c r="L29" s="1">
        <v>11634</v>
      </c>
    </row>
    <row r="30" spans="1:12" x14ac:dyDescent="0.25">
      <c r="A30" s="1" t="s">
        <v>1045</v>
      </c>
      <c r="B30" s="1" t="s">
        <v>1291</v>
      </c>
      <c r="C30" s="1" t="s">
        <v>6</v>
      </c>
      <c r="D30" s="2" t="s">
        <v>5</v>
      </c>
      <c r="E30" s="2" t="str">
        <f>"9520888"</f>
        <v>9520888</v>
      </c>
      <c r="F30" s="2" t="s">
        <v>1313</v>
      </c>
      <c r="G30" s="1">
        <v>2107247147</v>
      </c>
      <c r="H30" s="1" t="s">
        <v>1312</v>
      </c>
      <c r="I30" s="1" t="s">
        <v>1289</v>
      </c>
      <c r="J30" s="1" t="s">
        <v>1306</v>
      </c>
      <c r="K30" s="1" t="s">
        <v>1309</v>
      </c>
      <c r="L30" s="1">
        <v>11634</v>
      </c>
    </row>
    <row r="31" spans="1:12" x14ac:dyDescent="0.25">
      <c r="A31" s="1" t="s">
        <v>1045</v>
      </c>
      <c r="B31" s="1" t="s">
        <v>1291</v>
      </c>
      <c r="C31" s="1" t="s">
        <v>13</v>
      </c>
      <c r="D31" s="2" t="s">
        <v>12</v>
      </c>
      <c r="E31" s="2" t="str">
        <f>"9520887"</f>
        <v>9520887</v>
      </c>
      <c r="F31" s="2" t="s">
        <v>1311</v>
      </c>
      <c r="G31" s="1">
        <v>2107225179</v>
      </c>
      <c r="H31" s="1" t="s">
        <v>1310</v>
      </c>
      <c r="I31" s="1" t="s">
        <v>1289</v>
      </c>
      <c r="J31" s="1" t="s">
        <v>1306</v>
      </c>
      <c r="K31" s="1" t="s">
        <v>1309</v>
      </c>
      <c r="L31" s="1">
        <v>11634</v>
      </c>
    </row>
    <row r="32" spans="1:12" x14ac:dyDescent="0.25">
      <c r="A32" s="1" t="s">
        <v>1045</v>
      </c>
      <c r="B32" s="1" t="s">
        <v>1291</v>
      </c>
      <c r="C32" s="1" t="s">
        <v>13</v>
      </c>
      <c r="D32" s="2" t="s">
        <v>12</v>
      </c>
      <c r="E32" s="2" t="str">
        <f>"9050823"</f>
        <v>9050823</v>
      </c>
      <c r="F32" s="2" t="s">
        <v>1308</v>
      </c>
      <c r="G32" s="1">
        <v>2108610410</v>
      </c>
      <c r="H32" s="1" t="s">
        <v>1307</v>
      </c>
      <c r="I32" s="1" t="s">
        <v>1289</v>
      </c>
      <c r="J32" s="1" t="s">
        <v>1306</v>
      </c>
      <c r="K32" s="1" t="s">
        <v>1305</v>
      </c>
      <c r="L32" s="1">
        <v>11255</v>
      </c>
    </row>
    <row r="33" spans="1:12" x14ac:dyDescent="0.25">
      <c r="A33" s="1" t="s">
        <v>1045</v>
      </c>
      <c r="B33" s="1" t="s">
        <v>1291</v>
      </c>
      <c r="C33" s="1" t="s">
        <v>13</v>
      </c>
      <c r="D33" s="2" t="s">
        <v>12</v>
      </c>
      <c r="E33" s="2" t="str">
        <f>"9521284"</f>
        <v>9521284</v>
      </c>
      <c r="F33" s="2" t="s">
        <v>1304</v>
      </c>
      <c r="G33" s="1"/>
      <c r="H33" s="1"/>
      <c r="I33" s="1" t="s">
        <v>1302</v>
      </c>
      <c r="J33" s="1" t="s">
        <v>1301</v>
      </c>
      <c r="K33" s="1" t="s">
        <v>395</v>
      </c>
      <c r="L33" s="1">
        <v>0</v>
      </c>
    </row>
    <row r="34" spans="1:12" x14ac:dyDescent="0.25">
      <c r="A34" s="1" t="s">
        <v>1045</v>
      </c>
      <c r="B34" s="1" t="s">
        <v>1291</v>
      </c>
      <c r="C34" s="1" t="s">
        <v>6</v>
      </c>
      <c r="D34" s="2" t="s">
        <v>5</v>
      </c>
      <c r="E34" s="2" t="str">
        <f>"9521285"</f>
        <v>9521285</v>
      </c>
      <c r="F34" s="2" t="s">
        <v>1303</v>
      </c>
      <c r="G34" s="1"/>
      <c r="H34" s="1"/>
      <c r="I34" s="1" t="s">
        <v>1302</v>
      </c>
      <c r="J34" s="1" t="s">
        <v>1301</v>
      </c>
      <c r="K34" s="1" t="s">
        <v>395</v>
      </c>
      <c r="L34" s="1">
        <v>0</v>
      </c>
    </row>
    <row r="35" spans="1:12" x14ac:dyDescent="0.25">
      <c r="A35" s="1" t="s">
        <v>1045</v>
      </c>
      <c r="B35" s="1" t="s">
        <v>1291</v>
      </c>
      <c r="C35" s="1" t="s">
        <v>6</v>
      </c>
      <c r="D35" s="2" t="s">
        <v>5</v>
      </c>
      <c r="E35" s="2" t="str">
        <f>"9051930"</f>
        <v>9051930</v>
      </c>
      <c r="F35" s="2" t="s">
        <v>1300</v>
      </c>
      <c r="G35" s="1">
        <v>2105157399</v>
      </c>
      <c r="H35" s="1" t="s">
        <v>1299</v>
      </c>
      <c r="I35" s="1" t="s">
        <v>1289</v>
      </c>
      <c r="J35" s="1" t="s">
        <v>1298</v>
      </c>
      <c r="K35" s="1" t="s">
        <v>1297</v>
      </c>
      <c r="L35" s="1">
        <v>11253</v>
      </c>
    </row>
    <row r="36" spans="1:12" x14ac:dyDescent="0.25">
      <c r="A36" s="1" t="s">
        <v>1045</v>
      </c>
      <c r="B36" s="1" t="s">
        <v>1291</v>
      </c>
      <c r="C36" s="1" t="s">
        <v>6</v>
      </c>
      <c r="D36" s="2" t="s">
        <v>5</v>
      </c>
      <c r="E36" s="2" t="str">
        <f>"9521286"</f>
        <v>9521286</v>
      </c>
      <c r="F36" s="2" t="s">
        <v>1296</v>
      </c>
      <c r="G36" s="1"/>
      <c r="H36" s="1"/>
      <c r="I36" s="1" t="s">
        <v>1293</v>
      </c>
      <c r="J36" s="1" t="s">
        <v>1295</v>
      </c>
      <c r="K36" s="1"/>
      <c r="L36" s="1"/>
    </row>
    <row r="37" spans="1:12" x14ac:dyDescent="0.25">
      <c r="A37" s="1" t="s">
        <v>1045</v>
      </c>
      <c r="B37" s="1" t="s">
        <v>1291</v>
      </c>
      <c r="C37" s="1" t="s">
        <v>13</v>
      </c>
      <c r="D37" s="2" t="s">
        <v>12</v>
      </c>
      <c r="E37" s="2" t="str">
        <f>"9521163"</f>
        <v>9521163</v>
      </c>
      <c r="F37" s="2" t="s">
        <v>1294</v>
      </c>
      <c r="G37" s="1"/>
      <c r="H37" s="1"/>
      <c r="I37" s="1" t="s">
        <v>1293</v>
      </c>
      <c r="J37" s="1" t="s">
        <v>1292</v>
      </c>
      <c r="K37" s="1" t="s">
        <v>395</v>
      </c>
      <c r="L37" s="1">
        <v>11632</v>
      </c>
    </row>
    <row r="38" spans="1:12" x14ac:dyDescent="0.25">
      <c r="A38" s="1" t="s">
        <v>1045</v>
      </c>
      <c r="B38" s="1" t="s">
        <v>1291</v>
      </c>
      <c r="C38" s="1" t="s">
        <v>6</v>
      </c>
      <c r="D38" s="2" t="s">
        <v>5</v>
      </c>
      <c r="E38" s="2" t="str">
        <f>"9051931"</f>
        <v>9051931</v>
      </c>
      <c r="F38" s="2" t="s">
        <v>1290</v>
      </c>
      <c r="G38" s="1"/>
      <c r="H38" s="1"/>
      <c r="I38" s="1" t="s">
        <v>1289</v>
      </c>
      <c r="J38" s="1"/>
      <c r="K38" s="1"/>
      <c r="L38" s="1"/>
    </row>
    <row r="39" spans="1:12" x14ac:dyDescent="0.25">
      <c r="A39" s="1" t="s">
        <v>1045</v>
      </c>
      <c r="B39" s="1" t="s">
        <v>1242</v>
      </c>
      <c r="C39" s="1" t="s">
        <v>13</v>
      </c>
      <c r="D39" s="2" t="s">
        <v>12</v>
      </c>
      <c r="E39" s="2" t="str">
        <f>"9520437"</f>
        <v>9520437</v>
      </c>
      <c r="F39" s="2" t="s">
        <v>1288</v>
      </c>
      <c r="G39" s="1">
        <v>2108955615</v>
      </c>
      <c r="H39" s="1" t="s">
        <v>1287</v>
      </c>
      <c r="I39" s="1" t="s">
        <v>1283</v>
      </c>
      <c r="J39" s="1" t="s">
        <v>1282</v>
      </c>
      <c r="K39" s="1" t="s">
        <v>1286</v>
      </c>
      <c r="L39" s="1">
        <v>16673</v>
      </c>
    </row>
    <row r="40" spans="1:12" x14ac:dyDescent="0.25">
      <c r="A40" s="1" t="s">
        <v>1045</v>
      </c>
      <c r="B40" s="1" t="s">
        <v>1242</v>
      </c>
      <c r="C40" s="1" t="s">
        <v>6</v>
      </c>
      <c r="D40" s="2" t="s">
        <v>5</v>
      </c>
      <c r="E40" s="2" t="str">
        <f>"9520502"</f>
        <v>9520502</v>
      </c>
      <c r="F40" s="2" t="s">
        <v>1285</v>
      </c>
      <c r="G40" s="1">
        <v>2108950330</v>
      </c>
      <c r="H40" s="1" t="s">
        <v>1284</v>
      </c>
      <c r="I40" s="1" t="s">
        <v>1283</v>
      </c>
      <c r="J40" s="1" t="s">
        <v>1282</v>
      </c>
      <c r="K40" s="1" t="s">
        <v>1281</v>
      </c>
      <c r="L40" s="1">
        <v>16673</v>
      </c>
    </row>
    <row r="41" spans="1:12" x14ac:dyDescent="0.25">
      <c r="A41" s="1" t="s">
        <v>1045</v>
      </c>
      <c r="B41" s="1" t="s">
        <v>1242</v>
      </c>
      <c r="C41" s="1" t="s">
        <v>13</v>
      </c>
      <c r="D41" s="2" t="s">
        <v>12</v>
      </c>
      <c r="E41" s="2" t="str">
        <f>"9051525"</f>
        <v>9051525</v>
      </c>
      <c r="F41" s="2" t="s">
        <v>1280</v>
      </c>
      <c r="G41" s="1">
        <v>2294079518</v>
      </c>
      <c r="H41" s="1" t="s">
        <v>1279</v>
      </c>
      <c r="I41" s="1" t="s">
        <v>1254</v>
      </c>
      <c r="J41" s="1" t="s">
        <v>1278</v>
      </c>
      <c r="K41" s="1" t="s">
        <v>1277</v>
      </c>
      <c r="L41" s="1">
        <v>19009</v>
      </c>
    </row>
    <row r="42" spans="1:12" x14ac:dyDescent="0.25">
      <c r="A42" s="1" t="s">
        <v>1045</v>
      </c>
      <c r="B42" s="1" t="s">
        <v>1242</v>
      </c>
      <c r="C42" s="1" t="s">
        <v>6</v>
      </c>
      <c r="D42" s="2" t="s">
        <v>5</v>
      </c>
      <c r="E42" s="2" t="str">
        <f>"9051934"</f>
        <v>9051934</v>
      </c>
      <c r="F42" s="2" t="s">
        <v>1276</v>
      </c>
      <c r="G42" s="1">
        <v>2102462695</v>
      </c>
      <c r="H42" s="1" t="s">
        <v>1275</v>
      </c>
      <c r="I42" s="1" t="s">
        <v>1270</v>
      </c>
      <c r="J42" s="1" t="s">
        <v>1274</v>
      </c>
      <c r="K42" s="1" t="s">
        <v>1273</v>
      </c>
      <c r="L42" s="1">
        <v>13671</v>
      </c>
    </row>
    <row r="43" spans="1:12" x14ac:dyDescent="0.25">
      <c r="A43" s="1" t="s">
        <v>1045</v>
      </c>
      <c r="B43" s="1" t="s">
        <v>1242</v>
      </c>
      <c r="C43" s="1" t="s">
        <v>13</v>
      </c>
      <c r="D43" s="2" t="s">
        <v>12</v>
      </c>
      <c r="E43" s="2" t="str">
        <f>"9051890"</f>
        <v>9051890</v>
      </c>
      <c r="F43" s="2" t="s">
        <v>1272</v>
      </c>
      <c r="G43" s="1">
        <v>2102407388</v>
      </c>
      <c r="H43" s="1" t="s">
        <v>1271</v>
      </c>
      <c r="I43" s="1" t="s">
        <v>1270</v>
      </c>
      <c r="J43" s="1" t="s">
        <v>1269</v>
      </c>
      <c r="K43" s="1" t="s">
        <v>1268</v>
      </c>
      <c r="L43" s="1">
        <v>13671</v>
      </c>
    </row>
    <row r="44" spans="1:12" x14ac:dyDescent="0.25">
      <c r="A44" s="1" t="s">
        <v>1045</v>
      </c>
      <c r="B44" s="1" t="s">
        <v>1242</v>
      </c>
      <c r="C44" s="1" t="s">
        <v>13</v>
      </c>
      <c r="D44" s="2" t="s">
        <v>12</v>
      </c>
      <c r="E44" s="2" t="str">
        <f>"9050591"</f>
        <v>9050591</v>
      </c>
      <c r="F44" s="2" t="s">
        <v>1267</v>
      </c>
      <c r="G44" s="1">
        <v>2294098212</v>
      </c>
      <c r="H44" s="1" t="s">
        <v>1266</v>
      </c>
      <c r="I44" s="1" t="s">
        <v>1245</v>
      </c>
      <c r="J44" s="1" t="s">
        <v>1244</v>
      </c>
      <c r="K44" s="1" t="s">
        <v>1265</v>
      </c>
      <c r="L44" s="1">
        <v>19005</v>
      </c>
    </row>
    <row r="45" spans="1:12" x14ac:dyDescent="0.25">
      <c r="A45" s="1" t="s">
        <v>1045</v>
      </c>
      <c r="B45" s="1" t="s">
        <v>1242</v>
      </c>
      <c r="C45" s="1" t="s">
        <v>13</v>
      </c>
      <c r="D45" s="2" t="s">
        <v>12</v>
      </c>
      <c r="E45" s="2" t="str">
        <f>"9521038"</f>
        <v>9521038</v>
      </c>
      <c r="F45" s="2" t="s">
        <v>1264</v>
      </c>
      <c r="G45" s="1">
        <v>2292022095</v>
      </c>
      <c r="H45" s="1" t="s">
        <v>1263</v>
      </c>
      <c r="I45" s="1" t="s">
        <v>1259</v>
      </c>
      <c r="J45" s="1" t="s">
        <v>1258</v>
      </c>
      <c r="K45" s="1" t="s">
        <v>1262</v>
      </c>
      <c r="L45" s="1">
        <v>19500</v>
      </c>
    </row>
    <row r="46" spans="1:12" x14ac:dyDescent="0.25">
      <c r="A46" s="1" t="s">
        <v>1045</v>
      </c>
      <c r="B46" s="1" t="s">
        <v>1242</v>
      </c>
      <c r="C46" s="1" t="s">
        <v>6</v>
      </c>
      <c r="D46" s="2" t="s">
        <v>5</v>
      </c>
      <c r="E46" s="2" t="str">
        <f>"9521039"</f>
        <v>9521039</v>
      </c>
      <c r="F46" s="2" t="s">
        <v>1261</v>
      </c>
      <c r="G46" s="1">
        <v>2292022095</v>
      </c>
      <c r="H46" s="1" t="s">
        <v>1260</v>
      </c>
      <c r="I46" s="1" t="s">
        <v>1259</v>
      </c>
      <c r="J46" s="1" t="s">
        <v>1258</v>
      </c>
      <c r="K46" s="1" t="s">
        <v>1257</v>
      </c>
      <c r="L46" s="1">
        <v>19500</v>
      </c>
    </row>
    <row r="47" spans="1:12" x14ac:dyDescent="0.25">
      <c r="A47" s="1" t="s">
        <v>1045</v>
      </c>
      <c r="B47" s="1" t="s">
        <v>1242</v>
      </c>
      <c r="C47" s="1" t="s">
        <v>6</v>
      </c>
      <c r="D47" s="2" t="s">
        <v>5</v>
      </c>
      <c r="E47" s="2" t="str">
        <f>"9051933"</f>
        <v>9051933</v>
      </c>
      <c r="F47" s="2" t="s">
        <v>1256</v>
      </c>
      <c r="G47" s="1">
        <v>2294078482</v>
      </c>
      <c r="H47" s="1" t="s">
        <v>1255</v>
      </c>
      <c r="I47" s="1" t="s">
        <v>1254</v>
      </c>
      <c r="J47" s="1" t="s">
        <v>1253</v>
      </c>
      <c r="K47" s="1" t="s">
        <v>1252</v>
      </c>
      <c r="L47" s="1">
        <v>19009</v>
      </c>
    </row>
    <row r="48" spans="1:12" x14ac:dyDescent="0.25">
      <c r="A48" s="1" t="s">
        <v>1045</v>
      </c>
      <c r="B48" s="1" t="s">
        <v>1242</v>
      </c>
      <c r="C48" s="1" t="s">
        <v>13</v>
      </c>
      <c r="D48" s="2" t="s">
        <v>12</v>
      </c>
      <c r="E48" s="2" t="str">
        <f>"9521488"</f>
        <v>9521488</v>
      </c>
      <c r="F48" s="2" t="s">
        <v>1251</v>
      </c>
      <c r="G48" s="1">
        <v>2295079945</v>
      </c>
      <c r="H48" s="1" t="s">
        <v>1250</v>
      </c>
      <c r="I48" s="1" t="s">
        <v>1239</v>
      </c>
      <c r="J48" s="1" t="s">
        <v>1249</v>
      </c>
      <c r="K48" s="1" t="s">
        <v>1248</v>
      </c>
      <c r="L48" s="1">
        <v>19015</v>
      </c>
    </row>
    <row r="49" spans="1:12" x14ac:dyDescent="0.25">
      <c r="A49" s="1" t="s">
        <v>1045</v>
      </c>
      <c r="B49" s="1" t="s">
        <v>1242</v>
      </c>
      <c r="C49" s="1" t="s">
        <v>6</v>
      </c>
      <c r="D49" s="2" t="s">
        <v>5</v>
      </c>
      <c r="E49" s="2" t="str">
        <f>"9521463"</f>
        <v>9521463</v>
      </c>
      <c r="F49" s="2" t="s">
        <v>1247</v>
      </c>
      <c r="G49" s="1">
        <v>2294098534</v>
      </c>
      <c r="H49" s="1" t="s">
        <v>1246</v>
      </c>
      <c r="I49" s="1" t="s">
        <v>1245</v>
      </c>
      <c r="J49" s="1" t="s">
        <v>1244</v>
      </c>
      <c r="K49" s="1" t="s">
        <v>1243</v>
      </c>
      <c r="L49" s="1">
        <v>19005</v>
      </c>
    </row>
    <row r="50" spans="1:12" x14ac:dyDescent="0.25">
      <c r="A50" s="1" t="s">
        <v>1045</v>
      </c>
      <c r="B50" s="1" t="s">
        <v>1242</v>
      </c>
      <c r="C50" s="1" t="s">
        <v>6</v>
      </c>
      <c r="D50" s="2" t="s">
        <v>5</v>
      </c>
      <c r="E50" s="2" t="str">
        <f>"9521465"</f>
        <v>9521465</v>
      </c>
      <c r="F50" s="2" t="s">
        <v>1241</v>
      </c>
      <c r="G50" s="1">
        <v>2295038514</v>
      </c>
      <c r="H50" s="1" t="s">
        <v>1240</v>
      </c>
      <c r="I50" s="1" t="s">
        <v>1239</v>
      </c>
      <c r="J50" s="1" t="s">
        <v>1238</v>
      </c>
      <c r="K50" s="1" t="s">
        <v>1237</v>
      </c>
      <c r="L50" s="1">
        <v>19015</v>
      </c>
    </row>
    <row r="51" spans="1:12" x14ac:dyDescent="0.25">
      <c r="A51" s="1" t="s">
        <v>1045</v>
      </c>
      <c r="B51" s="1" t="s">
        <v>1196</v>
      </c>
      <c r="C51" s="1" t="s">
        <v>6</v>
      </c>
      <c r="D51" s="2" t="s">
        <v>5</v>
      </c>
      <c r="E51" s="2" t="str">
        <f>"9051935"</f>
        <v>9051935</v>
      </c>
      <c r="F51" s="2" t="s">
        <v>1236</v>
      </c>
      <c r="G51" s="1">
        <v>2102711062</v>
      </c>
      <c r="H51" s="1" t="s">
        <v>1235</v>
      </c>
      <c r="I51" s="1" t="s">
        <v>327</v>
      </c>
      <c r="J51" s="1" t="s">
        <v>1234</v>
      </c>
      <c r="K51" s="1" t="s">
        <v>1204</v>
      </c>
      <c r="L51" s="1">
        <v>14121</v>
      </c>
    </row>
    <row r="52" spans="1:12" x14ac:dyDescent="0.25">
      <c r="A52" s="1" t="s">
        <v>1045</v>
      </c>
      <c r="B52" s="1" t="s">
        <v>1196</v>
      </c>
      <c r="C52" s="1" t="s">
        <v>13</v>
      </c>
      <c r="D52" s="2" t="s">
        <v>12</v>
      </c>
      <c r="E52" s="2" t="str">
        <f>"9051537"</f>
        <v>9051537</v>
      </c>
      <c r="F52" s="2" t="s">
        <v>1233</v>
      </c>
      <c r="G52" s="1">
        <v>2106143318</v>
      </c>
      <c r="H52" s="1" t="s">
        <v>1232</v>
      </c>
      <c r="I52" s="1" t="s">
        <v>1225</v>
      </c>
      <c r="J52" s="1" t="s">
        <v>1231</v>
      </c>
      <c r="K52" s="1" t="s">
        <v>1223</v>
      </c>
      <c r="L52" s="1">
        <v>15126</v>
      </c>
    </row>
    <row r="53" spans="1:12" x14ac:dyDescent="0.25">
      <c r="A53" s="1" t="s">
        <v>1045</v>
      </c>
      <c r="B53" s="1" t="s">
        <v>1196</v>
      </c>
      <c r="C53" s="1" t="s">
        <v>6</v>
      </c>
      <c r="D53" s="2" t="s">
        <v>5</v>
      </c>
      <c r="E53" s="2" t="str">
        <f>"9051615"</f>
        <v>9051615</v>
      </c>
      <c r="F53" s="2" t="s">
        <v>1230</v>
      </c>
      <c r="G53" s="1">
        <v>2106810591</v>
      </c>
      <c r="H53" s="1" t="s">
        <v>1229</v>
      </c>
      <c r="I53" s="1" t="s">
        <v>1220</v>
      </c>
      <c r="J53" s="1" t="s">
        <v>1228</v>
      </c>
      <c r="K53" s="1" t="s">
        <v>1218</v>
      </c>
      <c r="L53" s="1">
        <v>15121</v>
      </c>
    </row>
    <row r="54" spans="1:12" x14ac:dyDescent="0.25">
      <c r="A54" s="1" t="s">
        <v>1045</v>
      </c>
      <c r="B54" s="1" t="s">
        <v>1196</v>
      </c>
      <c r="C54" s="1" t="s">
        <v>6</v>
      </c>
      <c r="D54" s="2" t="s">
        <v>5</v>
      </c>
      <c r="E54" s="2" t="str">
        <f>"9051542"</f>
        <v>9051542</v>
      </c>
      <c r="F54" s="2" t="s">
        <v>1227</v>
      </c>
      <c r="G54" s="1">
        <v>2106143660</v>
      </c>
      <c r="H54" s="1" t="s">
        <v>1226</v>
      </c>
      <c r="I54" s="1" t="s">
        <v>1225</v>
      </c>
      <c r="J54" s="1" t="s">
        <v>1224</v>
      </c>
      <c r="K54" s="1" t="s">
        <v>1223</v>
      </c>
      <c r="L54" s="1">
        <v>15126</v>
      </c>
    </row>
    <row r="55" spans="1:12" x14ac:dyDescent="0.25">
      <c r="A55" s="1" t="s">
        <v>1045</v>
      </c>
      <c r="B55" s="1" t="s">
        <v>1196</v>
      </c>
      <c r="C55" s="1" t="s">
        <v>13</v>
      </c>
      <c r="D55" s="2" t="s">
        <v>12</v>
      </c>
      <c r="E55" s="2" t="str">
        <f>"9051614"</f>
        <v>9051614</v>
      </c>
      <c r="F55" s="2" t="s">
        <v>1222</v>
      </c>
      <c r="G55" s="1">
        <v>2106810579</v>
      </c>
      <c r="H55" s="1" t="s">
        <v>1221</v>
      </c>
      <c r="I55" s="1" t="s">
        <v>1220</v>
      </c>
      <c r="J55" s="1" t="s">
        <v>1219</v>
      </c>
      <c r="K55" s="1" t="s">
        <v>1218</v>
      </c>
      <c r="L55" s="1">
        <v>15121</v>
      </c>
    </row>
    <row r="56" spans="1:12" x14ac:dyDescent="0.25">
      <c r="A56" s="1" t="s">
        <v>1045</v>
      </c>
      <c r="B56" s="1" t="s">
        <v>1196</v>
      </c>
      <c r="C56" s="1" t="s">
        <v>13</v>
      </c>
      <c r="D56" s="2" t="s">
        <v>12</v>
      </c>
      <c r="E56" s="2" t="str">
        <f>"9051524"</f>
        <v>9051524</v>
      </c>
      <c r="F56" s="2" t="s">
        <v>1217</v>
      </c>
      <c r="G56" s="1">
        <v>2102770991</v>
      </c>
      <c r="H56" s="1" t="s">
        <v>1216</v>
      </c>
      <c r="I56" s="1" t="s">
        <v>1215</v>
      </c>
      <c r="J56" s="1" t="s">
        <v>1214</v>
      </c>
      <c r="K56" s="1" t="s">
        <v>1213</v>
      </c>
      <c r="L56" s="1">
        <v>14235</v>
      </c>
    </row>
    <row r="57" spans="1:12" x14ac:dyDescent="0.25">
      <c r="A57" s="1" t="s">
        <v>1045</v>
      </c>
      <c r="B57" s="1" t="s">
        <v>1196</v>
      </c>
      <c r="C57" s="1" t="s">
        <v>13</v>
      </c>
      <c r="D57" s="2" t="s">
        <v>12</v>
      </c>
      <c r="E57" s="2" t="str">
        <f>"9051364"</f>
        <v>9051364</v>
      </c>
      <c r="F57" s="2" t="s">
        <v>1212</v>
      </c>
      <c r="G57" s="1">
        <v>2108041433</v>
      </c>
      <c r="H57" s="1" t="s">
        <v>1211</v>
      </c>
      <c r="I57" s="1" t="s">
        <v>1210</v>
      </c>
      <c r="J57" s="1" t="s">
        <v>1209</v>
      </c>
      <c r="K57" s="1" t="s">
        <v>1208</v>
      </c>
      <c r="L57" s="1">
        <v>15236</v>
      </c>
    </row>
    <row r="58" spans="1:12" x14ac:dyDescent="0.25">
      <c r="A58" s="1" t="s">
        <v>1045</v>
      </c>
      <c r="B58" s="1" t="s">
        <v>1196</v>
      </c>
      <c r="C58" s="1" t="s">
        <v>13</v>
      </c>
      <c r="D58" s="2" t="s">
        <v>12</v>
      </c>
      <c r="E58" s="2" t="str">
        <f>"9051645"</f>
        <v>9051645</v>
      </c>
      <c r="F58" s="2" t="s">
        <v>1207</v>
      </c>
      <c r="G58" s="1">
        <v>2102716446</v>
      </c>
      <c r="H58" s="1" t="s">
        <v>1206</v>
      </c>
      <c r="I58" s="1" t="s">
        <v>327</v>
      </c>
      <c r="J58" s="1" t="s">
        <v>1205</v>
      </c>
      <c r="K58" s="1" t="s">
        <v>1204</v>
      </c>
      <c r="L58" s="1">
        <v>14121</v>
      </c>
    </row>
    <row r="59" spans="1:12" x14ac:dyDescent="0.25">
      <c r="A59" s="1" t="s">
        <v>1045</v>
      </c>
      <c r="B59" s="1" t="s">
        <v>1196</v>
      </c>
      <c r="C59" s="1" t="s">
        <v>13</v>
      </c>
      <c r="D59" s="2" t="s">
        <v>12</v>
      </c>
      <c r="E59" s="2" t="str">
        <f>"9521568"</f>
        <v>9521568</v>
      </c>
      <c r="F59" s="2" t="s">
        <v>1203</v>
      </c>
      <c r="G59" s="1">
        <v>2102848402</v>
      </c>
      <c r="H59" s="1" t="s">
        <v>1202</v>
      </c>
      <c r="I59" s="1" t="s">
        <v>1199</v>
      </c>
      <c r="J59" s="1" t="s">
        <v>1198</v>
      </c>
      <c r="K59" s="1" t="s">
        <v>1201</v>
      </c>
      <c r="L59" s="1">
        <v>14451</v>
      </c>
    </row>
    <row r="60" spans="1:12" x14ac:dyDescent="0.25">
      <c r="A60" s="1" t="s">
        <v>1045</v>
      </c>
      <c r="B60" s="1" t="s">
        <v>1196</v>
      </c>
      <c r="C60" s="1" t="s">
        <v>6</v>
      </c>
      <c r="D60" s="2" t="s">
        <v>5</v>
      </c>
      <c r="E60" s="2" t="str">
        <f>"9521663"</f>
        <v>9521663</v>
      </c>
      <c r="F60" s="2" t="s">
        <v>1200</v>
      </c>
      <c r="G60" s="1"/>
      <c r="H60" s="1"/>
      <c r="I60" s="1" t="s">
        <v>1199</v>
      </c>
      <c r="J60" s="1" t="s">
        <v>1198</v>
      </c>
      <c r="K60" s="1" t="s">
        <v>1197</v>
      </c>
      <c r="L60" s="1">
        <v>0</v>
      </c>
    </row>
    <row r="61" spans="1:12" x14ac:dyDescent="0.25">
      <c r="A61" s="1" t="s">
        <v>1045</v>
      </c>
      <c r="B61" s="1" t="s">
        <v>1196</v>
      </c>
      <c r="C61" s="1" t="s">
        <v>13</v>
      </c>
      <c r="D61" s="2" t="s">
        <v>12</v>
      </c>
      <c r="E61" s="2" t="str">
        <f>"9052002"</f>
        <v>9052002</v>
      </c>
      <c r="F61" s="2" t="s">
        <v>1195</v>
      </c>
      <c r="G61" s="1"/>
      <c r="H61" s="1"/>
      <c r="I61" s="1" t="s">
        <v>1194</v>
      </c>
      <c r="J61" s="1" t="s">
        <v>1193</v>
      </c>
      <c r="K61" s="1" t="s">
        <v>1192</v>
      </c>
      <c r="L61" s="1">
        <v>15238</v>
      </c>
    </row>
    <row r="62" spans="1:12" x14ac:dyDescent="0.25">
      <c r="A62" s="1" t="s">
        <v>1045</v>
      </c>
      <c r="B62" s="1" t="s">
        <v>1167</v>
      </c>
      <c r="C62" s="1" t="s">
        <v>13</v>
      </c>
      <c r="D62" s="2" t="s">
        <v>12</v>
      </c>
      <c r="E62" s="2" t="str">
        <f>"9051533"</f>
        <v>9051533</v>
      </c>
      <c r="F62" s="2" t="s">
        <v>1191</v>
      </c>
      <c r="G62" s="1">
        <v>2105906750</v>
      </c>
      <c r="H62" s="1" t="s">
        <v>1190</v>
      </c>
      <c r="I62" s="1" t="s">
        <v>1164</v>
      </c>
      <c r="J62" s="1" t="s">
        <v>1164</v>
      </c>
      <c r="K62" s="1" t="s">
        <v>1163</v>
      </c>
      <c r="L62" s="1">
        <v>12243</v>
      </c>
    </row>
    <row r="63" spans="1:12" x14ac:dyDescent="0.25">
      <c r="A63" s="1" t="s">
        <v>1045</v>
      </c>
      <c r="B63" s="1" t="s">
        <v>1167</v>
      </c>
      <c r="C63" s="1" t="s">
        <v>13</v>
      </c>
      <c r="D63" s="2" t="s">
        <v>12</v>
      </c>
      <c r="E63" s="2" t="str">
        <f>"9050912"</f>
        <v>9050912</v>
      </c>
      <c r="F63" s="2" t="s">
        <v>1189</v>
      </c>
      <c r="G63" s="1">
        <v>2102625172</v>
      </c>
      <c r="H63" s="1" t="s">
        <v>1188</v>
      </c>
      <c r="I63" s="1" t="s">
        <v>1170</v>
      </c>
      <c r="J63" s="1" t="s">
        <v>1169</v>
      </c>
      <c r="K63" s="1" t="s">
        <v>1168</v>
      </c>
      <c r="L63" s="1">
        <v>13121</v>
      </c>
    </row>
    <row r="64" spans="1:12" x14ac:dyDescent="0.25">
      <c r="A64" s="1" t="s">
        <v>1045</v>
      </c>
      <c r="B64" s="1" t="s">
        <v>1167</v>
      </c>
      <c r="C64" s="1" t="s">
        <v>13</v>
      </c>
      <c r="D64" s="2" t="s">
        <v>12</v>
      </c>
      <c r="E64" s="2" t="str">
        <f>"9050911"</f>
        <v>9050911</v>
      </c>
      <c r="F64" s="2" t="s">
        <v>1187</v>
      </c>
      <c r="G64" s="1">
        <v>2105714104</v>
      </c>
      <c r="H64" s="1" t="s">
        <v>1186</v>
      </c>
      <c r="I64" s="1" t="s">
        <v>1175</v>
      </c>
      <c r="J64" s="1" t="s">
        <v>1175</v>
      </c>
      <c r="K64" s="1" t="s">
        <v>1173</v>
      </c>
      <c r="L64" s="1">
        <v>12131</v>
      </c>
    </row>
    <row r="65" spans="1:12" x14ac:dyDescent="0.25">
      <c r="A65" s="1" t="s">
        <v>1045</v>
      </c>
      <c r="B65" s="1" t="s">
        <v>1167</v>
      </c>
      <c r="C65" s="1" t="s">
        <v>13</v>
      </c>
      <c r="D65" s="2" t="s">
        <v>12</v>
      </c>
      <c r="E65" s="2" t="str">
        <f>"9521166"</f>
        <v>9521166</v>
      </c>
      <c r="F65" s="2" t="s">
        <v>1185</v>
      </c>
      <c r="G65" s="1">
        <v>2105621203</v>
      </c>
      <c r="H65" s="1" t="s">
        <v>1184</v>
      </c>
      <c r="I65" s="1" t="s">
        <v>1164</v>
      </c>
      <c r="J65" s="1" t="s">
        <v>1164</v>
      </c>
      <c r="K65" s="1" t="s">
        <v>1181</v>
      </c>
      <c r="L65" s="1">
        <v>12244</v>
      </c>
    </row>
    <row r="66" spans="1:12" x14ac:dyDescent="0.25">
      <c r="A66" s="1" t="s">
        <v>1045</v>
      </c>
      <c r="B66" s="1" t="s">
        <v>1167</v>
      </c>
      <c r="C66" s="1" t="s">
        <v>13</v>
      </c>
      <c r="D66" s="2" t="s">
        <v>12</v>
      </c>
      <c r="E66" s="2" t="str">
        <f>"9521164"</f>
        <v>9521164</v>
      </c>
      <c r="F66" s="2" t="s">
        <v>1183</v>
      </c>
      <c r="G66" s="1">
        <v>2105621277</v>
      </c>
      <c r="H66" s="1" t="s">
        <v>1182</v>
      </c>
      <c r="I66" s="1" t="s">
        <v>1164</v>
      </c>
      <c r="J66" s="1" t="s">
        <v>1164</v>
      </c>
      <c r="K66" s="1" t="s">
        <v>1181</v>
      </c>
      <c r="L66" s="1">
        <v>12244</v>
      </c>
    </row>
    <row r="67" spans="1:12" x14ac:dyDescent="0.25">
      <c r="A67" s="1" t="s">
        <v>1045</v>
      </c>
      <c r="B67" s="1" t="s">
        <v>1167</v>
      </c>
      <c r="C67" s="1" t="s">
        <v>6</v>
      </c>
      <c r="D67" s="2" t="s">
        <v>5</v>
      </c>
      <c r="E67" s="2" t="str">
        <f>"9521165"</f>
        <v>9521165</v>
      </c>
      <c r="F67" s="2" t="s">
        <v>1180</v>
      </c>
      <c r="G67" s="1">
        <v>2105621237</v>
      </c>
      <c r="H67" s="1" t="s">
        <v>1179</v>
      </c>
      <c r="I67" s="1" t="s">
        <v>1164</v>
      </c>
      <c r="J67" s="1" t="s">
        <v>1164</v>
      </c>
      <c r="K67" s="1" t="s">
        <v>1178</v>
      </c>
      <c r="L67" s="1">
        <v>12244</v>
      </c>
    </row>
    <row r="68" spans="1:12" x14ac:dyDescent="0.25">
      <c r="A68" s="1" t="s">
        <v>1045</v>
      </c>
      <c r="B68" s="1" t="s">
        <v>1167</v>
      </c>
      <c r="C68" s="1" t="s">
        <v>6</v>
      </c>
      <c r="D68" s="2" t="s">
        <v>5</v>
      </c>
      <c r="E68" s="2" t="str">
        <f>"9520637"</f>
        <v>9520637</v>
      </c>
      <c r="F68" s="2" t="s">
        <v>1177</v>
      </c>
      <c r="G68" s="1">
        <v>2105714124</v>
      </c>
      <c r="H68" s="1" t="s">
        <v>1176</v>
      </c>
      <c r="I68" s="1" t="s">
        <v>1175</v>
      </c>
      <c r="J68" s="1" t="s">
        <v>1174</v>
      </c>
      <c r="K68" s="1" t="s">
        <v>1173</v>
      </c>
      <c r="L68" s="1">
        <v>12131</v>
      </c>
    </row>
    <row r="69" spans="1:12" x14ac:dyDescent="0.25">
      <c r="A69" s="1" t="s">
        <v>1045</v>
      </c>
      <c r="B69" s="1" t="s">
        <v>1167</v>
      </c>
      <c r="C69" s="1" t="s">
        <v>6</v>
      </c>
      <c r="D69" s="2" t="s">
        <v>5</v>
      </c>
      <c r="E69" s="2" t="str">
        <f>"9520805"</f>
        <v>9520805</v>
      </c>
      <c r="F69" s="2" t="s">
        <v>1172</v>
      </c>
      <c r="G69" s="1">
        <v>2102616070</v>
      </c>
      <c r="H69" s="1" t="s">
        <v>1171</v>
      </c>
      <c r="I69" s="1" t="s">
        <v>1170</v>
      </c>
      <c r="J69" s="1" t="s">
        <v>1169</v>
      </c>
      <c r="K69" s="1" t="s">
        <v>1168</v>
      </c>
      <c r="L69" s="1">
        <v>13121</v>
      </c>
    </row>
    <row r="70" spans="1:12" x14ac:dyDescent="0.25">
      <c r="A70" s="1" t="s">
        <v>1045</v>
      </c>
      <c r="B70" s="1" t="s">
        <v>1167</v>
      </c>
      <c r="C70" s="1" t="s">
        <v>6</v>
      </c>
      <c r="D70" s="2" t="s">
        <v>5</v>
      </c>
      <c r="E70" s="2" t="str">
        <f>"9521695"</f>
        <v>9521695</v>
      </c>
      <c r="F70" s="2" t="s">
        <v>1166</v>
      </c>
      <c r="G70" s="1">
        <v>2105980662</v>
      </c>
      <c r="H70" s="1" t="s">
        <v>1165</v>
      </c>
      <c r="I70" s="1" t="s">
        <v>1164</v>
      </c>
      <c r="J70" s="1" t="s">
        <v>1164</v>
      </c>
      <c r="K70" s="1" t="s">
        <v>1163</v>
      </c>
      <c r="L70" s="1">
        <v>12244</v>
      </c>
    </row>
    <row r="71" spans="1:12" x14ac:dyDescent="0.25">
      <c r="A71" s="1" t="s">
        <v>1045</v>
      </c>
      <c r="B71" s="1" t="s">
        <v>1119</v>
      </c>
      <c r="C71" s="1" t="s">
        <v>13</v>
      </c>
      <c r="D71" s="2" t="s">
        <v>12</v>
      </c>
      <c r="E71" s="2" t="str">
        <f>"9520480"</f>
        <v>9520480</v>
      </c>
      <c r="F71" s="2" t="s">
        <v>1162</v>
      </c>
      <c r="G71" s="1">
        <v>2109627917</v>
      </c>
      <c r="H71" s="1" t="s">
        <v>1161</v>
      </c>
      <c r="I71" s="1" t="s">
        <v>1135</v>
      </c>
      <c r="J71" s="1" t="s">
        <v>1137</v>
      </c>
      <c r="K71" s="1" t="s">
        <v>1160</v>
      </c>
      <c r="L71" s="1">
        <v>16452</v>
      </c>
    </row>
    <row r="72" spans="1:12" x14ac:dyDescent="0.25">
      <c r="A72" s="1" t="s">
        <v>1045</v>
      </c>
      <c r="B72" s="1" t="s">
        <v>1119</v>
      </c>
      <c r="C72" s="1" t="s">
        <v>13</v>
      </c>
      <c r="D72" s="2" t="s">
        <v>12</v>
      </c>
      <c r="E72" s="2" t="str">
        <f>"9520383"</f>
        <v>9520383</v>
      </c>
      <c r="F72" s="2" t="s">
        <v>1159</v>
      </c>
      <c r="G72" s="1">
        <v>2109920604</v>
      </c>
      <c r="H72" s="1" t="s">
        <v>1158</v>
      </c>
      <c r="I72" s="1" t="s">
        <v>1126</v>
      </c>
      <c r="J72" s="1" t="s">
        <v>1125</v>
      </c>
      <c r="K72" s="1" t="s">
        <v>1157</v>
      </c>
      <c r="L72" s="1">
        <v>17342</v>
      </c>
    </row>
    <row r="73" spans="1:12" x14ac:dyDescent="0.25">
      <c r="A73" s="1" t="s">
        <v>1045</v>
      </c>
      <c r="B73" s="1" t="s">
        <v>1119</v>
      </c>
      <c r="C73" s="1" t="s">
        <v>13</v>
      </c>
      <c r="D73" s="2" t="s">
        <v>12</v>
      </c>
      <c r="E73" s="2" t="str">
        <f>"9520889"</f>
        <v>9520889</v>
      </c>
      <c r="F73" s="2" t="s">
        <v>1156</v>
      </c>
      <c r="G73" s="1">
        <v>2109536575</v>
      </c>
      <c r="H73" s="1" t="s">
        <v>1155</v>
      </c>
      <c r="I73" s="1" t="s">
        <v>1131</v>
      </c>
      <c r="J73" s="1" t="s">
        <v>1130</v>
      </c>
      <c r="K73" s="1" t="s">
        <v>1139</v>
      </c>
      <c r="L73" s="1">
        <v>17675</v>
      </c>
    </row>
    <row r="74" spans="1:12" x14ac:dyDescent="0.25">
      <c r="A74" s="1" t="s">
        <v>1045</v>
      </c>
      <c r="B74" s="1" t="s">
        <v>1119</v>
      </c>
      <c r="C74" s="1" t="s">
        <v>13</v>
      </c>
      <c r="D74" s="2" t="s">
        <v>12</v>
      </c>
      <c r="E74" s="2" t="str">
        <f>"9520346"</f>
        <v>9520346</v>
      </c>
      <c r="F74" s="2" t="s">
        <v>1154</v>
      </c>
      <c r="G74" s="1">
        <v>2109576855</v>
      </c>
      <c r="H74" s="1" t="s">
        <v>1153</v>
      </c>
      <c r="I74" s="1" t="s">
        <v>1131</v>
      </c>
      <c r="J74" s="1" t="s">
        <v>1130</v>
      </c>
      <c r="K74" s="1" t="s">
        <v>1152</v>
      </c>
      <c r="L74" s="1">
        <v>17674</v>
      </c>
    </row>
    <row r="75" spans="1:12" x14ac:dyDescent="0.25">
      <c r="A75" s="1" t="s">
        <v>1045</v>
      </c>
      <c r="B75" s="1" t="s">
        <v>1119</v>
      </c>
      <c r="C75" s="1" t="s">
        <v>13</v>
      </c>
      <c r="D75" s="2" t="s">
        <v>12</v>
      </c>
      <c r="E75" s="2" t="str">
        <f>"9520438"</f>
        <v>9520438</v>
      </c>
      <c r="F75" s="2" t="s">
        <v>1151</v>
      </c>
      <c r="G75" s="1">
        <v>2109588066</v>
      </c>
      <c r="H75" s="1" t="s">
        <v>1150</v>
      </c>
      <c r="I75" s="1" t="s">
        <v>1131</v>
      </c>
      <c r="J75" s="1" t="s">
        <v>1130</v>
      </c>
      <c r="K75" s="1" t="s">
        <v>1149</v>
      </c>
      <c r="L75" s="1">
        <v>17675</v>
      </c>
    </row>
    <row r="76" spans="1:12" x14ac:dyDescent="0.25">
      <c r="A76" s="1" t="s">
        <v>1045</v>
      </c>
      <c r="B76" s="1" t="s">
        <v>1119</v>
      </c>
      <c r="C76" s="1" t="s">
        <v>13</v>
      </c>
      <c r="D76" s="2" t="s">
        <v>12</v>
      </c>
      <c r="E76" s="2" t="str">
        <f>"9520490"</f>
        <v>9520490</v>
      </c>
      <c r="F76" s="2" t="s">
        <v>1148</v>
      </c>
      <c r="G76" s="1">
        <v>2109932814</v>
      </c>
      <c r="H76" s="1" t="s">
        <v>1147</v>
      </c>
      <c r="I76" s="1" t="s">
        <v>1135</v>
      </c>
      <c r="J76" s="1" t="s">
        <v>1137</v>
      </c>
      <c r="K76" s="1" t="s">
        <v>1146</v>
      </c>
      <c r="L76" s="1">
        <v>16452</v>
      </c>
    </row>
    <row r="77" spans="1:12" x14ac:dyDescent="0.25">
      <c r="A77" s="1" t="s">
        <v>1045</v>
      </c>
      <c r="B77" s="1" t="s">
        <v>1119</v>
      </c>
      <c r="C77" s="1" t="s">
        <v>6</v>
      </c>
      <c r="D77" s="2" t="s">
        <v>5</v>
      </c>
      <c r="E77" s="2" t="str">
        <f>"9520496"</f>
        <v>9520496</v>
      </c>
      <c r="F77" s="2" t="s">
        <v>1145</v>
      </c>
      <c r="G77" s="1">
        <v>2109932648</v>
      </c>
      <c r="H77" s="1" t="s">
        <v>1144</v>
      </c>
      <c r="I77" s="1" t="s">
        <v>1135</v>
      </c>
      <c r="J77" s="1" t="s">
        <v>1137</v>
      </c>
      <c r="K77" s="1" t="s">
        <v>1143</v>
      </c>
      <c r="L77" s="1">
        <v>16452</v>
      </c>
    </row>
    <row r="78" spans="1:12" x14ac:dyDescent="0.25">
      <c r="A78" s="1" t="s">
        <v>1045</v>
      </c>
      <c r="B78" s="1" t="s">
        <v>1119</v>
      </c>
      <c r="C78" s="1" t="s">
        <v>6</v>
      </c>
      <c r="D78" s="2" t="s">
        <v>5</v>
      </c>
      <c r="E78" s="2" t="str">
        <f>"9520890"</f>
        <v>9520890</v>
      </c>
      <c r="F78" s="2" t="s">
        <v>1142</v>
      </c>
      <c r="G78" s="1">
        <v>2109588137</v>
      </c>
      <c r="H78" s="1"/>
      <c r="I78" s="1" t="s">
        <v>1131</v>
      </c>
      <c r="J78" s="1" t="s">
        <v>1130</v>
      </c>
      <c r="K78" s="1" t="s">
        <v>1139</v>
      </c>
      <c r="L78" s="1">
        <v>17675</v>
      </c>
    </row>
    <row r="79" spans="1:12" x14ac:dyDescent="0.25">
      <c r="A79" s="1" t="s">
        <v>1045</v>
      </c>
      <c r="B79" s="1" t="s">
        <v>1119</v>
      </c>
      <c r="C79" s="1" t="s">
        <v>6</v>
      </c>
      <c r="D79" s="2" t="s">
        <v>5</v>
      </c>
      <c r="E79" s="2" t="str">
        <f>"9520439"</f>
        <v>9520439</v>
      </c>
      <c r="F79" s="2" t="s">
        <v>1141</v>
      </c>
      <c r="G79" s="1">
        <v>2109595450</v>
      </c>
      <c r="H79" s="1" t="s">
        <v>1140</v>
      </c>
      <c r="I79" s="1" t="s">
        <v>1131</v>
      </c>
      <c r="J79" s="1" t="s">
        <v>1130</v>
      </c>
      <c r="K79" s="1" t="s">
        <v>1139</v>
      </c>
      <c r="L79" s="1">
        <v>17675</v>
      </c>
    </row>
    <row r="80" spans="1:12" x14ac:dyDescent="0.25">
      <c r="A80" s="1" t="s">
        <v>1045</v>
      </c>
      <c r="B80" s="1" t="s">
        <v>1119</v>
      </c>
      <c r="C80" s="1" t="s">
        <v>13</v>
      </c>
      <c r="D80" s="2" t="s">
        <v>12</v>
      </c>
      <c r="E80" s="2" t="str">
        <f>"9521288"</f>
        <v>9521288</v>
      </c>
      <c r="F80" s="2" t="s">
        <v>1138</v>
      </c>
      <c r="G80" s="1"/>
      <c r="H80" s="1"/>
      <c r="I80" s="1" t="s">
        <v>1135</v>
      </c>
      <c r="J80" s="1" t="s">
        <v>1137</v>
      </c>
      <c r="K80" s="1"/>
      <c r="L80" s="1"/>
    </row>
    <row r="81" spans="1:12" x14ac:dyDescent="0.25">
      <c r="A81" s="1" t="s">
        <v>1045</v>
      </c>
      <c r="B81" s="1" t="s">
        <v>1119</v>
      </c>
      <c r="C81" s="1" t="s">
        <v>6</v>
      </c>
      <c r="D81" s="2" t="s">
        <v>5</v>
      </c>
      <c r="E81" s="2" t="str">
        <f>"9521287"</f>
        <v>9521287</v>
      </c>
      <c r="F81" s="2" t="s">
        <v>1136</v>
      </c>
      <c r="G81" s="1"/>
      <c r="H81" s="1"/>
      <c r="I81" s="1" t="s">
        <v>1135</v>
      </c>
      <c r="J81" s="1" t="s">
        <v>1134</v>
      </c>
      <c r="K81" s="1">
        <v>0</v>
      </c>
      <c r="L81" s="1"/>
    </row>
    <row r="82" spans="1:12" x14ac:dyDescent="0.25">
      <c r="A82" s="1" t="s">
        <v>1045</v>
      </c>
      <c r="B82" s="1" t="s">
        <v>1119</v>
      </c>
      <c r="C82" s="1" t="s">
        <v>6</v>
      </c>
      <c r="D82" s="2" t="s">
        <v>5</v>
      </c>
      <c r="E82" s="2" t="str">
        <f>"9521167"</f>
        <v>9521167</v>
      </c>
      <c r="F82" s="2" t="s">
        <v>1133</v>
      </c>
      <c r="G82" s="1">
        <v>2109595173</v>
      </c>
      <c r="H82" s="1" t="s">
        <v>1132</v>
      </c>
      <c r="I82" s="1" t="s">
        <v>1131</v>
      </c>
      <c r="J82" s="1" t="s">
        <v>1130</v>
      </c>
      <c r="K82" s="1" t="s">
        <v>1129</v>
      </c>
      <c r="L82" s="1">
        <v>17674</v>
      </c>
    </row>
    <row r="83" spans="1:12" x14ac:dyDescent="0.25">
      <c r="A83" s="1" t="s">
        <v>1045</v>
      </c>
      <c r="B83" s="1" t="s">
        <v>1119</v>
      </c>
      <c r="C83" s="1" t="s">
        <v>6</v>
      </c>
      <c r="D83" s="2" t="s">
        <v>5</v>
      </c>
      <c r="E83" s="2" t="str">
        <f>"9520445"</f>
        <v>9520445</v>
      </c>
      <c r="F83" s="2" t="s">
        <v>1128</v>
      </c>
      <c r="G83" s="1">
        <v>2109841032</v>
      </c>
      <c r="H83" s="1" t="s">
        <v>1127</v>
      </c>
      <c r="I83" s="1" t="s">
        <v>1126</v>
      </c>
      <c r="J83" s="1" t="s">
        <v>1125</v>
      </c>
      <c r="K83" s="1" t="s">
        <v>1124</v>
      </c>
      <c r="L83" s="1">
        <v>17342</v>
      </c>
    </row>
    <row r="84" spans="1:12" x14ac:dyDescent="0.25">
      <c r="A84" s="1" t="s">
        <v>1045</v>
      </c>
      <c r="B84" s="1" t="s">
        <v>1119</v>
      </c>
      <c r="C84" s="1" t="s">
        <v>6</v>
      </c>
      <c r="D84" s="2" t="s">
        <v>5</v>
      </c>
      <c r="E84" s="2" t="str">
        <f>"9521722"</f>
        <v>9521722</v>
      </c>
      <c r="F84" s="2" t="s">
        <v>1123</v>
      </c>
      <c r="G84" s="1"/>
      <c r="H84" s="1"/>
      <c r="I84" s="1" t="s">
        <v>1121</v>
      </c>
      <c r="J84" s="1"/>
      <c r="K84" s="1"/>
      <c r="L84" s="1"/>
    </row>
    <row r="85" spans="1:12" x14ac:dyDescent="0.25">
      <c r="A85" s="1" t="s">
        <v>1045</v>
      </c>
      <c r="B85" s="1" t="s">
        <v>1119</v>
      </c>
      <c r="C85" s="1" t="s">
        <v>13</v>
      </c>
      <c r="D85" s="2" t="s">
        <v>12</v>
      </c>
      <c r="E85" s="2" t="str">
        <f>"9521723"</f>
        <v>9521723</v>
      </c>
      <c r="F85" s="2" t="s">
        <v>1122</v>
      </c>
      <c r="G85" s="1"/>
      <c r="H85" s="1"/>
      <c r="I85" s="1" t="s">
        <v>1121</v>
      </c>
      <c r="J85" s="1"/>
      <c r="K85" s="1"/>
      <c r="L85" s="1"/>
    </row>
    <row r="86" spans="1:12" x14ac:dyDescent="0.25">
      <c r="A86" s="1" t="s">
        <v>1045</v>
      </c>
      <c r="B86" s="1" t="s">
        <v>1119</v>
      </c>
      <c r="C86" s="1" t="s">
        <v>13</v>
      </c>
      <c r="D86" s="2" t="s">
        <v>12</v>
      </c>
      <c r="E86" s="2" t="str">
        <f>"9054000"</f>
        <v>9054000</v>
      </c>
      <c r="F86" s="2" t="s">
        <v>1120</v>
      </c>
      <c r="G86" s="1"/>
      <c r="H86" s="1"/>
      <c r="I86" s="1" t="s">
        <v>1117</v>
      </c>
      <c r="J86" s="1"/>
      <c r="K86" s="1" t="s">
        <v>1116</v>
      </c>
      <c r="L86" s="1">
        <v>16675</v>
      </c>
    </row>
    <row r="87" spans="1:12" x14ac:dyDescent="0.25">
      <c r="A87" s="1" t="s">
        <v>1045</v>
      </c>
      <c r="B87" s="1" t="s">
        <v>1119</v>
      </c>
      <c r="C87" s="1" t="s">
        <v>6</v>
      </c>
      <c r="D87" s="2" t="s">
        <v>5</v>
      </c>
      <c r="E87" s="2" t="str">
        <f>"9054011"</f>
        <v>9054011</v>
      </c>
      <c r="F87" s="2" t="s">
        <v>1118</v>
      </c>
      <c r="G87" s="1"/>
      <c r="H87" s="1"/>
      <c r="I87" s="1" t="s">
        <v>1117</v>
      </c>
      <c r="J87" s="1"/>
      <c r="K87" s="1" t="s">
        <v>1116</v>
      </c>
      <c r="L87" s="1">
        <v>16675</v>
      </c>
    </row>
    <row r="88" spans="1:12" x14ac:dyDescent="0.25">
      <c r="A88" s="1" t="s">
        <v>1045</v>
      </c>
      <c r="B88" s="1" t="s">
        <v>1104</v>
      </c>
      <c r="C88" s="1" t="s">
        <v>13</v>
      </c>
      <c r="D88" s="2" t="s">
        <v>12</v>
      </c>
      <c r="E88" s="2" t="str">
        <f>"9051469"</f>
        <v>9051469</v>
      </c>
      <c r="F88" s="2" t="s">
        <v>1115</v>
      </c>
      <c r="G88" s="1">
        <v>2131301522</v>
      </c>
      <c r="H88" s="1" t="s">
        <v>1114</v>
      </c>
      <c r="I88" s="1" t="s">
        <v>1107</v>
      </c>
      <c r="J88" s="1" t="s">
        <v>1113</v>
      </c>
      <c r="K88" s="1" t="s">
        <v>1105</v>
      </c>
      <c r="L88" s="1">
        <v>19200</v>
      </c>
    </row>
    <row r="89" spans="1:12" x14ac:dyDescent="0.25">
      <c r="A89" s="1" t="s">
        <v>1045</v>
      </c>
      <c r="B89" s="1" t="s">
        <v>1104</v>
      </c>
      <c r="C89" s="1" t="s">
        <v>13</v>
      </c>
      <c r="D89" s="2" t="s">
        <v>12</v>
      </c>
      <c r="E89" s="2" t="str">
        <f>"9051878"</f>
        <v>9051878</v>
      </c>
      <c r="F89" s="2" t="s">
        <v>1112</v>
      </c>
      <c r="G89" s="1">
        <v>2102386990</v>
      </c>
      <c r="H89" s="1" t="s">
        <v>1111</v>
      </c>
      <c r="I89" s="1" t="s">
        <v>1101</v>
      </c>
      <c r="J89" s="1" t="s">
        <v>1110</v>
      </c>
      <c r="K89" s="1" t="s">
        <v>1099</v>
      </c>
      <c r="L89" s="1">
        <v>13461</v>
      </c>
    </row>
    <row r="90" spans="1:12" x14ac:dyDescent="0.25">
      <c r="A90" s="1" t="s">
        <v>1045</v>
      </c>
      <c r="B90" s="1" t="s">
        <v>1104</v>
      </c>
      <c r="C90" s="1" t="s">
        <v>6</v>
      </c>
      <c r="D90" s="2" t="s">
        <v>5</v>
      </c>
      <c r="E90" s="2" t="str">
        <f>"9521062"</f>
        <v>9521062</v>
      </c>
      <c r="F90" s="2" t="s">
        <v>1109</v>
      </c>
      <c r="G90" s="1">
        <v>2105540423</v>
      </c>
      <c r="H90" s="1" t="s">
        <v>1108</v>
      </c>
      <c r="I90" s="1" t="s">
        <v>1107</v>
      </c>
      <c r="J90" s="1" t="s">
        <v>1106</v>
      </c>
      <c r="K90" s="1" t="s">
        <v>1105</v>
      </c>
      <c r="L90" s="1">
        <v>19200</v>
      </c>
    </row>
    <row r="91" spans="1:12" x14ac:dyDescent="0.25">
      <c r="A91" s="1" t="s">
        <v>1045</v>
      </c>
      <c r="B91" s="1" t="s">
        <v>1104</v>
      </c>
      <c r="C91" s="1" t="s">
        <v>6</v>
      </c>
      <c r="D91" s="2" t="s">
        <v>5</v>
      </c>
      <c r="E91" s="2" t="str">
        <f>"9521495"</f>
        <v>9521495</v>
      </c>
      <c r="F91" s="2" t="s">
        <v>1103</v>
      </c>
      <c r="G91" s="1">
        <v>2102474190</v>
      </c>
      <c r="H91" s="1" t="s">
        <v>1102</v>
      </c>
      <c r="I91" s="1" t="s">
        <v>1101</v>
      </c>
      <c r="J91" s="1" t="s">
        <v>1100</v>
      </c>
      <c r="K91" s="1" t="s">
        <v>1099</v>
      </c>
      <c r="L91" s="1">
        <v>13461</v>
      </c>
    </row>
    <row r="92" spans="1:12" x14ac:dyDescent="0.25">
      <c r="A92" s="1" t="s">
        <v>1045</v>
      </c>
      <c r="B92" s="1" t="s">
        <v>1044</v>
      </c>
      <c r="C92" s="1" t="s">
        <v>13</v>
      </c>
      <c r="D92" s="2" t="s">
        <v>12</v>
      </c>
      <c r="E92" s="2" t="str">
        <f>"9520007"</f>
        <v>9520007</v>
      </c>
      <c r="F92" s="2" t="s">
        <v>1098</v>
      </c>
      <c r="G92" s="1">
        <v>2104136774</v>
      </c>
      <c r="H92" s="1" t="s">
        <v>1097</v>
      </c>
      <c r="I92" s="1" t="s">
        <v>1096</v>
      </c>
      <c r="J92" s="1" t="s">
        <v>1095</v>
      </c>
      <c r="K92" s="1" t="s">
        <v>1094</v>
      </c>
      <c r="L92" s="1">
        <v>18233</v>
      </c>
    </row>
    <row r="93" spans="1:12" x14ac:dyDescent="0.25">
      <c r="A93" s="1" t="s">
        <v>1045</v>
      </c>
      <c r="B93" s="1" t="s">
        <v>1044</v>
      </c>
      <c r="C93" s="1" t="s">
        <v>13</v>
      </c>
      <c r="D93" s="2" t="s">
        <v>12</v>
      </c>
      <c r="E93" s="2" t="str">
        <f>"9050910"</f>
        <v>9050910</v>
      </c>
      <c r="F93" s="2" t="s">
        <v>1093</v>
      </c>
      <c r="G93" s="1">
        <v>2105620131</v>
      </c>
      <c r="H93" s="1" t="s">
        <v>1092</v>
      </c>
      <c r="I93" s="1" t="s">
        <v>1072</v>
      </c>
      <c r="J93" s="1" t="s">
        <v>1071</v>
      </c>
      <c r="K93" s="1" t="s">
        <v>1070</v>
      </c>
      <c r="L93" s="1">
        <v>18122</v>
      </c>
    </row>
    <row r="94" spans="1:12" x14ac:dyDescent="0.25">
      <c r="A94" s="1" t="s">
        <v>1045</v>
      </c>
      <c r="B94" s="1" t="s">
        <v>1044</v>
      </c>
      <c r="C94" s="1" t="s">
        <v>13</v>
      </c>
      <c r="D94" s="2" t="s">
        <v>12</v>
      </c>
      <c r="E94" s="2" t="str">
        <f>"9520266"</f>
        <v>9520266</v>
      </c>
      <c r="F94" s="2" t="s">
        <v>1091</v>
      </c>
      <c r="G94" s="1">
        <v>2104616494</v>
      </c>
      <c r="H94" s="1" t="s">
        <v>1090</v>
      </c>
      <c r="I94" s="1" t="s">
        <v>1048</v>
      </c>
      <c r="J94" s="1" t="s">
        <v>1047</v>
      </c>
      <c r="K94" s="1" t="s">
        <v>1089</v>
      </c>
      <c r="L94" s="1">
        <v>18648</v>
      </c>
    </row>
    <row r="95" spans="1:12" x14ac:dyDescent="0.25">
      <c r="A95" s="1" t="s">
        <v>1045</v>
      </c>
      <c r="B95" s="1" t="s">
        <v>1044</v>
      </c>
      <c r="C95" s="1" t="s">
        <v>6</v>
      </c>
      <c r="D95" s="2" t="s">
        <v>5</v>
      </c>
      <c r="E95" s="2" t="str">
        <f>"9520544"</f>
        <v>9520544</v>
      </c>
      <c r="F95" s="2" t="s">
        <v>1088</v>
      </c>
      <c r="G95" s="1">
        <v>2104203238</v>
      </c>
      <c r="H95" s="1" t="s">
        <v>1087</v>
      </c>
      <c r="I95" s="1" t="s">
        <v>1057</v>
      </c>
      <c r="J95" s="1" t="s">
        <v>1056</v>
      </c>
      <c r="K95" s="1" t="s">
        <v>1086</v>
      </c>
      <c r="L95" s="1">
        <v>18542</v>
      </c>
    </row>
    <row r="96" spans="1:12" x14ac:dyDescent="0.25">
      <c r="A96" s="1" t="s">
        <v>1045</v>
      </c>
      <c r="B96" s="1" t="s">
        <v>1044</v>
      </c>
      <c r="C96" s="1" t="s">
        <v>13</v>
      </c>
      <c r="D96" s="2" t="s">
        <v>12</v>
      </c>
      <c r="E96" s="2" t="str">
        <f>"9520552"</f>
        <v>9520552</v>
      </c>
      <c r="F96" s="2" t="s">
        <v>1085</v>
      </c>
      <c r="G96" s="1">
        <v>2104210077</v>
      </c>
      <c r="H96" s="1" t="s">
        <v>1084</v>
      </c>
      <c r="I96" s="1" t="s">
        <v>1057</v>
      </c>
      <c r="J96" s="1" t="s">
        <v>1056</v>
      </c>
      <c r="K96" s="1" t="s">
        <v>1083</v>
      </c>
      <c r="L96" s="1">
        <v>18533</v>
      </c>
    </row>
    <row r="97" spans="1:12" x14ac:dyDescent="0.25">
      <c r="A97" s="1" t="s">
        <v>1045</v>
      </c>
      <c r="B97" s="1" t="s">
        <v>1044</v>
      </c>
      <c r="C97" s="1" t="s">
        <v>13</v>
      </c>
      <c r="D97" s="2" t="s">
        <v>12</v>
      </c>
      <c r="E97" s="2" t="str">
        <f>"9520543"</f>
        <v>9520543</v>
      </c>
      <c r="F97" s="2" t="s">
        <v>1082</v>
      </c>
      <c r="G97" s="1">
        <v>2104311939</v>
      </c>
      <c r="H97" s="1" t="s">
        <v>1081</v>
      </c>
      <c r="I97" s="1" t="s">
        <v>1048</v>
      </c>
      <c r="J97" s="1" t="s">
        <v>1080</v>
      </c>
      <c r="K97" s="1" t="s">
        <v>1079</v>
      </c>
      <c r="L97" s="1">
        <v>18756</v>
      </c>
    </row>
    <row r="98" spans="1:12" x14ac:dyDescent="0.25">
      <c r="A98" s="1" t="s">
        <v>1045</v>
      </c>
      <c r="B98" s="1" t="s">
        <v>1044</v>
      </c>
      <c r="C98" s="1" t="s">
        <v>13</v>
      </c>
      <c r="D98" s="2" t="s">
        <v>12</v>
      </c>
      <c r="E98" s="2" t="str">
        <f>"9520246"</f>
        <v>9520246</v>
      </c>
      <c r="F98" s="2" t="s">
        <v>1078</v>
      </c>
      <c r="G98" s="1">
        <v>2104204119</v>
      </c>
      <c r="H98" s="1" t="s">
        <v>1077</v>
      </c>
      <c r="I98" s="1" t="s">
        <v>1057</v>
      </c>
      <c r="J98" s="1" t="s">
        <v>1076</v>
      </c>
      <c r="K98" s="1" t="s">
        <v>1075</v>
      </c>
      <c r="L98" s="1">
        <v>18542</v>
      </c>
    </row>
    <row r="99" spans="1:12" x14ac:dyDescent="0.25">
      <c r="A99" s="1" t="s">
        <v>1045</v>
      </c>
      <c r="B99" s="1" t="s">
        <v>1044</v>
      </c>
      <c r="C99" s="1" t="s">
        <v>6</v>
      </c>
      <c r="D99" s="2" t="s">
        <v>5</v>
      </c>
      <c r="E99" s="2" t="str">
        <f>"9520553"</f>
        <v>9520553</v>
      </c>
      <c r="F99" s="2" t="s">
        <v>1074</v>
      </c>
      <c r="G99" s="1">
        <v>2104958326</v>
      </c>
      <c r="H99" s="1" t="s">
        <v>1073</v>
      </c>
      <c r="I99" s="1" t="s">
        <v>1072</v>
      </c>
      <c r="J99" s="1" t="s">
        <v>1071</v>
      </c>
      <c r="K99" s="1" t="s">
        <v>1070</v>
      </c>
      <c r="L99" s="1">
        <v>18121</v>
      </c>
    </row>
    <row r="100" spans="1:12" x14ac:dyDescent="0.25">
      <c r="A100" s="1" t="s">
        <v>1045</v>
      </c>
      <c r="B100" s="1" t="s">
        <v>1044</v>
      </c>
      <c r="C100" s="1" t="s">
        <v>13</v>
      </c>
      <c r="D100" s="2" t="s">
        <v>12</v>
      </c>
      <c r="E100" s="2" t="str">
        <f>"9520336"</f>
        <v>9520336</v>
      </c>
      <c r="F100" s="2" t="s">
        <v>1069</v>
      </c>
      <c r="G100" s="1">
        <v>2131301445</v>
      </c>
      <c r="H100" s="1" t="s">
        <v>1068</v>
      </c>
      <c r="I100" s="1" t="s">
        <v>1067</v>
      </c>
      <c r="J100" s="1" t="s">
        <v>1066</v>
      </c>
      <c r="K100" s="1" t="s">
        <v>1065</v>
      </c>
      <c r="L100" s="1">
        <v>18863</v>
      </c>
    </row>
    <row r="101" spans="1:12" x14ac:dyDescent="0.25">
      <c r="A101" s="1" t="s">
        <v>1045</v>
      </c>
      <c r="B101" s="1" t="s">
        <v>1044</v>
      </c>
      <c r="C101" s="1" t="s">
        <v>13</v>
      </c>
      <c r="D101" s="2" t="s">
        <v>12</v>
      </c>
      <c r="E101" s="2" t="str">
        <f>"9520546"</f>
        <v>9520546</v>
      </c>
      <c r="F101" s="2" t="s">
        <v>1064</v>
      </c>
      <c r="G101" s="1">
        <v>2104672374</v>
      </c>
      <c r="H101" s="1" t="s">
        <v>1063</v>
      </c>
      <c r="I101" s="1" t="s">
        <v>1062</v>
      </c>
      <c r="J101" s="1" t="s">
        <v>1061</v>
      </c>
      <c r="K101" s="1" t="s">
        <v>1060</v>
      </c>
      <c r="L101" s="1">
        <v>18900</v>
      </c>
    </row>
    <row r="102" spans="1:12" x14ac:dyDescent="0.25">
      <c r="A102" s="1" t="s">
        <v>1045</v>
      </c>
      <c r="B102" s="1" t="s">
        <v>1044</v>
      </c>
      <c r="C102" s="1" t="s">
        <v>13</v>
      </c>
      <c r="D102" s="2" t="s">
        <v>12</v>
      </c>
      <c r="E102" s="2" t="str">
        <f>"9520247"</f>
        <v>9520247</v>
      </c>
      <c r="F102" s="2" t="s">
        <v>1059</v>
      </c>
      <c r="G102" s="1">
        <v>2110133062</v>
      </c>
      <c r="H102" s="1" t="s">
        <v>1058</v>
      </c>
      <c r="I102" s="1" t="s">
        <v>1057</v>
      </c>
      <c r="J102" s="1" t="s">
        <v>1056</v>
      </c>
      <c r="K102" s="1" t="s">
        <v>1055</v>
      </c>
      <c r="L102" s="1">
        <v>18543</v>
      </c>
    </row>
    <row r="103" spans="1:12" x14ac:dyDescent="0.25">
      <c r="A103" s="1" t="s">
        <v>1045</v>
      </c>
      <c r="B103" s="1" t="s">
        <v>1044</v>
      </c>
      <c r="C103" s="1" t="s">
        <v>6</v>
      </c>
      <c r="D103" s="2" t="s">
        <v>5</v>
      </c>
      <c r="E103" s="2" t="str">
        <f>"9520551"</f>
        <v>9520551</v>
      </c>
      <c r="F103" s="2" t="s">
        <v>1054</v>
      </c>
      <c r="G103" s="1">
        <v>2104015730</v>
      </c>
      <c r="H103" s="1" t="s">
        <v>1053</v>
      </c>
      <c r="I103" s="1" t="s">
        <v>1048</v>
      </c>
      <c r="J103" s="1" t="s">
        <v>1052</v>
      </c>
      <c r="K103" s="1" t="s">
        <v>1051</v>
      </c>
      <c r="L103" s="1">
        <v>18755</v>
      </c>
    </row>
    <row r="104" spans="1:12" x14ac:dyDescent="0.25">
      <c r="A104" s="1" t="s">
        <v>1045</v>
      </c>
      <c r="B104" s="1" t="s">
        <v>1044</v>
      </c>
      <c r="C104" s="1" t="s">
        <v>6</v>
      </c>
      <c r="D104" s="2" t="s">
        <v>5</v>
      </c>
      <c r="E104" s="2" t="str">
        <f>"9521071"</f>
        <v>9521071</v>
      </c>
      <c r="F104" s="2" t="s">
        <v>1050</v>
      </c>
      <c r="G104" s="1">
        <v>2104628010</v>
      </c>
      <c r="H104" s="1" t="s">
        <v>1049</v>
      </c>
      <c r="I104" s="1" t="s">
        <v>1048</v>
      </c>
      <c r="J104" s="1" t="s">
        <v>1047</v>
      </c>
      <c r="K104" s="1" t="s">
        <v>1046</v>
      </c>
      <c r="L104" s="1">
        <v>18648</v>
      </c>
    </row>
    <row r="105" spans="1:12" x14ac:dyDescent="0.25">
      <c r="A105" s="1" t="s">
        <v>1045</v>
      </c>
      <c r="B105" s="1" t="s">
        <v>1044</v>
      </c>
      <c r="C105" s="1" t="s">
        <v>13</v>
      </c>
      <c r="D105" s="2" t="s">
        <v>12</v>
      </c>
      <c r="E105" s="2" t="str">
        <f>"9541000"</f>
        <v>9541000</v>
      </c>
      <c r="F105" s="2" t="s">
        <v>1043</v>
      </c>
      <c r="G105" s="1">
        <v>2297028322</v>
      </c>
      <c r="H105" s="1" t="s">
        <v>1042</v>
      </c>
      <c r="I105" s="1" t="s">
        <v>1041</v>
      </c>
      <c r="J105" s="1" t="s">
        <v>1040</v>
      </c>
      <c r="K105" s="1" t="s">
        <v>1039</v>
      </c>
      <c r="L105" s="1">
        <v>18010</v>
      </c>
    </row>
    <row r="106" spans="1:12" x14ac:dyDescent="0.25">
      <c r="A106" s="1" t="s">
        <v>994</v>
      </c>
      <c r="B106" s="1" t="s">
        <v>1018</v>
      </c>
      <c r="C106" s="1" t="s">
        <v>6</v>
      </c>
      <c r="D106" s="2" t="s">
        <v>5</v>
      </c>
      <c r="E106" s="2" t="str">
        <f>"9520702"</f>
        <v>9520702</v>
      </c>
      <c r="F106" s="2" t="s">
        <v>1038</v>
      </c>
      <c r="G106" s="1">
        <v>2254092573</v>
      </c>
      <c r="H106" s="1" t="s">
        <v>1037</v>
      </c>
      <c r="I106" s="1" t="s">
        <v>1021</v>
      </c>
      <c r="J106" s="1" t="s">
        <v>1019</v>
      </c>
      <c r="K106" s="1" t="s">
        <v>1019</v>
      </c>
      <c r="L106" s="1">
        <v>81400</v>
      </c>
    </row>
    <row r="107" spans="1:12" x14ac:dyDescent="0.25">
      <c r="A107" s="1" t="s">
        <v>994</v>
      </c>
      <c r="B107" s="1" t="s">
        <v>1018</v>
      </c>
      <c r="C107" s="1" t="s">
        <v>6</v>
      </c>
      <c r="D107" s="2" t="s">
        <v>5</v>
      </c>
      <c r="E107" s="2" t="str">
        <f>"9330146"</f>
        <v>9330146</v>
      </c>
      <c r="F107" s="2" t="s">
        <v>1036</v>
      </c>
      <c r="G107" s="1">
        <v>2251043593</v>
      </c>
      <c r="H107" s="1" t="s">
        <v>1035</v>
      </c>
      <c r="I107" s="1" t="s">
        <v>1030</v>
      </c>
      <c r="J107" s="1" t="s">
        <v>1034</v>
      </c>
      <c r="K107" s="1" t="s">
        <v>1033</v>
      </c>
      <c r="L107" s="1">
        <v>81100</v>
      </c>
    </row>
    <row r="108" spans="1:12" x14ac:dyDescent="0.25">
      <c r="A108" s="1" t="s">
        <v>994</v>
      </c>
      <c r="B108" s="1" t="s">
        <v>1018</v>
      </c>
      <c r="C108" s="1" t="s">
        <v>13</v>
      </c>
      <c r="D108" s="2" t="s">
        <v>12</v>
      </c>
      <c r="E108" s="2" t="str">
        <f>"9330134"</f>
        <v>9330134</v>
      </c>
      <c r="F108" s="2" t="s">
        <v>1032</v>
      </c>
      <c r="G108" s="1">
        <v>2251023171</v>
      </c>
      <c r="H108" s="1" t="s">
        <v>1031</v>
      </c>
      <c r="I108" s="1" t="s">
        <v>1030</v>
      </c>
      <c r="J108" s="1" t="s">
        <v>1029</v>
      </c>
      <c r="K108" s="1" t="s">
        <v>1028</v>
      </c>
      <c r="L108" s="1">
        <v>81100</v>
      </c>
    </row>
    <row r="109" spans="1:12" x14ac:dyDescent="0.25">
      <c r="A109" s="1" t="s">
        <v>994</v>
      </c>
      <c r="B109" s="1" t="s">
        <v>1018</v>
      </c>
      <c r="C109" s="1" t="s">
        <v>13</v>
      </c>
      <c r="D109" s="2" t="s">
        <v>12</v>
      </c>
      <c r="E109" s="2" t="str">
        <f>"9521168"</f>
        <v>9521168</v>
      </c>
      <c r="F109" s="2" t="s">
        <v>1027</v>
      </c>
      <c r="G109" s="1">
        <v>2253022329</v>
      </c>
      <c r="H109" s="1" t="s">
        <v>1026</v>
      </c>
      <c r="I109" s="1" t="s">
        <v>1015</v>
      </c>
      <c r="J109" s="1" t="s">
        <v>1025</v>
      </c>
      <c r="K109" s="1" t="s">
        <v>1024</v>
      </c>
      <c r="L109" s="1">
        <v>81107</v>
      </c>
    </row>
    <row r="110" spans="1:12" x14ac:dyDescent="0.25">
      <c r="A110" s="1" t="s">
        <v>994</v>
      </c>
      <c r="B110" s="1" t="s">
        <v>1018</v>
      </c>
      <c r="C110" s="1" t="s">
        <v>13</v>
      </c>
      <c r="D110" s="2" t="s">
        <v>12</v>
      </c>
      <c r="E110" s="2" t="str">
        <f>"9520726"</f>
        <v>9520726</v>
      </c>
      <c r="F110" s="2" t="s">
        <v>1023</v>
      </c>
      <c r="G110" s="1">
        <v>2254092573</v>
      </c>
      <c r="H110" s="1" t="s">
        <v>1022</v>
      </c>
      <c r="I110" s="1" t="s">
        <v>1021</v>
      </c>
      <c r="J110" s="1" t="s">
        <v>1020</v>
      </c>
      <c r="K110" s="1" t="s">
        <v>1019</v>
      </c>
      <c r="L110" s="1">
        <v>81400</v>
      </c>
    </row>
    <row r="111" spans="1:12" x14ac:dyDescent="0.25">
      <c r="A111" s="1" t="s">
        <v>994</v>
      </c>
      <c r="B111" s="1" t="s">
        <v>1018</v>
      </c>
      <c r="C111" s="1" t="s">
        <v>6</v>
      </c>
      <c r="D111" s="2" t="s">
        <v>5</v>
      </c>
      <c r="E111" s="2" t="str">
        <f>"9521258"</f>
        <v>9521258</v>
      </c>
      <c r="F111" s="2" t="s">
        <v>1017</v>
      </c>
      <c r="G111" s="1">
        <v>2253029769</v>
      </c>
      <c r="H111" s="1" t="s">
        <v>1016</v>
      </c>
      <c r="I111" s="1" t="s">
        <v>1015</v>
      </c>
      <c r="J111" s="1" t="s">
        <v>1014</v>
      </c>
      <c r="K111" s="1" t="s">
        <v>1014</v>
      </c>
      <c r="L111" s="1">
        <v>81107</v>
      </c>
    </row>
    <row r="112" spans="1:12" x14ac:dyDescent="0.25">
      <c r="A112" s="1" t="s">
        <v>994</v>
      </c>
      <c r="B112" s="1" t="s">
        <v>1003</v>
      </c>
      <c r="C112" s="1" t="s">
        <v>13</v>
      </c>
      <c r="D112" s="2" t="s">
        <v>12</v>
      </c>
      <c r="E112" s="2" t="str">
        <f>"9430116"</f>
        <v>9430116</v>
      </c>
      <c r="F112" s="2" t="s">
        <v>1013</v>
      </c>
      <c r="G112" s="1">
        <v>2273089788</v>
      </c>
      <c r="H112" s="1" t="s">
        <v>1012</v>
      </c>
      <c r="I112" s="1" t="s">
        <v>1000</v>
      </c>
      <c r="J112" s="1" t="s">
        <v>1011</v>
      </c>
      <c r="K112" s="1" t="s">
        <v>1010</v>
      </c>
      <c r="L112" s="1">
        <v>83100</v>
      </c>
    </row>
    <row r="113" spans="1:12" x14ac:dyDescent="0.25">
      <c r="A113" s="1" t="s">
        <v>994</v>
      </c>
      <c r="B113" s="1" t="s">
        <v>1003</v>
      </c>
      <c r="C113" s="1" t="s">
        <v>13</v>
      </c>
      <c r="D113" s="2" t="s">
        <v>12</v>
      </c>
      <c r="E113" s="2" t="str">
        <f>"9521489"</f>
        <v>9521489</v>
      </c>
      <c r="F113" s="2" t="s">
        <v>1009</v>
      </c>
      <c r="G113" s="1">
        <v>2275061279</v>
      </c>
      <c r="H113" s="1" t="s">
        <v>1008</v>
      </c>
      <c r="I113" s="1" t="s">
        <v>1005</v>
      </c>
      <c r="J113" s="1" t="s">
        <v>1005</v>
      </c>
      <c r="K113" s="1" t="s">
        <v>1004</v>
      </c>
      <c r="L113" s="1">
        <v>83302</v>
      </c>
    </row>
    <row r="114" spans="1:12" x14ac:dyDescent="0.25">
      <c r="A114" s="1" t="s">
        <v>994</v>
      </c>
      <c r="B114" s="1" t="s">
        <v>1003</v>
      </c>
      <c r="C114" s="1" t="s">
        <v>6</v>
      </c>
      <c r="D114" s="2" t="s">
        <v>5</v>
      </c>
      <c r="E114" s="2" t="str">
        <f>"9521490"</f>
        <v>9521490</v>
      </c>
      <c r="F114" s="2" t="s">
        <v>1007</v>
      </c>
      <c r="G114" s="1">
        <v>2275061279</v>
      </c>
      <c r="H114" s="1" t="s">
        <v>1006</v>
      </c>
      <c r="I114" s="1" t="s">
        <v>1005</v>
      </c>
      <c r="J114" s="1" t="s">
        <v>1005</v>
      </c>
      <c r="K114" s="1" t="s">
        <v>1004</v>
      </c>
      <c r="L114" s="1">
        <v>83300</v>
      </c>
    </row>
    <row r="115" spans="1:12" x14ac:dyDescent="0.25">
      <c r="A115" s="1" t="s">
        <v>994</v>
      </c>
      <c r="B115" s="1" t="s">
        <v>1003</v>
      </c>
      <c r="C115" s="1" t="s">
        <v>6</v>
      </c>
      <c r="D115" s="2" t="s">
        <v>5</v>
      </c>
      <c r="E115" s="2" t="str">
        <f>"9430119"</f>
        <v>9430119</v>
      </c>
      <c r="F115" s="2" t="s">
        <v>1002</v>
      </c>
      <c r="G115" s="1">
        <v>2273086624</v>
      </c>
      <c r="H115" s="1" t="s">
        <v>1001</v>
      </c>
      <c r="I115" s="1" t="s">
        <v>1000</v>
      </c>
      <c r="J115" s="1" t="s">
        <v>999</v>
      </c>
      <c r="K115" s="1" t="s">
        <v>998</v>
      </c>
      <c r="L115" s="1">
        <v>83100</v>
      </c>
    </row>
    <row r="116" spans="1:12" x14ac:dyDescent="0.25">
      <c r="A116" s="1" t="s">
        <v>994</v>
      </c>
      <c r="B116" s="1" t="s">
        <v>993</v>
      </c>
      <c r="C116" s="1" t="s">
        <v>13</v>
      </c>
      <c r="D116" s="2" t="s">
        <v>12</v>
      </c>
      <c r="E116" s="2" t="str">
        <f>"9510110"</f>
        <v>9510110</v>
      </c>
      <c r="F116" s="2" t="s">
        <v>997</v>
      </c>
      <c r="G116" s="1">
        <v>2271022130</v>
      </c>
      <c r="H116" s="1" t="s">
        <v>996</v>
      </c>
      <c r="I116" s="1" t="s">
        <v>990</v>
      </c>
      <c r="J116" s="1" t="s">
        <v>989</v>
      </c>
      <c r="K116" s="1" t="s">
        <v>995</v>
      </c>
      <c r="L116" s="1">
        <v>82132</v>
      </c>
    </row>
    <row r="117" spans="1:12" x14ac:dyDescent="0.25">
      <c r="A117" s="1" t="s">
        <v>994</v>
      </c>
      <c r="B117" s="1" t="s">
        <v>993</v>
      </c>
      <c r="C117" s="1" t="s">
        <v>6</v>
      </c>
      <c r="D117" s="2" t="s">
        <v>5</v>
      </c>
      <c r="E117" s="2" t="str">
        <f>"9510112"</f>
        <v>9510112</v>
      </c>
      <c r="F117" s="2" t="s">
        <v>992</v>
      </c>
      <c r="G117" s="1">
        <v>2271041946</v>
      </c>
      <c r="H117" s="1" t="s">
        <v>991</v>
      </c>
      <c r="I117" s="1" t="s">
        <v>990</v>
      </c>
      <c r="J117" s="1" t="s">
        <v>989</v>
      </c>
      <c r="K117" s="1" t="s">
        <v>988</v>
      </c>
      <c r="L117" s="1">
        <v>82100</v>
      </c>
    </row>
    <row r="118" spans="1:12" x14ac:dyDescent="0.25">
      <c r="A118" s="1" t="s">
        <v>855</v>
      </c>
      <c r="B118" s="1" t="s">
        <v>949</v>
      </c>
      <c r="C118" s="1" t="s">
        <v>13</v>
      </c>
      <c r="D118" s="2" t="s">
        <v>12</v>
      </c>
      <c r="E118" s="2" t="str">
        <f>"9010629"</f>
        <v>9010629</v>
      </c>
      <c r="F118" s="2" t="s">
        <v>987</v>
      </c>
      <c r="G118" s="1">
        <v>2631051114</v>
      </c>
      <c r="H118" s="1" t="s">
        <v>986</v>
      </c>
      <c r="I118" s="1" t="s">
        <v>957</v>
      </c>
      <c r="J118" s="1" t="s">
        <v>985</v>
      </c>
      <c r="K118" s="1" t="s">
        <v>955</v>
      </c>
      <c r="L118" s="1">
        <v>30200</v>
      </c>
    </row>
    <row r="119" spans="1:12" x14ac:dyDescent="0.25">
      <c r="A119" s="1" t="s">
        <v>855</v>
      </c>
      <c r="B119" s="1" t="s">
        <v>949</v>
      </c>
      <c r="C119" s="1" t="s">
        <v>13</v>
      </c>
      <c r="D119" s="2" t="s">
        <v>12</v>
      </c>
      <c r="E119" s="2" t="str">
        <f>"9520885"</f>
        <v>9520885</v>
      </c>
      <c r="F119" s="2" t="s">
        <v>984</v>
      </c>
      <c r="G119" s="1">
        <v>2641049499</v>
      </c>
      <c r="H119" s="1" t="s">
        <v>983</v>
      </c>
      <c r="I119" s="1" t="s">
        <v>965</v>
      </c>
      <c r="J119" s="1" t="s">
        <v>964</v>
      </c>
      <c r="K119" s="1" t="s">
        <v>982</v>
      </c>
      <c r="L119" s="1">
        <v>30100</v>
      </c>
    </row>
    <row r="120" spans="1:12" x14ac:dyDescent="0.25">
      <c r="A120" s="1" t="s">
        <v>855</v>
      </c>
      <c r="B120" s="1" t="s">
        <v>949</v>
      </c>
      <c r="C120" s="1" t="s">
        <v>13</v>
      </c>
      <c r="D120" s="2" t="s">
        <v>12</v>
      </c>
      <c r="E120" s="2" t="str">
        <f>"9520722"</f>
        <v>9520722</v>
      </c>
      <c r="F120" s="2" t="s">
        <v>981</v>
      </c>
      <c r="G120" s="1">
        <v>2634021622</v>
      </c>
      <c r="H120" s="1" t="s">
        <v>980</v>
      </c>
      <c r="I120" s="1" t="s">
        <v>952</v>
      </c>
      <c r="J120" s="1" t="s">
        <v>979</v>
      </c>
      <c r="K120" s="1" t="s">
        <v>978</v>
      </c>
      <c r="L120" s="1">
        <v>30300</v>
      </c>
    </row>
    <row r="121" spans="1:12" x14ac:dyDescent="0.25">
      <c r="A121" s="1" t="s">
        <v>855</v>
      </c>
      <c r="B121" s="1" t="s">
        <v>949</v>
      </c>
      <c r="C121" s="1" t="s">
        <v>13</v>
      </c>
      <c r="D121" s="2" t="s">
        <v>12</v>
      </c>
      <c r="E121" s="2" t="str">
        <f>"9010471"</f>
        <v>9010471</v>
      </c>
      <c r="F121" s="2" t="s">
        <v>977</v>
      </c>
      <c r="G121" s="1">
        <v>2641025666</v>
      </c>
      <c r="H121" s="1" t="s">
        <v>976</v>
      </c>
      <c r="I121" s="1" t="s">
        <v>965</v>
      </c>
      <c r="J121" s="1" t="s">
        <v>975</v>
      </c>
      <c r="K121" s="1" t="s">
        <v>963</v>
      </c>
      <c r="L121" s="1">
        <v>30133</v>
      </c>
    </row>
    <row r="122" spans="1:12" x14ac:dyDescent="0.25">
      <c r="A122" s="1" t="s">
        <v>855</v>
      </c>
      <c r="B122" s="1" t="s">
        <v>949</v>
      </c>
      <c r="C122" s="1" t="s">
        <v>6</v>
      </c>
      <c r="D122" s="2" t="s">
        <v>5</v>
      </c>
      <c r="E122" s="2" t="str">
        <f>"9010662"</f>
        <v>9010662</v>
      </c>
      <c r="F122" s="2" t="s">
        <v>974</v>
      </c>
      <c r="G122" s="1">
        <v>2641026205</v>
      </c>
      <c r="H122" s="1" t="s">
        <v>973</v>
      </c>
      <c r="I122" s="1" t="s">
        <v>965</v>
      </c>
      <c r="J122" s="1" t="s">
        <v>964</v>
      </c>
      <c r="K122" s="1" t="s">
        <v>972</v>
      </c>
      <c r="L122" s="1">
        <v>30132</v>
      </c>
    </row>
    <row r="123" spans="1:12" x14ac:dyDescent="0.25">
      <c r="A123" s="1" t="s">
        <v>855</v>
      </c>
      <c r="B123" s="1" t="s">
        <v>949</v>
      </c>
      <c r="C123" s="1" t="s">
        <v>13</v>
      </c>
      <c r="D123" s="2" t="s">
        <v>12</v>
      </c>
      <c r="E123" s="2" t="str">
        <f>"9520811"</f>
        <v>9520811</v>
      </c>
      <c r="F123" s="2" t="s">
        <v>971</v>
      </c>
      <c r="G123" s="1">
        <v>2641044413</v>
      </c>
      <c r="H123" s="1" t="s">
        <v>970</v>
      </c>
      <c r="I123" s="1" t="s">
        <v>965</v>
      </c>
      <c r="J123" s="1" t="s">
        <v>969</v>
      </c>
      <c r="K123" s="1" t="s">
        <v>968</v>
      </c>
      <c r="L123" s="1">
        <v>30100</v>
      </c>
    </row>
    <row r="124" spans="1:12" x14ac:dyDescent="0.25">
      <c r="A124" s="1" t="s">
        <v>855</v>
      </c>
      <c r="B124" s="1" t="s">
        <v>949</v>
      </c>
      <c r="C124" s="1" t="s">
        <v>6</v>
      </c>
      <c r="D124" s="2" t="s">
        <v>5</v>
      </c>
      <c r="E124" s="2" t="str">
        <f>"9010661"</f>
        <v>9010661</v>
      </c>
      <c r="F124" s="2" t="s">
        <v>967</v>
      </c>
      <c r="G124" s="1">
        <v>2641025666</v>
      </c>
      <c r="H124" s="1" t="s">
        <v>966</v>
      </c>
      <c r="I124" s="1" t="s">
        <v>965</v>
      </c>
      <c r="J124" s="1" t="s">
        <v>964</v>
      </c>
      <c r="K124" s="1" t="s">
        <v>963</v>
      </c>
      <c r="L124" s="1">
        <v>30100</v>
      </c>
    </row>
    <row r="125" spans="1:12" x14ac:dyDescent="0.25">
      <c r="A125" s="1" t="s">
        <v>855</v>
      </c>
      <c r="B125" s="1" t="s">
        <v>949</v>
      </c>
      <c r="C125" s="1" t="s">
        <v>13</v>
      </c>
      <c r="D125" s="2" t="s">
        <v>12</v>
      </c>
      <c r="E125" s="2" t="str">
        <f>"9521485"</f>
        <v>9521485</v>
      </c>
      <c r="F125" s="2" t="s">
        <v>962</v>
      </c>
      <c r="G125" s="1">
        <v>2643022251</v>
      </c>
      <c r="H125" s="1" t="s">
        <v>961</v>
      </c>
      <c r="I125" s="1" t="s">
        <v>946</v>
      </c>
      <c r="J125" s="1" t="s">
        <v>945</v>
      </c>
      <c r="K125" s="1" t="s">
        <v>960</v>
      </c>
      <c r="L125" s="1">
        <v>30002</v>
      </c>
    </row>
    <row r="126" spans="1:12" x14ac:dyDescent="0.25">
      <c r="A126" s="1" t="s">
        <v>855</v>
      </c>
      <c r="B126" s="1" t="s">
        <v>949</v>
      </c>
      <c r="C126" s="1" t="s">
        <v>6</v>
      </c>
      <c r="D126" s="2" t="s">
        <v>5</v>
      </c>
      <c r="E126" s="2" t="str">
        <f>"9521059"</f>
        <v>9521059</v>
      </c>
      <c r="F126" s="2" t="s">
        <v>959</v>
      </c>
      <c r="G126" s="1">
        <v>2631051114</v>
      </c>
      <c r="H126" s="1" t="s">
        <v>958</v>
      </c>
      <c r="I126" s="1" t="s">
        <v>957</v>
      </c>
      <c r="J126" s="1" t="s">
        <v>956</v>
      </c>
      <c r="K126" s="1" t="s">
        <v>955</v>
      </c>
      <c r="L126" s="1">
        <v>30200</v>
      </c>
    </row>
    <row r="127" spans="1:12" x14ac:dyDescent="0.25">
      <c r="A127" s="1" t="s">
        <v>855</v>
      </c>
      <c r="B127" s="1" t="s">
        <v>949</v>
      </c>
      <c r="C127" s="1" t="s">
        <v>6</v>
      </c>
      <c r="D127" s="2" t="s">
        <v>5</v>
      </c>
      <c r="E127" s="2" t="str">
        <f>"9521033"</f>
        <v>9521033</v>
      </c>
      <c r="F127" s="2" t="s">
        <v>954</v>
      </c>
      <c r="G127" s="1">
        <v>2634021622</v>
      </c>
      <c r="H127" s="1" t="s">
        <v>953</v>
      </c>
      <c r="I127" s="1" t="s">
        <v>952</v>
      </c>
      <c r="J127" s="1" t="s">
        <v>951</v>
      </c>
      <c r="K127" s="1" t="s">
        <v>950</v>
      </c>
      <c r="L127" s="1">
        <v>30300</v>
      </c>
    </row>
    <row r="128" spans="1:12" x14ac:dyDescent="0.25">
      <c r="A128" s="1" t="s">
        <v>855</v>
      </c>
      <c r="B128" s="1" t="s">
        <v>949</v>
      </c>
      <c r="C128" s="1" t="s">
        <v>6</v>
      </c>
      <c r="D128" s="2" t="s">
        <v>5</v>
      </c>
      <c r="E128" s="2" t="str">
        <f>"9011001"</f>
        <v>9011001</v>
      </c>
      <c r="F128" s="2" t="s">
        <v>948</v>
      </c>
      <c r="G128" s="1">
        <v>2643022251</v>
      </c>
      <c r="H128" s="1" t="s">
        <v>947</v>
      </c>
      <c r="I128" s="1" t="s">
        <v>946</v>
      </c>
      <c r="J128" s="1" t="s">
        <v>945</v>
      </c>
      <c r="K128" s="1" t="s">
        <v>944</v>
      </c>
      <c r="L128" s="1">
        <v>30002</v>
      </c>
    </row>
    <row r="129" spans="1:12" x14ac:dyDescent="0.25">
      <c r="A129" s="1" t="s">
        <v>855</v>
      </c>
      <c r="B129" s="1" t="s">
        <v>886</v>
      </c>
      <c r="C129" s="1" t="s">
        <v>13</v>
      </c>
      <c r="D129" s="2" t="s">
        <v>12</v>
      </c>
      <c r="E129" s="2" t="str">
        <f>"9060587"</f>
        <v>9060587</v>
      </c>
      <c r="F129" s="2" t="s">
        <v>943</v>
      </c>
      <c r="G129" s="1">
        <v>2691026764</v>
      </c>
      <c r="H129" s="1" t="s">
        <v>942</v>
      </c>
      <c r="I129" s="1" t="s">
        <v>889</v>
      </c>
      <c r="J129" s="1" t="s">
        <v>888</v>
      </c>
      <c r="K129" s="1" t="s">
        <v>941</v>
      </c>
      <c r="L129" s="1">
        <v>25100</v>
      </c>
    </row>
    <row r="130" spans="1:12" x14ac:dyDescent="0.25">
      <c r="A130" s="1" t="s">
        <v>855</v>
      </c>
      <c r="B130" s="1" t="s">
        <v>886</v>
      </c>
      <c r="C130" s="1" t="s">
        <v>13</v>
      </c>
      <c r="D130" s="2" t="s">
        <v>12</v>
      </c>
      <c r="E130" s="2" t="str">
        <f>"9060599"</f>
        <v>9060599</v>
      </c>
      <c r="F130" s="2" t="s">
        <v>940</v>
      </c>
      <c r="G130" s="1">
        <v>2610341698</v>
      </c>
      <c r="H130" s="1" t="s">
        <v>939</v>
      </c>
      <c r="I130" s="1" t="s">
        <v>894</v>
      </c>
      <c r="J130" s="1" t="s">
        <v>910</v>
      </c>
      <c r="K130" s="1" t="s">
        <v>938</v>
      </c>
      <c r="L130" s="1">
        <v>26332</v>
      </c>
    </row>
    <row r="131" spans="1:12" x14ac:dyDescent="0.25">
      <c r="A131" s="1" t="s">
        <v>855</v>
      </c>
      <c r="B131" s="1" t="s">
        <v>886</v>
      </c>
      <c r="C131" s="1" t="s">
        <v>6</v>
      </c>
      <c r="D131" s="2" t="s">
        <v>5</v>
      </c>
      <c r="E131" s="2" t="str">
        <f>"9060572"</f>
        <v>9060572</v>
      </c>
      <c r="F131" s="2" t="s">
        <v>937</v>
      </c>
      <c r="G131" s="1">
        <v>2610461272</v>
      </c>
      <c r="H131" s="1" t="s">
        <v>936</v>
      </c>
      <c r="I131" s="1" t="s">
        <v>894</v>
      </c>
      <c r="J131" s="1" t="s">
        <v>935</v>
      </c>
      <c r="K131" s="1" t="s">
        <v>934</v>
      </c>
      <c r="L131" s="1">
        <v>26443</v>
      </c>
    </row>
    <row r="132" spans="1:12" x14ac:dyDescent="0.25">
      <c r="A132" s="1" t="s">
        <v>855</v>
      </c>
      <c r="B132" s="1" t="s">
        <v>886</v>
      </c>
      <c r="C132" s="1" t="s">
        <v>13</v>
      </c>
      <c r="D132" s="2" t="s">
        <v>12</v>
      </c>
      <c r="E132" s="2" t="str">
        <f>"9060420"</f>
        <v>9060420</v>
      </c>
      <c r="F132" s="2" t="s">
        <v>933</v>
      </c>
      <c r="G132" s="1">
        <v>2610311466</v>
      </c>
      <c r="H132" s="1" t="s">
        <v>932</v>
      </c>
      <c r="I132" s="1" t="s">
        <v>894</v>
      </c>
      <c r="J132" s="1" t="s">
        <v>910</v>
      </c>
      <c r="K132" s="1" t="s">
        <v>931</v>
      </c>
      <c r="L132" s="1">
        <v>26223</v>
      </c>
    </row>
    <row r="133" spans="1:12" x14ac:dyDescent="0.25">
      <c r="A133" s="1" t="s">
        <v>855</v>
      </c>
      <c r="B133" s="1" t="s">
        <v>886</v>
      </c>
      <c r="C133" s="1" t="s">
        <v>13</v>
      </c>
      <c r="D133" s="2" t="s">
        <v>12</v>
      </c>
      <c r="E133" s="2" t="str">
        <f>"9060403"</f>
        <v>9060403</v>
      </c>
      <c r="F133" s="2" t="s">
        <v>930</v>
      </c>
      <c r="G133" s="1">
        <v>2610330388</v>
      </c>
      <c r="H133" s="1" t="s">
        <v>929</v>
      </c>
      <c r="I133" s="1" t="s">
        <v>894</v>
      </c>
      <c r="J133" s="1" t="s">
        <v>928</v>
      </c>
      <c r="K133" s="1" t="s">
        <v>922</v>
      </c>
      <c r="L133" s="1">
        <v>26332</v>
      </c>
    </row>
    <row r="134" spans="1:12" x14ac:dyDescent="0.25">
      <c r="A134" s="1" t="s">
        <v>855</v>
      </c>
      <c r="B134" s="1" t="s">
        <v>886</v>
      </c>
      <c r="C134" s="1" t="s">
        <v>13</v>
      </c>
      <c r="D134" s="2" t="s">
        <v>12</v>
      </c>
      <c r="E134" s="2" t="str">
        <f>"9060598"</f>
        <v>9060598</v>
      </c>
      <c r="F134" s="2" t="s">
        <v>927</v>
      </c>
      <c r="G134" s="1">
        <v>2610526232</v>
      </c>
      <c r="H134" s="1" t="s">
        <v>926</v>
      </c>
      <c r="I134" s="1" t="s">
        <v>894</v>
      </c>
      <c r="J134" s="1" t="s">
        <v>910</v>
      </c>
      <c r="K134" s="1" t="s">
        <v>925</v>
      </c>
      <c r="L134" s="1">
        <v>26335</v>
      </c>
    </row>
    <row r="135" spans="1:12" x14ac:dyDescent="0.25">
      <c r="A135" s="1" t="s">
        <v>855</v>
      </c>
      <c r="B135" s="1" t="s">
        <v>886</v>
      </c>
      <c r="C135" s="1" t="s">
        <v>6</v>
      </c>
      <c r="D135" s="2" t="s">
        <v>5</v>
      </c>
      <c r="E135" s="2" t="str">
        <f>"9060574"</f>
        <v>9060574</v>
      </c>
      <c r="F135" s="2" t="s">
        <v>924</v>
      </c>
      <c r="G135" s="1">
        <v>2610312947</v>
      </c>
      <c r="H135" s="1" t="s">
        <v>923</v>
      </c>
      <c r="I135" s="1" t="s">
        <v>894</v>
      </c>
      <c r="J135" s="1" t="s">
        <v>910</v>
      </c>
      <c r="K135" s="1" t="s">
        <v>922</v>
      </c>
      <c r="L135" s="1">
        <v>26334</v>
      </c>
    </row>
    <row r="136" spans="1:12" x14ac:dyDescent="0.25">
      <c r="A136" s="1" t="s">
        <v>855</v>
      </c>
      <c r="B136" s="1" t="s">
        <v>886</v>
      </c>
      <c r="C136" s="1" t="s">
        <v>6</v>
      </c>
      <c r="D136" s="2" t="s">
        <v>5</v>
      </c>
      <c r="E136" s="2" t="str">
        <f>"9060621"</f>
        <v>9060621</v>
      </c>
      <c r="F136" s="2" t="s">
        <v>921</v>
      </c>
      <c r="G136" s="1">
        <v>2610431446</v>
      </c>
      <c r="H136" s="1" t="s">
        <v>920</v>
      </c>
      <c r="I136" s="1" t="s">
        <v>894</v>
      </c>
      <c r="J136" s="1" t="s">
        <v>910</v>
      </c>
      <c r="K136" s="1" t="s">
        <v>919</v>
      </c>
      <c r="L136" s="1">
        <v>26223</v>
      </c>
    </row>
    <row r="137" spans="1:12" x14ac:dyDescent="0.25">
      <c r="A137" s="1" t="s">
        <v>855</v>
      </c>
      <c r="B137" s="1" t="s">
        <v>886</v>
      </c>
      <c r="C137" s="1" t="s">
        <v>13</v>
      </c>
      <c r="D137" s="2" t="s">
        <v>12</v>
      </c>
      <c r="E137" s="2" t="str">
        <f>"9060530"</f>
        <v>9060530</v>
      </c>
      <c r="F137" s="2" t="s">
        <v>918</v>
      </c>
      <c r="G137" s="1">
        <v>2610346440</v>
      </c>
      <c r="H137" s="1" t="s">
        <v>917</v>
      </c>
      <c r="I137" s="1" t="s">
        <v>894</v>
      </c>
      <c r="J137" s="1" t="s">
        <v>898</v>
      </c>
      <c r="K137" s="1" t="s">
        <v>916</v>
      </c>
      <c r="L137" s="1">
        <v>26222</v>
      </c>
    </row>
    <row r="138" spans="1:12" x14ac:dyDescent="0.25">
      <c r="A138" s="1" t="s">
        <v>855</v>
      </c>
      <c r="B138" s="1" t="s">
        <v>886</v>
      </c>
      <c r="C138" s="1" t="s">
        <v>6</v>
      </c>
      <c r="D138" s="2" t="s">
        <v>5</v>
      </c>
      <c r="E138" s="2" t="str">
        <f>"9521162"</f>
        <v>9521162</v>
      </c>
      <c r="F138" s="2" t="s">
        <v>915</v>
      </c>
      <c r="G138" s="1"/>
      <c r="H138" s="1" t="s">
        <v>914</v>
      </c>
      <c r="I138" s="1" t="s">
        <v>894</v>
      </c>
      <c r="J138" s="1" t="s">
        <v>913</v>
      </c>
      <c r="K138" s="1" t="s">
        <v>861</v>
      </c>
      <c r="L138" s="1">
        <v>26500</v>
      </c>
    </row>
    <row r="139" spans="1:12" x14ac:dyDescent="0.25">
      <c r="A139" s="1" t="s">
        <v>855</v>
      </c>
      <c r="B139" s="1" t="s">
        <v>886</v>
      </c>
      <c r="C139" s="1" t="s">
        <v>13</v>
      </c>
      <c r="D139" s="2" t="s">
        <v>12</v>
      </c>
      <c r="E139" s="2" t="str">
        <f>"9521173"</f>
        <v>9521173</v>
      </c>
      <c r="F139" s="2" t="s">
        <v>912</v>
      </c>
      <c r="G139" s="1">
        <v>2610461272</v>
      </c>
      <c r="H139" s="1" t="s">
        <v>911</v>
      </c>
      <c r="I139" s="1" t="s">
        <v>894</v>
      </c>
      <c r="J139" s="1" t="s">
        <v>910</v>
      </c>
      <c r="K139" s="1" t="s">
        <v>909</v>
      </c>
      <c r="L139" s="1">
        <v>26443</v>
      </c>
    </row>
    <row r="140" spans="1:12" x14ac:dyDescent="0.25">
      <c r="A140" s="1" t="s">
        <v>855</v>
      </c>
      <c r="B140" s="1" t="s">
        <v>886</v>
      </c>
      <c r="C140" s="1" t="s">
        <v>13</v>
      </c>
      <c r="D140" s="2" t="s">
        <v>12</v>
      </c>
      <c r="E140" s="2" t="str">
        <f>"9521034"</f>
        <v>9521034</v>
      </c>
      <c r="F140" s="2" t="s">
        <v>908</v>
      </c>
      <c r="G140" s="1">
        <v>2693025654</v>
      </c>
      <c r="H140" s="1" t="s">
        <v>907</v>
      </c>
      <c r="I140" s="1" t="s">
        <v>903</v>
      </c>
      <c r="J140" s="1" t="s">
        <v>902</v>
      </c>
      <c r="K140" s="1" t="s">
        <v>906</v>
      </c>
      <c r="L140" s="1">
        <v>25200</v>
      </c>
    </row>
    <row r="141" spans="1:12" x14ac:dyDescent="0.25">
      <c r="A141" s="1" t="s">
        <v>855</v>
      </c>
      <c r="B141" s="1" t="s">
        <v>886</v>
      </c>
      <c r="C141" s="1" t="s">
        <v>6</v>
      </c>
      <c r="D141" s="2" t="s">
        <v>5</v>
      </c>
      <c r="E141" s="2" t="str">
        <f>"9521035"</f>
        <v>9521035</v>
      </c>
      <c r="F141" s="2" t="s">
        <v>905</v>
      </c>
      <c r="G141" s="1">
        <v>2693023651</v>
      </c>
      <c r="H141" s="1" t="s">
        <v>904</v>
      </c>
      <c r="I141" s="1" t="s">
        <v>903</v>
      </c>
      <c r="J141" s="1" t="s">
        <v>902</v>
      </c>
      <c r="K141" s="1" t="s">
        <v>901</v>
      </c>
      <c r="L141" s="1">
        <v>25200</v>
      </c>
    </row>
    <row r="142" spans="1:12" x14ac:dyDescent="0.25">
      <c r="A142" s="1" t="s">
        <v>855</v>
      </c>
      <c r="B142" s="1" t="s">
        <v>886</v>
      </c>
      <c r="C142" s="1" t="s">
        <v>6</v>
      </c>
      <c r="D142" s="2" t="s">
        <v>5</v>
      </c>
      <c r="E142" s="2" t="str">
        <f>"9521282"</f>
        <v>9521282</v>
      </c>
      <c r="F142" s="2" t="s">
        <v>900</v>
      </c>
      <c r="G142" s="1">
        <v>2610642482</v>
      </c>
      <c r="H142" s="1" t="s">
        <v>899</v>
      </c>
      <c r="I142" s="1" t="s">
        <v>894</v>
      </c>
      <c r="J142" s="1" t="s">
        <v>898</v>
      </c>
      <c r="K142" s="1" t="s">
        <v>897</v>
      </c>
      <c r="L142" s="1">
        <v>26222</v>
      </c>
    </row>
    <row r="143" spans="1:12" x14ac:dyDescent="0.25">
      <c r="A143" s="1" t="s">
        <v>855</v>
      </c>
      <c r="B143" s="1" t="s">
        <v>886</v>
      </c>
      <c r="C143" s="1" t="s">
        <v>6</v>
      </c>
      <c r="D143" s="2" t="s">
        <v>5</v>
      </c>
      <c r="E143" s="2" t="str">
        <f>"9060622"</f>
        <v>9060622</v>
      </c>
      <c r="F143" s="2" t="s">
        <v>896</v>
      </c>
      <c r="G143" s="1"/>
      <c r="H143" s="1" t="s">
        <v>895</v>
      </c>
      <c r="I143" s="1" t="s">
        <v>894</v>
      </c>
      <c r="J143" s="1" t="s">
        <v>893</v>
      </c>
      <c r="K143" s="1" t="s">
        <v>892</v>
      </c>
      <c r="L143" s="1">
        <v>26504</v>
      </c>
    </row>
    <row r="144" spans="1:12" x14ac:dyDescent="0.25">
      <c r="A144" s="1" t="s">
        <v>855</v>
      </c>
      <c r="B144" s="1" t="s">
        <v>886</v>
      </c>
      <c r="C144" s="1" t="s">
        <v>6</v>
      </c>
      <c r="D144" s="2" t="s">
        <v>5</v>
      </c>
      <c r="E144" s="2" t="str">
        <f>"9521696"</f>
        <v>9521696</v>
      </c>
      <c r="F144" s="2" t="s">
        <v>891</v>
      </c>
      <c r="G144" s="1">
        <v>2691600748</v>
      </c>
      <c r="H144" s="1" t="s">
        <v>890</v>
      </c>
      <c r="I144" s="1" t="s">
        <v>889</v>
      </c>
      <c r="J144" s="1" t="s">
        <v>888</v>
      </c>
      <c r="K144" s="1" t="s">
        <v>887</v>
      </c>
      <c r="L144" s="1">
        <v>25100</v>
      </c>
    </row>
    <row r="145" spans="1:12" x14ac:dyDescent="0.25">
      <c r="A145" s="1" t="s">
        <v>855</v>
      </c>
      <c r="B145" s="1" t="s">
        <v>886</v>
      </c>
      <c r="C145" s="1" t="s">
        <v>13</v>
      </c>
      <c r="D145" s="2" t="s">
        <v>12</v>
      </c>
      <c r="E145" s="2" t="str">
        <f>"9521697"</f>
        <v>9521697</v>
      </c>
      <c r="F145" s="2" t="s">
        <v>885</v>
      </c>
      <c r="G145" s="1">
        <v>2692083416</v>
      </c>
      <c r="H145" s="1" t="s">
        <v>884</v>
      </c>
      <c r="I145" s="1" t="s">
        <v>883</v>
      </c>
      <c r="J145" s="1" t="s">
        <v>882</v>
      </c>
      <c r="K145" s="1" t="s">
        <v>881</v>
      </c>
      <c r="L145" s="1">
        <v>25001</v>
      </c>
    </row>
    <row r="146" spans="1:12" x14ac:dyDescent="0.25">
      <c r="A146" s="1" t="s">
        <v>855</v>
      </c>
      <c r="B146" s="1" t="s">
        <v>854</v>
      </c>
      <c r="C146" s="1" t="s">
        <v>13</v>
      </c>
      <c r="D146" s="2" t="s">
        <v>12</v>
      </c>
      <c r="E146" s="2" t="str">
        <f>"9150474"</f>
        <v>9150474</v>
      </c>
      <c r="F146" s="2" t="s">
        <v>880</v>
      </c>
      <c r="G146" s="1">
        <v>2623024290</v>
      </c>
      <c r="H146" s="1" t="s">
        <v>879</v>
      </c>
      <c r="I146" s="1" t="s">
        <v>878</v>
      </c>
      <c r="J146" s="1" t="s">
        <v>877</v>
      </c>
      <c r="K146" s="1" t="s">
        <v>876</v>
      </c>
      <c r="L146" s="1">
        <v>27053</v>
      </c>
    </row>
    <row r="147" spans="1:12" x14ac:dyDescent="0.25">
      <c r="A147" s="1" t="s">
        <v>855</v>
      </c>
      <c r="B147" s="1" t="s">
        <v>854</v>
      </c>
      <c r="C147" s="1" t="s">
        <v>13</v>
      </c>
      <c r="D147" s="2" t="s">
        <v>12</v>
      </c>
      <c r="E147" s="2" t="str">
        <f>"9150461"</f>
        <v>9150461</v>
      </c>
      <c r="F147" s="2" t="s">
        <v>875</v>
      </c>
      <c r="G147" s="1">
        <v>2621024054</v>
      </c>
      <c r="H147" s="1" t="s">
        <v>874</v>
      </c>
      <c r="I147" s="1" t="s">
        <v>857</v>
      </c>
      <c r="J147" s="1" t="s">
        <v>873</v>
      </c>
      <c r="K147" s="1" t="s">
        <v>872</v>
      </c>
      <c r="L147" s="1">
        <v>27131</v>
      </c>
    </row>
    <row r="148" spans="1:12" x14ac:dyDescent="0.25">
      <c r="A148" s="1" t="s">
        <v>855</v>
      </c>
      <c r="B148" s="1" t="s">
        <v>854</v>
      </c>
      <c r="C148" s="1" t="s">
        <v>13</v>
      </c>
      <c r="D148" s="2" t="s">
        <v>12</v>
      </c>
      <c r="E148" s="2" t="str">
        <f>"9520898"</f>
        <v>9520898</v>
      </c>
      <c r="F148" s="2" t="s">
        <v>871</v>
      </c>
      <c r="G148" s="1">
        <v>2622038367</v>
      </c>
      <c r="H148" s="1" t="s">
        <v>870</v>
      </c>
      <c r="I148" s="1" t="s">
        <v>869</v>
      </c>
      <c r="J148" s="1" t="s">
        <v>868</v>
      </c>
      <c r="K148" s="1" t="s">
        <v>867</v>
      </c>
      <c r="L148" s="1">
        <v>27200</v>
      </c>
    </row>
    <row r="149" spans="1:12" x14ac:dyDescent="0.25">
      <c r="A149" s="1" t="s">
        <v>855</v>
      </c>
      <c r="B149" s="1" t="s">
        <v>854</v>
      </c>
      <c r="C149" s="1" t="s">
        <v>13</v>
      </c>
      <c r="D149" s="2" t="s">
        <v>12</v>
      </c>
      <c r="E149" s="2" t="str">
        <f>"9520809"</f>
        <v>9520809</v>
      </c>
      <c r="F149" s="2" t="s">
        <v>866</v>
      </c>
      <c r="G149" s="1">
        <v>2625022262</v>
      </c>
      <c r="H149" s="1" t="s">
        <v>865</v>
      </c>
      <c r="I149" s="1" t="s">
        <v>862</v>
      </c>
      <c r="J149" s="1" t="s">
        <v>860</v>
      </c>
      <c r="K149" s="1" t="s">
        <v>860</v>
      </c>
      <c r="L149" s="1">
        <v>27055</v>
      </c>
    </row>
    <row r="150" spans="1:12" x14ac:dyDescent="0.25">
      <c r="A150" s="1" t="s">
        <v>855</v>
      </c>
      <c r="B150" s="1" t="s">
        <v>854</v>
      </c>
      <c r="C150" s="1" t="s">
        <v>6</v>
      </c>
      <c r="D150" s="2" t="s">
        <v>5</v>
      </c>
      <c r="E150" s="2" t="str">
        <f>"9150477"</f>
        <v>9150477</v>
      </c>
      <c r="F150" s="2" t="s">
        <v>864</v>
      </c>
      <c r="G150" s="1">
        <v>2625022262</v>
      </c>
      <c r="H150" s="1" t="s">
        <v>863</v>
      </c>
      <c r="I150" s="1" t="s">
        <v>862</v>
      </c>
      <c r="J150" s="1" t="s">
        <v>861</v>
      </c>
      <c r="K150" s="1" t="s">
        <v>860</v>
      </c>
      <c r="L150" s="1">
        <v>27055</v>
      </c>
    </row>
    <row r="151" spans="1:12" x14ac:dyDescent="0.25">
      <c r="A151" s="1" t="s">
        <v>855</v>
      </c>
      <c r="B151" s="1" t="s">
        <v>854</v>
      </c>
      <c r="C151" s="1" t="s">
        <v>6</v>
      </c>
      <c r="D151" s="2" t="s">
        <v>5</v>
      </c>
      <c r="E151" s="2" t="str">
        <f>"9521486"</f>
        <v>9521486</v>
      </c>
      <c r="F151" s="2" t="s">
        <v>859</v>
      </c>
      <c r="G151" s="1">
        <v>2621023886</v>
      </c>
      <c r="H151" s="1" t="s">
        <v>858</v>
      </c>
      <c r="I151" s="1" t="s">
        <v>857</v>
      </c>
      <c r="J151" s="1" t="s">
        <v>857</v>
      </c>
      <c r="K151" s="1" t="s">
        <v>856</v>
      </c>
      <c r="L151" s="1">
        <v>27100</v>
      </c>
    </row>
    <row r="152" spans="1:12" x14ac:dyDescent="0.25">
      <c r="A152" s="1" t="s">
        <v>855</v>
      </c>
      <c r="B152" s="1" t="s">
        <v>854</v>
      </c>
      <c r="C152" s="1" t="s">
        <v>6</v>
      </c>
      <c r="D152" s="2" t="s">
        <v>5</v>
      </c>
      <c r="E152" s="2" t="str">
        <f>"9151001"</f>
        <v>9151001</v>
      </c>
      <c r="F152" s="2" t="s">
        <v>853</v>
      </c>
      <c r="G152" s="1">
        <v>2623033663</v>
      </c>
      <c r="H152" s="1" t="s">
        <v>852</v>
      </c>
      <c r="I152" s="1" t="s">
        <v>851</v>
      </c>
      <c r="J152" s="1" t="s">
        <v>850</v>
      </c>
      <c r="K152" s="1" t="s">
        <v>850</v>
      </c>
      <c r="L152" s="1"/>
    </row>
    <row r="153" spans="1:12" x14ac:dyDescent="0.25">
      <c r="A153" s="1" t="s">
        <v>803</v>
      </c>
      <c r="B153" s="1" t="s">
        <v>846</v>
      </c>
      <c r="C153" s="1" t="s">
        <v>13</v>
      </c>
      <c r="D153" s="2" t="s">
        <v>12</v>
      </c>
      <c r="E153" s="2" t="str">
        <f>"9080157"</f>
        <v>9080157</v>
      </c>
      <c r="F153" s="2" t="s">
        <v>849</v>
      </c>
      <c r="G153" s="1">
        <v>2462022744</v>
      </c>
      <c r="H153" s="1" t="s">
        <v>848</v>
      </c>
      <c r="I153" s="1" t="s">
        <v>843</v>
      </c>
      <c r="J153" s="1" t="s">
        <v>842</v>
      </c>
      <c r="K153" s="1" t="s">
        <v>847</v>
      </c>
      <c r="L153" s="1">
        <v>51100</v>
      </c>
    </row>
    <row r="154" spans="1:12" x14ac:dyDescent="0.25">
      <c r="A154" s="1" t="s">
        <v>803</v>
      </c>
      <c r="B154" s="1" t="s">
        <v>846</v>
      </c>
      <c r="C154" s="1" t="s">
        <v>6</v>
      </c>
      <c r="D154" s="2" t="s">
        <v>5</v>
      </c>
      <c r="E154" s="2" t="str">
        <f>"9521061"</f>
        <v>9521061</v>
      </c>
      <c r="F154" s="2" t="s">
        <v>845</v>
      </c>
      <c r="G154" s="1">
        <v>2462083520</v>
      </c>
      <c r="H154" s="1" t="s">
        <v>844</v>
      </c>
      <c r="I154" s="1" t="s">
        <v>843</v>
      </c>
      <c r="J154" s="1" t="s">
        <v>842</v>
      </c>
      <c r="K154" s="1" t="s">
        <v>841</v>
      </c>
      <c r="L154" s="1">
        <v>51100</v>
      </c>
    </row>
    <row r="155" spans="1:12" x14ac:dyDescent="0.25">
      <c r="A155" s="1" t="s">
        <v>803</v>
      </c>
      <c r="B155" s="1" t="s">
        <v>836</v>
      </c>
      <c r="C155" s="1" t="s">
        <v>13</v>
      </c>
      <c r="D155" s="2" t="s">
        <v>12</v>
      </c>
      <c r="E155" s="2" t="str">
        <f>"9230171"</f>
        <v>9230171</v>
      </c>
      <c r="F155" s="2" t="s">
        <v>840</v>
      </c>
      <c r="G155" s="1">
        <v>2467022971</v>
      </c>
      <c r="H155" s="1" t="s">
        <v>839</v>
      </c>
      <c r="I155" s="1" t="s">
        <v>833</v>
      </c>
      <c r="J155" s="1" t="s">
        <v>838</v>
      </c>
      <c r="K155" s="1" t="s">
        <v>837</v>
      </c>
      <c r="L155" s="1">
        <v>52100</v>
      </c>
    </row>
    <row r="156" spans="1:12" x14ac:dyDescent="0.25">
      <c r="A156" s="1" t="s">
        <v>803</v>
      </c>
      <c r="B156" s="1" t="s">
        <v>836</v>
      </c>
      <c r="C156" s="1" t="s">
        <v>6</v>
      </c>
      <c r="D156" s="2" t="s">
        <v>5</v>
      </c>
      <c r="E156" s="2" t="str">
        <f>"9520806"</f>
        <v>9520806</v>
      </c>
      <c r="F156" s="2" t="s">
        <v>835</v>
      </c>
      <c r="G156" s="1">
        <v>2467307132</v>
      </c>
      <c r="H156" s="1" t="s">
        <v>834</v>
      </c>
      <c r="I156" s="1" t="s">
        <v>833</v>
      </c>
      <c r="J156" s="1" t="s">
        <v>833</v>
      </c>
      <c r="K156" s="1" t="s">
        <v>832</v>
      </c>
      <c r="L156" s="1">
        <v>52100</v>
      </c>
    </row>
    <row r="157" spans="1:12" x14ac:dyDescent="0.25">
      <c r="A157" s="1" t="s">
        <v>803</v>
      </c>
      <c r="B157" s="1" t="s">
        <v>819</v>
      </c>
      <c r="C157" s="1" t="s">
        <v>13</v>
      </c>
      <c r="D157" s="2" t="s">
        <v>12</v>
      </c>
      <c r="E157" s="2" t="str">
        <f>"9270386"</f>
        <v>9270386</v>
      </c>
      <c r="F157" s="2" t="s">
        <v>831</v>
      </c>
      <c r="G157" s="1">
        <v>2463081144</v>
      </c>
      <c r="H157" s="1" t="s">
        <v>830</v>
      </c>
      <c r="I157" s="1" t="s">
        <v>816</v>
      </c>
      <c r="J157" s="1" t="s">
        <v>829</v>
      </c>
      <c r="K157" s="1" t="s">
        <v>828</v>
      </c>
      <c r="L157" s="1">
        <v>50200</v>
      </c>
    </row>
    <row r="158" spans="1:12" x14ac:dyDescent="0.25">
      <c r="A158" s="1" t="s">
        <v>803</v>
      </c>
      <c r="B158" s="1" t="s">
        <v>819</v>
      </c>
      <c r="C158" s="1" t="s">
        <v>13</v>
      </c>
      <c r="D158" s="2" t="s">
        <v>12</v>
      </c>
      <c r="E158" s="2" t="str">
        <f>"9270357"</f>
        <v>9270357</v>
      </c>
      <c r="F158" s="2" t="s">
        <v>827</v>
      </c>
      <c r="G158" s="1">
        <v>2461025183</v>
      </c>
      <c r="H158" s="1" t="s">
        <v>826</v>
      </c>
      <c r="I158" s="1" t="s">
        <v>821</v>
      </c>
      <c r="J158" s="1" t="s">
        <v>825</v>
      </c>
      <c r="K158" s="1" t="s">
        <v>824</v>
      </c>
      <c r="L158" s="1">
        <v>50100</v>
      </c>
    </row>
    <row r="159" spans="1:12" x14ac:dyDescent="0.25">
      <c r="A159" s="1" t="s">
        <v>803</v>
      </c>
      <c r="B159" s="1" t="s">
        <v>819</v>
      </c>
      <c r="C159" s="1" t="s">
        <v>6</v>
      </c>
      <c r="D159" s="2" t="s">
        <v>5</v>
      </c>
      <c r="E159" s="2" t="str">
        <f>"9270383"</f>
        <v>9270383</v>
      </c>
      <c r="F159" s="2" t="s">
        <v>823</v>
      </c>
      <c r="G159" s="1">
        <v>2461039140</v>
      </c>
      <c r="H159" s="1" t="s">
        <v>822</v>
      </c>
      <c r="I159" s="1" t="s">
        <v>821</v>
      </c>
      <c r="J159" s="1" t="s">
        <v>821</v>
      </c>
      <c r="K159" s="1" t="s">
        <v>820</v>
      </c>
      <c r="L159" s="1">
        <v>50100</v>
      </c>
    </row>
    <row r="160" spans="1:12" x14ac:dyDescent="0.25">
      <c r="A160" s="1" t="s">
        <v>803</v>
      </c>
      <c r="B160" s="1" t="s">
        <v>819</v>
      </c>
      <c r="C160" s="1" t="s">
        <v>6</v>
      </c>
      <c r="D160" s="2" t="s">
        <v>5</v>
      </c>
      <c r="E160" s="2" t="str">
        <f>"9270399"</f>
        <v>9270399</v>
      </c>
      <c r="F160" s="2" t="s">
        <v>818</v>
      </c>
      <c r="G160" s="1">
        <v>2463081144</v>
      </c>
      <c r="H160" s="1" t="s">
        <v>817</v>
      </c>
      <c r="I160" s="1" t="s">
        <v>816</v>
      </c>
      <c r="J160" s="1" t="s">
        <v>815</v>
      </c>
      <c r="K160" s="1" t="s">
        <v>814</v>
      </c>
      <c r="L160" s="1">
        <v>50200</v>
      </c>
    </row>
    <row r="161" spans="1:12" x14ac:dyDescent="0.25">
      <c r="A161" s="1" t="s">
        <v>803</v>
      </c>
      <c r="B161" s="1" t="s">
        <v>802</v>
      </c>
      <c r="C161" s="1" t="s">
        <v>13</v>
      </c>
      <c r="D161" s="2" t="s">
        <v>12</v>
      </c>
      <c r="E161" s="2" t="str">
        <f>"9470182"</f>
        <v>9470182</v>
      </c>
      <c r="F161" s="2" t="s">
        <v>813</v>
      </c>
      <c r="G161" s="1">
        <v>2385045723</v>
      </c>
      <c r="H161" s="1" t="s">
        <v>812</v>
      </c>
      <c r="I161" s="1" t="s">
        <v>809</v>
      </c>
      <c r="J161" s="1" t="s">
        <v>808</v>
      </c>
      <c r="K161" s="1" t="s">
        <v>807</v>
      </c>
      <c r="L161" s="1">
        <v>53100</v>
      </c>
    </row>
    <row r="162" spans="1:12" x14ac:dyDescent="0.25">
      <c r="A162" s="1" t="s">
        <v>803</v>
      </c>
      <c r="B162" s="1" t="s">
        <v>802</v>
      </c>
      <c r="C162" s="1" t="s">
        <v>6</v>
      </c>
      <c r="D162" s="2" t="s">
        <v>5</v>
      </c>
      <c r="E162" s="2" t="str">
        <f>"9470221"</f>
        <v>9470221</v>
      </c>
      <c r="F162" s="2" t="s">
        <v>811</v>
      </c>
      <c r="G162" s="1">
        <v>2385045479</v>
      </c>
      <c r="H162" s="1" t="s">
        <v>810</v>
      </c>
      <c r="I162" s="1" t="s">
        <v>809</v>
      </c>
      <c r="J162" s="1" t="s">
        <v>808</v>
      </c>
      <c r="K162" s="1" t="s">
        <v>807</v>
      </c>
      <c r="L162" s="1">
        <v>53100</v>
      </c>
    </row>
    <row r="163" spans="1:12" x14ac:dyDescent="0.25">
      <c r="A163" s="1" t="s">
        <v>803</v>
      </c>
      <c r="B163" s="1" t="s">
        <v>802</v>
      </c>
      <c r="C163" s="1" t="s">
        <v>13</v>
      </c>
      <c r="D163" s="2" t="s">
        <v>12</v>
      </c>
      <c r="E163" s="2" t="str">
        <f>"9470217"</f>
        <v>9470217</v>
      </c>
      <c r="F163" s="2" t="s">
        <v>806</v>
      </c>
      <c r="G163" s="1">
        <v>2386023896</v>
      </c>
      <c r="H163" s="1" t="s">
        <v>805</v>
      </c>
      <c r="I163" s="1" t="s">
        <v>799</v>
      </c>
      <c r="J163" s="1" t="s">
        <v>798</v>
      </c>
      <c r="K163" s="1" t="s">
        <v>804</v>
      </c>
      <c r="L163" s="1">
        <v>53200</v>
      </c>
    </row>
    <row r="164" spans="1:12" x14ac:dyDescent="0.25">
      <c r="A164" s="1" t="s">
        <v>803</v>
      </c>
      <c r="B164" s="1" t="s">
        <v>802</v>
      </c>
      <c r="C164" s="1" t="s">
        <v>6</v>
      </c>
      <c r="D164" s="2" t="s">
        <v>5</v>
      </c>
      <c r="E164" s="2" t="str">
        <f>"9521473"</f>
        <v>9521473</v>
      </c>
      <c r="F164" s="2" t="s">
        <v>801</v>
      </c>
      <c r="G164" s="1">
        <v>2386022159</v>
      </c>
      <c r="H164" s="1" t="s">
        <v>800</v>
      </c>
      <c r="I164" s="1" t="s">
        <v>799</v>
      </c>
      <c r="J164" s="1" t="s">
        <v>798</v>
      </c>
      <c r="K164" s="1" t="s">
        <v>797</v>
      </c>
      <c r="L164" s="1">
        <v>53200</v>
      </c>
    </row>
    <row r="165" spans="1:12" x14ac:dyDescent="0.25">
      <c r="A165" s="1" t="s">
        <v>751</v>
      </c>
      <c r="B165" s="1" t="s">
        <v>792</v>
      </c>
      <c r="C165" s="1" t="s">
        <v>6</v>
      </c>
      <c r="D165" s="2" t="s">
        <v>5</v>
      </c>
      <c r="E165" s="2" t="str">
        <f>"9040282"</f>
        <v>9040282</v>
      </c>
      <c r="F165" s="2" t="s">
        <v>796</v>
      </c>
      <c r="G165" s="1">
        <v>2681070245</v>
      </c>
      <c r="H165" s="1" t="s">
        <v>795</v>
      </c>
      <c r="I165" s="1" t="s">
        <v>789</v>
      </c>
      <c r="J165" s="1" t="s">
        <v>794</v>
      </c>
      <c r="K165" s="1" t="s">
        <v>793</v>
      </c>
      <c r="L165" s="1">
        <v>47100</v>
      </c>
    </row>
    <row r="166" spans="1:12" x14ac:dyDescent="0.25">
      <c r="A166" s="1" t="s">
        <v>751</v>
      </c>
      <c r="B166" s="1" t="s">
        <v>792</v>
      </c>
      <c r="C166" s="1" t="s">
        <v>13</v>
      </c>
      <c r="D166" s="2" t="s">
        <v>12</v>
      </c>
      <c r="E166" s="2" t="str">
        <f>"9040257"</f>
        <v>9040257</v>
      </c>
      <c r="F166" s="2" t="s">
        <v>791</v>
      </c>
      <c r="G166" s="1">
        <v>2681070245</v>
      </c>
      <c r="H166" s="1" t="s">
        <v>790</v>
      </c>
      <c r="I166" s="1" t="s">
        <v>789</v>
      </c>
      <c r="J166" s="1" t="s">
        <v>788</v>
      </c>
      <c r="K166" s="1" t="s">
        <v>787</v>
      </c>
      <c r="L166" s="1">
        <v>47150</v>
      </c>
    </row>
    <row r="167" spans="1:12" x14ac:dyDescent="0.25">
      <c r="A167" s="1" t="s">
        <v>751</v>
      </c>
      <c r="B167" s="1" t="s">
        <v>783</v>
      </c>
      <c r="C167" s="1" t="s">
        <v>13</v>
      </c>
      <c r="D167" s="2" t="s">
        <v>12</v>
      </c>
      <c r="E167" s="2" t="str">
        <f>"9180250"</f>
        <v>9180250</v>
      </c>
      <c r="F167" s="2" t="s">
        <v>786</v>
      </c>
      <c r="G167" s="1">
        <v>2665023834</v>
      </c>
      <c r="H167" s="1" t="s">
        <v>785</v>
      </c>
      <c r="I167" s="1" t="s">
        <v>780</v>
      </c>
      <c r="J167" s="1" t="s">
        <v>779</v>
      </c>
      <c r="K167" s="1" t="s">
        <v>784</v>
      </c>
      <c r="L167" s="1">
        <v>46100</v>
      </c>
    </row>
    <row r="168" spans="1:12" x14ac:dyDescent="0.25">
      <c r="A168" s="1" t="s">
        <v>751</v>
      </c>
      <c r="B168" s="1" t="s">
        <v>783</v>
      </c>
      <c r="C168" s="1" t="s">
        <v>6</v>
      </c>
      <c r="D168" s="2" t="s">
        <v>5</v>
      </c>
      <c r="E168" s="2" t="str">
        <f>"9520895"</f>
        <v>9520895</v>
      </c>
      <c r="F168" s="2" t="s">
        <v>782</v>
      </c>
      <c r="G168" s="1">
        <v>2665023000</v>
      </c>
      <c r="H168" s="1" t="s">
        <v>781</v>
      </c>
      <c r="I168" s="1" t="s">
        <v>780</v>
      </c>
      <c r="J168" s="1" t="s">
        <v>779</v>
      </c>
      <c r="K168" s="1" t="s">
        <v>778</v>
      </c>
      <c r="L168" s="1">
        <v>46100</v>
      </c>
    </row>
    <row r="169" spans="1:12" x14ac:dyDescent="0.25">
      <c r="A169" s="1" t="s">
        <v>751</v>
      </c>
      <c r="B169" s="1" t="s">
        <v>757</v>
      </c>
      <c r="C169" s="1" t="s">
        <v>13</v>
      </c>
      <c r="D169" s="2" t="s">
        <v>12</v>
      </c>
      <c r="E169" s="2" t="str">
        <f>"9200436"</f>
        <v>9200436</v>
      </c>
      <c r="F169" s="2" t="s">
        <v>777</v>
      </c>
      <c r="G169" s="1">
        <v>2651066579</v>
      </c>
      <c r="H169" s="1" t="s">
        <v>776</v>
      </c>
      <c r="I169" s="1" t="s">
        <v>760</v>
      </c>
      <c r="J169" s="1" t="s">
        <v>759</v>
      </c>
      <c r="K169" s="1" t="s">
        <v>766</v>
      </c>
      <c r="L169" s="1">
        <v>45332</v>
      </c>
    </row>
    <row r="170" spans="1:12" x14ac:dyDescent="0.25">
      <c r="A170" s="1" t="s">
        <v>751</v>
      </c>
      <c r="B170" s="1" t="s">
        <v>757</v>
      </c>
      <c r="C170" s="1" t="s">
        <v>13</v>
      </c>
      <c r="D170" s="2" t="s">
        <v>12</v>
      </c>
      <c r="E170" s="2" t="str">
        <f>"9200542"</f>
        <v>9200542</v>
      </c>
      <c r="F170" s="2" t="s">
        <v>775</v>
      </c>
      <c r="G170" s="1">
        <v>2651073085</v>
      </c>
      <c r="H170" s="1" t="s">
        <v>774</v>
      </c>
      <c r="I170" s="1" t="s">
        <v>760</v>
      </c>
      <c r="J170" s="1" t="s">
        <v>767</v>
      </c>
      <c r="K170" s="1" t="s">
        <v>773</v>
      </c>
      <c r="L170" s="1">
        <v>45221</v>
      </c>
    </row>
    <row r="171" spans="1:12" x14ac:dyDescent="0.25">
      <c r="A171" s="1" t="s">
        <v>751</v>
      </c>
      <c r="B171" s="1" t="s">
        <v>757</v>
      </c>
      <c r="C171" s="1" t="s">
        <v>13</v>
      </c>
      <c r="D171" s="2" t="s">
        <v>12</v>
      </c>
      <c r="E171" s="2" t="str">
        <f>"9200428"</f>
        <v>9200428</v>
      </c>
      <c r="F171" s="2" t="s">
        <v>772</v>
      </c>
      <c r="G171" s="1">
        <v>2651042727</v>
      </c>
      <c r="H171" s="1" t="s">
        <v>771</v>
      </c>
      <c r="I171" s="1" t="s">
        <v>760</v>
      </c>
      <c r="J171" s="1" t="s">
        <v>767</v>
      </c>
      <c r="K171" s="1" t="s">
        <v>770</v>
      </c>
      <c r="L171" s="1">
        <v>45221</v>
      </c>
    </row>
    <row r="172" spans="1:12" x14ac:dyDescent="0.25">
      <c r="A172" s="1" t="s">
        <v>751</v>
      </c>
      <c r="B172" s="1" t="s">
        <v>757</v>
      </c>
      <c r="C172" s="1" t="s">
        <v>6</v>
      </c>
      <c r="D172" s="2" t="s">
        <v>5</v>
      </c>
      <c r="E172" s="2" t="str">
        <f>"9200594"</f>
        <v>9200594</v>
      </c>
      <c r="F172" s="2" t="s">
        <v>769</v>
      </c>
      <c r="G172" s="1">
        <v>2651042459</v>
      </c>
      <c r="H172" s="1" t="s">
        <v>768</v>
      </c>
      <c r="I172" s="1" t="s">
        <v>760</v>
      </c>
      <c r="J172" s="1" t="s">
        <v>767</v>
      </c>
      <c r="K172" s="1" t="s">
        <v>766</v>
      </c>
      <c r="L172" s="1">
        <v>45332</v>
      </c>
    </row>
    <row r="173" spans="1:12" x14ac:dyDescent="0.25">
      <c r="A173" s="1" t="s">
        <v>751</v>
      </c>
      <c r="B173" s="1" t="s">
        <v>757</v>
      </c>
      <c r="C173" s="1" t="s">
        <v>6</v>
      </c>
      <c r="D173" s="2" t="s">
        <v>5</v>
      </c>
      <c r="E173" s="2" t="str">
        <f>"9200573"</f>
        <v>9200573</v>
      </c>
      <c r="F173" s="2" t="s">
        <v>765</v>
      </c>
      <c r="G173" s="1">
        <v>2651075849</v>
      </c>
      <c r="H173" s="1" t="s">
        <v>764</v>
      </c>
      <c r="I173" s="1" t="s">
        <v>760</v>
      </c>
      <c r="J173" s="1" t="s">
        <v>759</v>
      </c>
      <c r="K173" s="1" t="s">
        <v>763</v>
      </c>
      <c r="L173" s="1">
        <v>45444</v>
      </c>
    </row>
    <row r="174" spans="1:12" x14ac:dyDescent="0.25">
      <c r="A174" s="1" t="s">
        <v>751</v>
      </c>
      <c r="B174" s="1" t="s">
        <v>757</v>
      </c>
      <c r="C174" s="1" t="s">
        <v>13</v>
      </c>
      <c r="D174" s="2" t="s">
        <v>12</v>
      </c>
      <c r="E174" s="2" t="str">
        <f>"9200567"</f>
        <v>9200567</v>
      </c>
      <c r="F174" s="2" t="s">
        <v>762</v>
      </c>
      <c r="G174" s="1">
        <v>2651034493</v>
      </c>
      <c r="H174" s="1" t="s">
        <v>761</v>
      </c>
      <c r="I174" s="1" t="s">
        <v>760</v>
      </c>
      <c r="J174" s="1" t="s">
        <v>759</v>
      </c>
      <c r="K174" s="1" t="s">
        <v>758</v>
      </c>
      <c r="L174" s="1">
        <v>45444</v>
      </c>
    </row>
    <row r="175" spans="1:12" x14ac:dyDescent="0.25">
      <c r="A175" s="1" t="s">
        <v>751</v>
      </c>
      <c r="B175" s="1" t="s">
        <v>757</v>
      </c>
      <c r="C175" s="1" t="s">
        <v>13</v>
      </c>
      <c r="D175" s="2" t="s">
        <v>12</v>
      </c>
      <c r="E175" s="2" t="str">
        <f>"9201000"</f>
        <v>9201000</v>
      </c>
      <c r="F175" s="2" t="s">
        <v>756</v>
      </c>
      <c r="G175" s="1"/>
      <c r="H175" s="1"/>
      <c r="I175" s="1" t="s">
        <v>755</v>
      </c>
      <c r="J175" s="1"/>
      <c r="K175" s="1"/>
      <c r="L175" s="1">
        <v>45500</v>
      </c>
    </row>
    <row r="176" spans="1:12" x14ac:dyDescent="0.25">
      <c r="A176" s="1" t="s">
        <v>751</v>
      </c>
      <c r="B176" s="1" t="s">
        <v>750</v>
      </c>
      <c r="C176" s="1" t="s">
        <v>13</v>
      </c>
      <c r="D176" s="2" t="s">
        <v>12</v>
      </c>
      <c r="E176" s="2" t="str">
        <f>"9400232"</f>
        <v>9400232</v>
      </c>
      <c r="F176" s="2" t="s">
        <v>754</v>
      </c>
      <c r="G176" s="1">
        <v>2682028949</v>
      </c>
      <c r="H176" s="1" t="s">
        <v>753</v>
      </c>
      <c r="I176" s="1" t="s">
        <v>747</v>
      </c>
      <c r="J176" s="1" t="s">
        <v>746</v>
      </c>
      <c r="K176" s="1" t="s">
        <v>752</v>
      </c>
      <c r="L176" s="1">
        <v>48100</v>
      </c>
    </row>
    <row r="177" spans="1:12" x14ac:dyDescent="0.25">
      <c r="A177" s="1" t="s">
        <v>751</v>
      </c>
      <c r="B177" s="1" t="s">
        <v>750</v>
      </c>
      <c r="C177" s="1" t="s">
        <v>6</v>
      </c>
      <c r="D177" s="2" t="s">
        <v>5</v>
      </c>
      <c r="E177" s="2" t="str">
        <f>"9520894"</f>
        <v>9520894</v>
      </c>
      <c r="F177" s="2" t="s">
        <v>749</v>
      </c>
      <c r="G177" s="1">
        <v>2682027580</v>
      </c>
      <c r="H177" s="1" t="s">
        <v>748</v>
      </c>
      <c r="I177" s="1" t="s">
        <v>747</v>
      </c>
      <c r="J177" s="1" t="s">
        <v>746</v>
      </c>
      <c r="K177" s="1" t="s">
        <v>745</v>
      </c>
      <c r="L177" s="1">
        <v>48100</v>
      </c>
    </row>
    <row r="178" spans="1:12" x14ac:dyDescent="0.25">
      <c r="A178" s="1" t="s">
        <v>647</v>
      </c>
      <c r="B178" s="1" t="s">
        <v>742</v>
      </c>
      <c r="C178" s="1" t="s">
        <v>6</v>
      </c>
      <c r="D178" s="2" t="s">
        <v>5</v>
      </c>
      <c r="E178" s="2" t="str">
        <f>"9220378"</f>
        <v>9220378</v>
      </c>
      <c r="F178" s="2" t="s">
        <v>744</v>
      </c>
      <c r="G178" s="1">
        <v>2441041772</v>
      </c>
      <c r="H178" s="1" t="s">
        <v>743</v>
      </c>
      <c r="I178" s="1" t="s">
        <v>739</v>
      </c>
      <c r="J178" s="1" t="s">
        <v>738</v>
      </c>
      <c r="K178" s="1" t="s">
        <v>737</v>
      </c>
      <c r="L178" s="1">
        <v>43100</v>
      </c>
    </row>
    <row r="179" spans="1:12" x14ac:dyDescent="0.25">
      <c r="A179" s="1" t="s">
        <v>647</v>
      </c>
      <c r="B179" s="1" t="s">
        <v>742</v>
      </c>
      <c r="C179" s="1" t="s">
        <v>13</v>
      </c>
      <c r="D179" s="2" t="s">
        <v>12</v>
      </c>
      <c r="E179" s="2" t="str">
        <f>"9220360"</f>
        <v>9220360</v>
      </c>
      <c r="F179" s="2" t="s">
        <v>741</v>
      </c>
      <c r="G179" s="1">
        <v>2441041534</v>
      </c>
      <c r="H179" s="1" t="s">
        <v>740</v>
      </c>
      <c r="I179" s="1" t="s">
        <v>739</v>
      </c>
      <c r="J179" s="1" t="s">
        <v>738</v>
      </c>
      <c r="K179" s="1" t="s">
        <v>737</v>
      </c>
      <c r="L179" s="1">
        <v>43100</v>
      </c>
    </row>
    <row r="180" spans="1:12" x14ac:dyDescent="0.25">
      <c r="A180" s="1" t="s">
        <v>647</v>
      </c>
      <c r="B180" s="1" t="s">
        <v>708</v>
      </c>
      <c r="C180" s="1" t="s">
        <v>13</v>
      </c>
      <c r="D180" s="2" t="s">
        <v>12</v>
      </c>
      <c r="E180" s="2" t="str">
        <f>"9520725"</f>
        <v>9520725</v>
      </c>
      <c r="F180" s="2" t="s">
        <v>736</v>
      </c>
      <c r="G180" s="1">
        <v>2491028159</v>
      </c>
      <c r="H180" s="1" t="s">
        <v>735</v>
      </c>
      <c r="I180" s="1" t="s">
        <v>734</v>
      </c>
      <c r="J180" s="1" t="s">
        <v>733</v>
      </c>
      <c r="K180" s="1" t="s">
        <v>732</v>
      </c>
      <c r="L180" s="1">
        <v>40300</v>
      </c>
    </row>
    <row r="181" spans="1:12" x14ac:dyDescent="0.25">
      <c r="A181" s="1" t="s">
        <v>647</v>
      </c>
      <c r="B181" s="1" t="s">
        <v>708</v>
      </c>
      <c r="C181" s="1" t="s">
        <v>13</v>
      </c>
      <c r="D181" s="2" t="s">
        <v>12</v>
      </c>
      <c r="E181" s="2" t="str">
        <f>"9310340"</f>
        <v>9310340</v>
      </c>
      <c r="F181" s="2" t="s">
        <v>731</v>
      </c>
      <c r="G181" s="1">
        <v>2410000552</v>
      </c>
      <c r="H181" s="1" t="s">
        <v>730</v>
      </c>
      <c r="I181" s="1" t="s">
        <v>711</v>
      </c>
      <c r="J181" s="1" t="s">
        <v>710</v>
      </c>
      <c r="K181" s="1" t="s">
        <v>729</v>
      </c>
      <c r="L181" s="1">
        <v>41334</v>
      </c>
    </row>
    <row r="182" spans="1:12" x14ac:dyDescent="0.25">
      <c r="A182" s="1" t="s">
        <v>647</v>
      </c>
      <c r="B182" s="1" t="s">
        <v>708</v>
      </c>
      <c r="C182" s="1" t="s">
        <v>13</v>
      </c>
      <c r="D182" s="2" t="s">
        <v>12</v>
      </c>
      <c r="E182" s="2" t="str">
        <f>"9310368"</f>
        <v>9310368</v>
      </c>
      <c r="F182" s="2" t="s">
        <v>728</v>
      </c>
      <c r="G182" s="1">
        <v>2410591258</v>
      </c>
      <c r="H182" s="1" t="s">
        <v>727</v>
      </c>
      <c r="I182" s="1" t="s">
        <v>711</v>
      </c>
      <c r="J182" s="1" t="s">
        <v>726</v>
      </c>
      <c r="K182" s="1" t="s">
        <v>725</v>
      </c>
      <c r="L182" s="1">
        <v>41500</v>
      </c>
    </row>
    <row r="183" spans="1:12" x14ac:dyDescent="0.25">
      <c r="A183" s="1" t="s">
        <v>647</v>
      </c>
      <c r="B183" s="1" t="s">
        <v>708</v>
      </c>
      <c r="C183" s="1" t="s">
        <v>13</v>
      </c>
      <c r="D183" s="2" t="s">
        <v>12</v>
      </c>
      <c r="E183" s="2" t="str">
        <f>"9521387"</f>
        <v>9521387</v>
      </c>
      <c r="F183" s="2" t="s">
        <v>724</v>
      </c>
      <c r="G183" s="1">
        <v>2410537944</v>
      </c>
      <c r="H183" s="1" t="s">
        <v>723</v>
      </c>
      <c r="I183" s="1" t="s">
        <v>711</v>
      </c>
      <c r="J183" s="1" t="s">
        <v>710</v>
      </c>
      <c r="K183" s="1" t="s">
        <v>709</v>
      </c>
      <c r="L183" s="1">
        <v>41335</v>
      </c>
    </row>
    <row r="184" spans="1:12" x14ac:dyDescent="0.25">
      <c r="A184" s="1" t="s">
        <v>647</v>
      </c>
      <c r="B184" s="1" t="s">
        <v>708</v>
      </c>
      <c r="C184" s="1" t="s">
        <v>6</v>
      </c>
      <c r="D184" s="2" t="s">
        <v>5</v>
      </c>
      <c r="E184" s="2" t="str">
        <f>"9521279"</f>
        <v>9521279</v>
      </c>
      <c r="F184" s="2" t="s">
        <v>722</v>
      </c>
      <c r="G184" s="1">
        <v>2410593738</v>
      </c>
      <c r="H184" s="1" t="s">
        <v>721</v>
      </c>
      <c r="I184" s="1" t="s">
        <v>711</v>
      </c>
      <c r="J184" s="1" t="s">
        <v>720</v>
      </c>
      <c r="K184" s="1" t="s">
        <v>719</v>
      </c>
      <c r="L184" s="1">
        <v>41500</v>
      </c>
    </row>
    <row r="185" spans="1:12" x14ac:dyDescent="0.25">
      <c r="A185" s="1" t="s">
        <v>647</v>
      </c>
      <c r="B185" s="1" t="s">
        <v>708</v>
      </c>
      <c r="C185" s="1" t="s">
        <v>13</v>
      </c>
      <c r="D185" s="2" t="s">
        <v>12</v>
      </c>
      <c r="E185" s="2" t="str">
        <f>"9521156"</f>
        <v>9521156</v>
      </c>
      <c r="F185" s="2" t="s">
        <v>718</v>
      </c>
      <c r="G185" s="1">
        <v>2493087439</v>
      </c>
      <c r="H185" s="1" t="s">
        <v>717</v>
      </c>
      <c r="I185" s="1" t="s">
        <v>705</v>
      </c>
      <c r="J185" s="1" t="s">
        <v>704</v>
      </c>
      <c r="K185" s="1" t="s">
        <v>704</v>
      </c>
      <c r="L185" s="1">
        <v>40200</v>
      </c>
    </row>
    <row r="186" spans="1:12" x14ac:dyDescent="0.25">
      <c r="A186" s="1" t="s">
        <v>647</v>
      </c>
      <c r="B186" s="1" t="s">
        <v>708</v>
      </c>
      <c r="C186" s="1" t="s">
        <v>6</v>
      </c>
      <c r="D186" s="2" t="s">
        <v>5</v>
      </c>
      <c r="E186" s="2" t="str">
        <f>"9310492"</f>
        <v>9310492</v>
      </c>
      <c r="F186" s="2" t="s">
        <v>716</v>
      </c>
      <c r="G186" s="1">
        <v>2410622277</v>
      </c>
      <c r="H186" s="1" t="s">
        <v>715</v>
      </c>
      <c r="I186" s="1" t="s">
        <v>711</v>
      </c>
      <c r="J186" s="1" t="s">
        <v>710</v>
      </c>
      <c r="K186" s="1" t="s">
        <v>714</v>
      </c>
      <c r="L186" s="1">
        <v>41334</v>
      </c>
    </row>
    <row r="187" spans="1:12" x14ac:dyDescent="0.25">
      <c r="A187" s="1" t="s">
        <v>647</v>
      </c>
      <c r="B187" s="1" t="s">
        <v>708</v>
      </c>
      <c r="C187" s="1" t="s">
        <v>6</v>
      </c>
      <c r="D187" s="2" t="s">
        <v>5</v>
      </c>
      <c r="E187" s="2" t="str">
        <f>"9521388"</f>
        <v>9521388</v>
      </c>
      <c r="F187" s="2" t="s">
        <v>713</v>
      </c>
      <c r="G187" s="1">
        <v>2410533742</v>
      </c>
      <c r="H187" s="1" t="s">
        <v>712</v>
      </c>
      <c r="I187" s="1" t="s">
        <v>711</v>
      </c>
      <c r="J187" s="1" t="s">
        <v>710</v>
      </c>
      <c r="K187" s="1" t="s">
        <v>709</v>
      </c>
      <c r="L187" s="1">
        <v>41335</v>
      </c>
    </row>
    <row r="188" spans="1:12" x14ac:dyDescent="0.25">
      <c r="A188" s="1" t="s">
        <v>647</v>
      </c>
      <c r="B188" s="1" t="s">
        <v>708</v>
      </c>
      <c r="C188" s="1" t="s">
        <v>6</v>
      </c>
      <c r="D188" s="2" t="s">
        <v>5</v>
      </c>
      <c r="E188" s="2" t="str">
        <f>"9521157"</f>
        <v>9521157</v>
      </c>
      <c r="F188" s="2" t="s">
        <v>707</v>
      </c>
      <c r="G188" s="1">
        <v>2493087439</v>
      </c>
      <c r="H188" s="1" t="s">
        <v>706</v>
      </c>
      <c r="I188" s="1" t="s">
        <v>705</v>
      </c>
      <c r="J188" s="1" t="s">
        <v>704</v>
      </c>
      <c r="K188" s="1" t="s">
        <v>704</v>
      </c>
      <c r="L188" s="1">
        <v>40200</v>
      </c>
    </row>
    <row r="189" spans="1:12" x14ac:dyDescent="0.25">
      <c r="A189" s="1" t="s">
        <v>647</v>
      </c>
      <c r="B189" s="1" t="s">
        <v>658</v>
      </c>
      <c r="C189" s="1" t="s">
        <v>13</v>
      </c>
      <c r="D189" s="2" t="s">
        <v>12</v>
      </c>
      <c r="E189" s="2" t="str">
        <f>"9350182"</f>
        <v>9350182</v>
      </c>
      <c r="F189" s="2" t="s">
        <v>703</v>
      </c>
      <c r="G189" s="1">
        <v>2421084899</v>
      </c>
      <c r="H189" s="1" t="s">
        <v>702</v>
      </c>
      <c r="I189" s="1" t="s">
        <v>661</v>
      </c>
      <c r="J189" s="1" t="s">
        <v>701</v>
      </c>
      <c r="K189" s="1" t="s">
        <v>700</v>
      </c>
      <c r="L189" s="1">
        <v>38446</v>
      </c>
    </row>
    <row r="190" spans="1:12" x14ac:dyDescent="0.25">
      <c r="A190" s="1" t="s">
        <v>647</v>
      </c>
      <c r="B190" s="1" t="s">
        <v>658</v>
      </c>
      <c r="C190" s="1" t="s">
        <v>13</v>
      </c>
      <c r="D190" s="2" t="s">
        <v>12</v>
      </c>
      <c r="E190" s="2" t="str">
        <f>"9350287"</f>
        <v>9350287</v>
      </c>
      <c r="F190" s="2" t="s">
        <v>699</v>
      </c>
      <c r="G190" s="1">
        <v>2422025037</v>
      </c>
      <c r="H190" s="1" t="s">
        <v>698</v>
      </c>
      <c r="I190" s="1" t="s">
        <v>675</v>
      </c>
      <c r="J190" s="1" t="s">
        <v>697</v>
      </c>
      <c r="K190" s="1" t="s">
        <v>674</v>
      </c>
      <c r="L190" s="1">
        <v>37100</v>
      </c>
    </row>
    <row r="191" spans="1:12" x14ac:dyDescent="0.25">
      <c r="A191" s="1" t="s">
        <v>647</v>
      </c>
      <c r="B191" s="1" t="s">
        <v>658</v>
      </c>
      <c r="C191" s="1" t="s">
        <v>13</v>
      </c>
      <c r="D191" s="2" t="s">
        <v>12</v>
      </c>
      <c r="E191" s="2" t="str">
        <f>"9350165"</f>
        <v>9350165</v>
      </c>
      <c r="F191" s="2" t="s">
        <v>696</v>
      </c>
      <c r="G191" s="1">
        <v>2421082413</v>
      </c>
      <c r="H191" s="1" t="s">
        <v>695</v>
      </c>
      <c r="I191" s="1" t="s">
        <v>661</v>
      </c>
      <c r="J191" s="1" t="s">
        <v>665</v>
      </c>
      <c r="K191" s="1" t="s">
        <v>694</v>
      </c>
      <c r="L191" s="1">
        <v>38445</v>
      </c>
    </row>
    <row r="192" spans="1:12" x14ac:dyDescent="0.25">
      <c r="A192" s="1" t="s">
        <v>647</v>
      </c>
      <c r="B192" s="1" t="s">
        <v>658</v>
      </c>
      <c r="C192" s="1" t="s">
        <v>13</v>
      </c>
      <c r="D192" s="2" t="s">
        <v>12</v>
      </c>
      <c r="E192" s="2" t="str">
        <f>"9350181"</f>
        <v>9350181</v>
      </c>
      <c r="F192" s="2" t="s">
        <v>693</v>
      </c>
      <c r="G192" s="1">
        <v>2421047256</v>
      </c>
      <c r="H192" s="1" t="s">
        <v>692</v>
      </c>
      <c r="I192" s="1" t="s">
        <v>661</v>
      </c>
      <c r="J192" s="1" t="s">
        <v>665</v>
      </c>
      <c r="K192" s="1" t="s">
        <v>691</v>
      </c>
      <c r="L192" s="1">
        <v>38333</v>
      </c>
    </row>
    <row r="193" spans="1:12" x14ac:dyDescent="0.25">
      <c r="A193" s="1" t="s">
        <v>647</v>
      </c>
      <c r="B193" s="1" t="s">
        <v>658</v>
      </c>
      <c r="C193" s="1" t="s">
        <v>13</v>
      </c>
      <c r="D193" s="2" t="s">
        <v>12</v>
      </c>
      <c r="E193" s="2" t="str">
        <f>"9520728"</f>
        <v>9520728</v>
      </c>
      <c r="F193" s="2" t="s">
        <v>690</v>
      </c>
      <c r="G193" s="1">
        <v>2428097055</v>
      </c>
      <c r="H193" s="1" t="s">
        <v>689</v>
      </c>
      <c r="I193" s="1" t="s">
        <v>661</v>
      </c>
      <c r="J193" s="1" t="s">
        <v>688</v>
      </c>
      <c r="K193" s="1" t="s">
        <v>659</v>
      </c>
      <c r="L193" s="1">
        <v>37300</v>
      </c>
    </row>
    <row r="194" spans="1:12" x14ac:dyDescent="0.25">
      <c r="A194" s="1" t="s">
        <v>647</v>
      </c>
      <c r="B194" s="1" t="s">
        <v>658</v>
      </c>
      <c r="C194" s="1" t="s">
        <v>13</v>
      </c>
      <c r="D194" s="2" t="s">
        <v>12</v>
      </c>
      <c r="E194" s="2" t="str">
        <f>"9521030"</f>
        <v>9521030</v>
      </c>
      <c r="F194" s="2" t="s">
        <v>687</v>
      </c>
      <c r="G194" s="1">
        <v>2425023124</v>
      </c>
      <c r="H194" s="1" t="s">
        <v>686</v>
      </c>
      <c r="I194" s="1" t="s">
        <v>684</v>
      </c>
      <c r="J194" s="1" t="s">
        <v>685</v>
      </c>
      <c r="K194" s="1" t="s">
        <v>684</v>
      </c>
      <c r="L194" s="1">
        <v>37500</v>
      </c>
    </row>
    <row r="195" spans="1:12" x14ac:dyDescent="0.25">
      <c r="A195" s="1" t="s">
        <v>647</v>
      </c>
      <c r="B195" s="1" t="s">
        <v>658</v>
      </c>
      <c r="C195" s="1" t="s">
        <v>13</v>
      </c>
      <c r="D195" s="2" t="s">
        <v>12</v>
      </c>
      <c r="E195" s="2" t="str">
        <f>"9521289"</f>
        <v>9521289</v>
      </c>
      <c r="F195" s="2" t="s">
        <v>683</v>
      </c>
      <c r="G195" s="1">
        <v>2421091285</v>
      </c>
      <c r="H195" s="1" t="s">
        <v>682</v>
      </c>
      <c r="I195" s="1" t="s">
        <v>661</v>
      </c>
      <c r="J195" s="1" t="s">
        <v>681</v>
      </c>
      <c r="K195" s="1" t="s">
        <v>664</v>
      </c>
      <c r="L195" s="1">
        <v>38445</v>
      </c>
    </row>
    <row r="196" spans="1:12" x14ac:dyDescent="0.25">
      <c r="A196" s="1" t="s">
        <v>647</v>
      </c>
      <c r="B196" s="1" t="s">
        <v>658</v>
      </c>
      <c r="C196" s="1" t="s">
        <v>13</v>
      </c>
      <c r="D196" s="2" t="s">
        <v>12</v>
      </c>
      <c r="E196" s="2" t="str">
        <f>"9521390"</f>
        <v>9521390</v>
      </c>
      <c r="F196" s="2" t="s">
        <v>680</v>
      </c>
      <c r="G196" s="1">
        <v>2427021227</v>
      </c>
      <c r="H196" s="1" t="s">
        <v>679</v>
      </c>
      <c r="I196" s="1" t="s">
        <v>656</v>
      </c>
      <c r="J196" s="1" t="s">
        <v>678</v>
      </c>
      <c r="K196" s="1" t="s">
        <v>678</v>
      </c>
      <c r="L196" s="1">
        <v>37002</v>
      </c>
    </row>
    <row r="197" spans="1:12" x14ac:dyDescent="0.25">
      <c r="A197" s="1" t="s">
        <v>647</v>
      </c>
      <c r="B197" s="1" t="s">
        <v>658</v>
      </c>
      <c r="C197" s="1" t="s">
        <v>6</v>
      </c>
      <c r="D197" s="2" t="s">
        <v>5</v>
      </c>
      <c r="E197" s="2" t="str">
        <f>"9521160"</f>
        <v>9521160</v>
      </c>
      <c r="F197" s="2" t="s">
        <v>677</v>
      </c>
      <c r="G197" s="1">
        <v>2422025037</v>
      </c>
      <c r="H197" s="1" t="s">
        <v>676</v>
      </c>
      <c r="I197" s="1" t="s">
        <v>675</v>
      </c>
      <c r="J197" s="1" t="s">
        <v>675</v>
      </c>
      <c r="K197" s="1" t="s">
        <v>674</v>
      </c>
      <c r="L197" s="1">
        <v>37100</v>
      </c>
    </row>
    <row r="198" spans="1:12" x14ac:dyDescent="0.25">
      <c r="A198" s="1" t="s">
        <v>647</v>
      </c>
      <c r="B198" s="1" t="s">
        <v>658</v>
      </c>
      <c r="C198" s="1" t="s">
        <v>6</v>
      </c>
      <c r="D198" s="2" t="s">
        <v>5</v>
      </c>
      <c r="E198" s="2" t="str">
        <f>"9521389"</f>
        <v>9521389</v>
      </c>
      <c r="F198" s="2" t="s">
        <v>673</v>
      </c>
      <c r="G198" s="1">
        <v>2421077046</v>
      </c>
      <c r="H198" s="1" t="s">
        <v>672</v>
      </c>
      <c r="I198" s="1" t="s">
        <v>661</v>
      </c>
      <c r="J198" s="1" t="s">
        <v>661</v>
      </c>
      <c r="K198" s="1" t="s">
        <v>671</v>
      </c>
      <c r="L198" s="1">
        <v>38445</v>
      </c>
    </row>
    <row r="199" spans="1:12" x14ac:dyDescent="0.25">
      <c r="A199" s="1" t="s">
        <v>647</v>
      </c>
      <c r="B199" s="1" t="s">
        <v>658</v>
      </c>
      <c r="C199" s="1" t="s">
        <v>6</v>
      </c>
      <c r="D199" s="2" t="s">
        <v>5</v>
      </c>
      <c r="E199" s="2" t="str">
        <f>"9521562"</f>
        <v>9521562</v>
      </c>
      <c r="F199" s="2" t="s">
        <v>670</v>
      </c>
      <c r="G199" s="1">
        <v>2421047256</v>
      </c>
      <c r="H199" s="1" t="s">
        <v>669</v>
      </c>
      <c r="I199" s="1" t="s">
        <v>661</v>
      </c>
      <c r="J199" s="1" t="s">
        <v>661</v>
      </c>
      <c r="K199" s="1" t="s">
        <v>668</v>
      </c>
      <c r="L199" s="1">
        <v>38333</v>
      </c>
    </row>
    <row r="200" spans="1:12" x14ac:dyDescent="0.25">
      <c r="A200" s="1" t="s">
        <v>647</v>
      </c>
      <c r="B200" s="1" t="s">
        <v>658</v>
      </c>
      <c r="C200" s="1" t="s">
        <v>6</v>
      </c>
      <c r="D200" s="2" t="s">
        <v>5</v>
      </c>
      <c r="E200" s="2" t="str">
        <f>"9521614"</f>
        <v>9521614</v>
      </c>
      <c r="F200" s="2" t="s">
        <v>667</v>
      </c>
      <c r="G200" s="1">
        <v>2421091565</v>
      </c>
      <c r="H200" s="1" t="s">
        <v>666</v>
      </c>
      <c r="I200" s="1" t="s">
        <v>661</v>
      </c>
      <c r="J200" s="1" t="s">
        <v>665</v>
      </c>
      <c r="K200" s="1" t="s">
        <v>664</v>
      </c>
      <c r="L200" s="1">
        <v>38446</v>
      </c>
    </row>
    <row r="201" spans="1:12" x14ac:dyDescent="0.25">
      <c r="A201" s="1" t="s">
        <v>647</v>
      </c>
      <c r="B201" s="1" t="s">
        <v>658</v>
      </c>
      <c r="C201" s="1" t="s">
        <v>6</v>
      </c>
      <c r="D201" s="2" t="s">
        <v>5</v>
      </c>
      <c r="E201" s="2" t="str">
        <f>"9521618"</f>
        <v>9521618</v>
      </c>
      <c r="F201" s="2" t="s">
        <v>663</v>
      </c>
      <c r="G201" s="1">
        <v>2428097055</v>
      </c>
      <c r="H201" s="1" t="s">
        <v>662</v>
      </c>
      <c r="I201" s="1" t="s">
        <v>661</v>
      </c>
      <c r="J201" s="1" t="s">
        <v>660</v>
      </c>
      <c r="K201" s="1" t="s">
        <v>659</v>
      </c>
      <c r="L201" s="1">
        <v>37300</v>
      </c>
    </row>
    <row r="202" spans="1:12" x14ac:dyDescent="0.25">
      <c r="A202" s="1" t="s">
        <v>647</v>
      </c>
      <c r="B202" s="1" t="s">
        <v>658</v>
      </c>
      <c r="C202" s="1" t="s">
        <v>6</v>
      </c>
      <c r="D202" s="2" t="s">
        <v>5</v>
      </c>
      <c r="E202" s="2" t="str">
        <f>"9351001"</f>
        <v>9351001</v>
      </c>
      <c r="F202" s="2" t="s">
        <v>657</v>
      </c>
      <c r="G202" s="1"/>
      <c r="H202" s="1"/>
      <c r="I202" s="1" t="s">
        <v>656</v>
      </c>
      <c r="J202" s="1"/>
      <c r="K202" s="1"/>
      <c r="L202" s="1">
        <v>37002</v>
      </c>
    </row>
    <row r="203" spans="1:12" x14ac:dyDescent="0.25">
      <c r="A203" s="1" t="s">
        <v>647</v>
      </c>
      <c r="B203" s="1" t="s">
        <v>646</v>
      </c>
      <c r="C203" s="1" t="s">
        <v>13</v>
      </c>
      <c r="D203" s="2" t="s">
        <v>12</v>
      </c>
      <c r="E203" s="2" t="str">
        <f>"9450343"</f>
        <v>9450343</v>
      </c>
      <c r="F203" s="2" t="s">
        <v>655</v>
      </c>
      <c r="G203" s="1">
        <v>2431072950</v>
      </c>
      <c r="H203" s="1" t="s">
        <v>654</v>
      </c>
      <c r="I203" s="1" t="s">
        <v>643</v>
      </c>
      <c r="J203" s="1" t="s">
        <v>653</v>
      </c>
      <c r="K203" s="1" t="s">
        <v>641</v>
      </c>
      <c r="L203" s="1">
        <v>42100</v>
      </c>
    </row>
    <row r="204" spans="1:12" x14ac:dyDescent="0.25">
      <c r="A204" s="1" t="s">
        <v>647</v>
      </c>
      <c r="B204" s="1" t="s">
        <v>646</v>
      </c>
      <c r="C204" s="1" t="s">
        <v>13</v>
      </c>
      <c r="D204" s="2" t="s">
        <v>12</v>
      </c>
      <c r="E204" s="2" t="str">
        <f>"9450385"</f>
        <v>9450385</v>
      </c>
      <c r="F204" s="2" t="s">
        <v>652</v>
      </c>
      <c r="G204" s="1">
        <v>2432075315</v>
      </c>
      <c r="H204" s="1" t="s">
        <v>651</v>
      </c>
      <c r="I204" s="1" t="s">
        <v>650</v>
      </c>
      <c r="J204" s="1" t="s">
        <v>649</v>
      </c>
      <c r="K204" s="1" t="s">
        <v>648</v>
      </c>
      <c r="L204" s="1">
        <v>42200</v>
      </c>
    </row>
    <row r="205" spans="1:12" x14ac:dyDescent="0.25">
      <c r="A205" s="1" t="s">
        <v>647</v>
      </c>
      <c r="B205" s="1" t="s">
        <v>646</v>
      </c>
      <c r="C205" s="1" t="s">
        <v>6</v>
      </c>
      <c r="D205" s="2" t="s">
        <v>5</v>
      </c>
      <c r="E205" s="2" t="str">
        <f>"9450401"</f>
        <v>9450401</v>
      </c>
      <c r="F205" s="2" t="s">
        <v>645</v>
      </c>
      <c r="G205" s="1">
        <v>2431072950</v>
      </c>
      <c r="H205" s="1" t="s">
        <v>644</v>
      </c>
      <c r="I205" s="1" t="s">
        <v>643</v>
      </c>
      <c r="J205" s="1" t="s">
        <v>642</v>
      </c>
      <c r="K205" s="1" t="s">
        <v>641</v>
      </c>
      <c r="L205" s="1">
        <v>42100</v>
      </c>
    </row>
    <row r="206" spans="1:12" x14ac:dyDescent="0.25">
      <c r="A206" s="1" t="s">
        <v>597</v>
      </c>
      <c r="B206" s="1" t="s">
        <v>637</v>
      </c>
      <c r="C206" s="1" t="s">
        <v>13</v>
      </c>
      <c r="D206" s="2" t="s">
        <v>12</v>
      </c>
      <c r="E206" s="2" t="str">
        <f>"9140105"</f>
        <v>9140105</v>
      </c>
      <c r="F206" s="2" t="s">
        <v>640</v>
      </c>
      <c r="G206" s="1">
        <v>2695026299</v>
      </c>
      <c r="H206" s="1" t="s">
        <v>639</v>
      </c>
      <c r="I206" s="1" t="s">
        <v>634</v>
      </c>
      <c r="J206" s="1" t="s">
        <v>638</v>
      </c>
      <c r="K206" s="1" t="s">
        <v>633</v>
      </c>
      <c r="L206" s="1">
        <v>29100</v>
      </c>
    </row>
    <row r="207" spans="1:12" x14ac:dyDescent="0.25">
      <c r="A207" s="1" t="s">
        <v>597</v>
      </c>
      <c r="B207" s="1" t="s">
        <v>637</v>
      </c>
      <c r="C207" s="1" t="s">
        <v>6</v>
      </c>
      <c r="D207" s="2" t="s">
        <v>5</v>
      </c>
      <c r="E207" s="2" t="str">
        <f>"9521161"</f>
        <v>9521161</v>
      </c>
      <c r="F207" s="2" t="s">
        <v>636</v>
      </c>
      <c r="G207" s="1">
        <v>2695043367</v>
      </c>
      <c r="H207" s="1" t="s">
        <v>635</v>
      </c>
      <c r="I207" s="1" t="s">
        <v>634</v>
      </c>
      <c r="J207" s="1" t="s">
        <v>634</v>
      </c>
      <c r="K207" s="1" t="s">
        <v>633</v>
      </c>
      <c r="L207" s="1">
        <v>29100</v>
      </c>
    </row>
    <row r="208" spans="1:12" x14ac:dyDescent="0.25">
      <c r="A208" s="1" t="s">
        <v>597</v>
      </c>
      <c r="B208" s="1" t="s">
        <v>614</v>
      </c>
      <c r="C208" s="1" t="s">
        <v>6</v>
      </c>
      <c r="D208" s="2" t="s">
        <v>5</v>
      </c>
      <c r="E208" s="2" t="str">
        <f>"9240260"</f>
        <v>9240260</v>
      </c>
      <c r="F208" s="2" t="s">
        <v>632</v>
      </c>
      <c r="G208" s="1">
        <v>2661047636</v>
      </c>
      <c r="H208" s="1" t="s">
        <v>631</v>
      </c>
      <c r="I208" s="1" t="s">
        <v>625</v>
      </c>
      <c r="J208" s="1" t="s">
        <v>624</v>
      </c>
      <c r="K208" s="1" t="s">
        <v>630</v>
      </c>
      <c r="L208" s="1">
        <v>49100</v>
      </c>
    </row>
    <row r="209" spans="1:12" x14ac:dyDescent="0.25">
      <c r="A209" s="1" t="s">
        <v>597</v>
      </c>
      <c r="B209" s="1" t="s">
        <v>614</v>
      </c>
      <c r="C209" s="1" t="s">
        <v>13</v>
      </c>
      <c r="D209" s="2" t="s">
        <v>12</v>
      </c>
      <c r="E209" s="2" t="str">
        <f>"9240228"</f>
        <v>9240228</v>
      </c>
      <c r="F209" s="2" t="s">
        <v>629</v>
      </c>
      <c r="G209" s="1">
        <v>2661031755</v>
      </c>
      <c r="H209" s="1" t="s">
        <v>628</v>
      </c>
      <c r="I209" s="1" t="s">
        <v>625</v>
      </c>
      <c r="J209" s="1" t="s">
        <v>624</v>
      </c>
      <c r="K209" s="1" t="s">
        <v>627</v>
      </c>
      <c r="L209" s="1">
        <v>49100</v>
      </c>
    </row>
    <row r="210" spans="1:12" x14ac:dyDescent="0.25">
      <c r="A210" s="1" t="s">
        <v>597</v>
      </c>
      <c r="B210" s="1" t="s">
        <v>614</v>
      </c>
      <c r="C210" s="1" t="s">
        <v>13</v>
      </c>
      <c r="D210" s="2" t="s">
        <v>12</v>
      </c>
      <c r="E210" s="2" t="str">
        <f>"9521402"</f>
        <v>9521402</v>
      </c>
      <c r="F210" s="2" t="s">
        <v>626</v>
      </c>
      <c r="G210" s="1">
        <v>2661026828</v>
      </c>
      <c r="H210" s="1"/>
      <c r="I210" s="1" t="s">
        <v>625</v>
      </c>
      <c r="J210" s="1" t="s">
        <v>624</v>
      </c>
      <c r="K210" s="1" t="s">
        <v>623</v>
      </c>
      <c r="L210" s="1">
        <v>49100</v>
      </c>
    </row>
    <row r="211" spans="1:12" x14ac:dyDescent="0.25">
      <c r="A211" s="1" t="s">
        <v>597</v>
      </c>
      <c r="B211" s="1" t="s">
        <v>614</v>
      </c>
      <c r="C211" s="1" t="s">
        <v>6</v>
      </c>
      <c r="D211" s="2" t="s">
        <v>5</v>
      </c>
      <c r="E211" s="2" t="str">
        <f>"9241005"</f>
        <v>9241005</v>
      </c>
      <c r="F211" s="2" t="s">
        <v>622</v>
      </c>
      <c r="G211" s="1">
        <v>2663031127</v>
      </c>
      <c r="H211" s="1" t="s">
        <v>621</v>
      </c>
      <c r="I211" s="1" t="s">
        <v>617</v>
      </c>
      <c r="J211" s="1" t="s">
        <v>616</v>
      </c>
      <c r="K211" s="1" t="s">
        <v>620</v>
      </c>
      <c r="L211" s="1">
        <v>49083</v>
      </c>
    </row>
    <row r="212" spans="1:12" x14ac:dyDescent="0.25">
      <c r="A212" s="1" t="s">
        <v>597</v>
      </c>
      <c r="B212" s="1" t="s">
        <v>614</v>
      </c>
      <c r="C212" s="1" t="s">
        <v>13</v>
      </c>
      <c r="D212" s="2" t="s">
        <v>12</v>
      </c>
      <c r="E212" s="2" t="str">
        <f>"9241004"</f>
        <v>9241004</v>
      </c>
      <c r="F212" s="2" t="s">
        <v>619</v>
      </c>
      <c r="G212" s="1">
        <v>2663072149</v>
      </c>
      <c r="H212" s="1" t="s">
        <v>618</v>
      </c>
      <c r="I212" s="1" t="s">
        <v>617</v>
      </c>
      <c r="J212" s="1" t="s">
        <v>616</v>
      </c>
      <c r="K212" s="1" t="s">
        <v>615</v>
      </c>
      <c r="L212" s="1">
        <v>49083</v>
      </c>
    </row>
    <row r="213" spans="1:12" x14ac:dyDescent="0.25">
      <c r="A213" s="1" t="s">
        <v>597</v>
      </c>
      <c r="B213" s="1" t="s">
        <v>614</v>
      </c>
      <c r="C213" s="1" t="s">
        <v>13</v>
      </c>
      <c r="D213" s="2" t="s">
        <v>12</v>
      </c>
      <c r="E213" s="2" t="str">
        <f>"9241000"</f>
        <v>9241000</v>
      </c>
      <c r="F213" s="2" t="s">
        <v>613</v>
      </c>
      <c r="G213" s="1">
        <v>2661075938</v>
      </c>
      <c r="H213" s="1" t="s">
        <v>612</v>
      </c>
      <c r="I213" s="1" t="s">
        <v>611</v>
      </c>
      <c r="J213" s="1" t="s">
        <v>610</v>
      </c>
      <c r="K213" s="1" t="s">
        <v>610</v>
      </c>
      <c r="L213" s="1">
        <v>49080</v>
      </c>
    </row>
    <row r="214" spans="1:12" x14ac:dyDescent="0.25">
      <c r="A214" s="1" t="s">
        <v>597</v>
      </c>
      <c r="B214" s="1" t="s">
        <v>606</v>
      </c>
      <c r="C214" s="1" t="s">
        <v>13</v>
      </c>
      <c r="D214" s="2" t="s">
        <v>12</v>
      </c>
      <c r="E214" s="2" t="str">
        <f>"9520901"</f>
        <v>9520901</v>
      </c>
      <c r="F214" s="2" t="s">
        <v>609</v>
      </c>
      <c r="G214" s="1">
        <v>2671068075</v>
      </c>
      <c r="H214" s="1" t="s">
        <v>608</v>
      </c>
      <c r="I214" s="1" t="s">
        <v>603</v>
      </c>
      <c r="J214" s="1"/>
      <c r="K214" s="1" t="s">
        <v>607</v>
      </c>
      <c r="L214" s="1">
        <v>28100</v>
      </c>
    </row>
    <row r="215" spans="1:12" x14ac:dyDescent="0.25">
      <c r="A215" s="1" t="s">
        <v>597</v>
      </c>
      <c r="B215" s="1" t="s">
        <v>606</v>
      </c>
      <c r="C215" s="1" t="s">
        <v>6</v>
      </c>
      <c r="D215" s="2" t="s">
        <v>5</v>
      </c>
      <c r="E215" s="2" t="str">
        <f>"9520896"</f>
        <v>9520896</v>
      </c>
      <c r="F215" s="2" t="s">
        <v>605</v>
      </c>
      <c r="G215" s="1">
        <v>2671069848</v>
      </c>
      <c r="H215" s="1" t="s">
        <v>604</v>
      </c>
      <c r="I215" s="1" t="s">
        <v>603</v>
      </c>
      <c r="J215" s="1" t="s">
        <v>602</v>
      </c>
      <c r="K215" s="1" t="s">
        <v>601</v>
      </c>
      <c r="L215" s="1">
        <v>28100</v>
      </c>
    </row>
    <row r="216" spans="1:12" x14ac:dyDescent="0.25">
      <c r="A216" s="1" t="s">
        <v>597</v>
      </c>
      <c r="B216" s="1" t="s">
        <v>596</v>
      </c>
      <c r="C216" s="1" t="s">
        <v>6</v>
      </c>
      <c r="D216" s="2" t="s">
        <v>5</v>
      </c>
      <c r="E216" s="2" t="str">
        <f>"9521070"</f>
        <v>9521070</v>
      </c>
      <c r="F216" s="2" t="s">
        <v>600</v>
      </c>
      <c r="G216" s="1">
        <v>2645023650</v>
      </c>
      <c r="H216" s="1" t="s">
        <v>599</v>
      </c>
      <c r="I216" s="1" t="s">
        <v>593</v>
      </c>
      <c r="J216" s="1" t="s">
        <v>593</v>
      </c>
      <c r="K216" s="1" t="s">
        <v>598</v>
      </c>
      <c r="L216" s="1">
        <v>31100</v>
      </c>
    </row>
    <row r="217" spans="1:12" x14ac:dyDescent="0.25">
      <c r="A217" s="1" t="s">
        <v>597</v>
      </c>
      <c r="B217" s="1" t="s">
        <v>596</v>
      </c>
      <c r="C217" s="1" t="s">
        <v>13</v>
      </c>
      <c r="D217" s="2" t="s">
        <v>12</v>
      </c>
      <c r="E217" s="2" t="str">
        <f>"9520727"</f>
        <v>9520727</v>
      </c>
      <c r="F217" s="2" t="s">
        <v>595</v>
      </c>
      <c r="G217" s="1">
        <v>2645023650</v>
      </c>
      <c r="H217" s="1" t="s">
        <v>594</v>
      </c>
      <c r="I217" s="1" t="s">
        <v>593</v>
      </c>
      <c r="J217" s="1" t="s">
        <v>592</v>
      </c>
      <c r="K217" s="1" t="s">
        <v>591</v>
      </c>
      <c r="L217" s="1">
        <v>31100</v>
      </c>
    </row>
    <row r="218" spans="1:12" x14ac:dyDescent="0.25">
      <c r="A218" s="1" t="s">
        <v>355</v>
      </c>
      <c r="B218" s="1" t="s">
        <v>508</v>
      </c>
      <c r="C218" s="1" t="s">
        <v>13</v>
      </c>
      <c r="D218" s="2" t="s">
        <v>12</v>
      </c>
      <c r="E218" s="2" t="str">
        <f>"9190878"</f>
        <v>9190878</v>
      </c>
      <c r="F218" s="2" t="s">
        <v>590</v>
      </c>
      <c r="G218" s="1">
        <v>2310211372</v>
      </c>
      <c r="H218" s="1" t="s">
        <v>589</v>
      </c>
      <c r="I218" s="1" t="s">
        <v>479</v>
      </c>
      <c r="J218" s="1" t="s">
        <v>487</v>
      </c>
      <c r="K218" s="1" t="s">
        <v>588</v>
      </c>
      <c r="L218" s="1">
        <v>54635</v>
      </c>
    </row>
    <row r="219" spans="1:12" x14ac:dyDescent="0.25">
      <c r="A219" s="1" t="s">
        <v>355</v>
      </c>
      <c r="B219" s="1" t="s">
        <v>508</v>
      </c>
      <c r="C219" s="1" t="s">
        <v>13</v>
      </c>
      <c r="D219" s="2" t="s">
        <v>12</v>
      </c>
      <c r="E219" s="2" t="str">
        <f>"9190877"</f>
        <v>9190877</v>
      </c>
      <c r="F219" s="2" t="s">
        <v>587</v>
      </c>
      <c r="G219" s="1">
        <v>2310426805</v>
      </c>
      <c r="H219" s="1" t="s">
        <v>586</v>
      </c>
      <c r="I219" s="1" t="s">
        <v>526</v>
      </c>
      <c r="J219" s="1" t="s">
        <v>537</v>
      </c>
      <c r="K219" s="1" t="s">
        <v>585</v>
      </c>
      <c r="L219" s="1">
        <v>55535</v>
      </c>
    </row>
    <row r="220" spans="1:12" x14ac:dyDescent="0.25">
      <c r="A220" s="1" t="s">
        <v>355</v>
      </c>
      <c r="B220" s="1" t="s">
        <v>508</v>
      </c>
      <c r="C220" s="1" t="s">
        <v>13</v>
      </c>
      <c r="D220" s="2" t="s">
        <v>12</v>
      </c>
      <c r="E220" s="2" t="str">
        <f>"9190035"</f>
        <v>9190035</v>
      </c>
      <c r="F220" s="2" t="s">
        <v>584</v>
      </c>
      <c r="G220" s="1">
        <v>2310857722</v>
      </c>
      <c r="H220" s="1" t="s">
        <v>583</v>
      </c>
      <c r="I220" s="1" t="s">
        <v>479</v>
      </c>
      <c r="J220" s="1" t="s">
        <v>487</v>
      </c>
      <c r="K220" s="1" t="s">
        <v>582</v>
      </c>
      <c r="L220" s="1">
        <v>54641</v>
      </c>
    </row>
    <row r="221" spans="1:12" x14ac:dyDescent="0.25">
      <c r="A221" s="1" t="s">
        <v>355</v>
      </c>
      <c r="B221" s="1" t="s">
        <v>508</v>
      </c>
      <c r="C221" s="1" t="s">
        <v>13</v>
      </c>
      <c r="D221" s="2" t="s">
        <v>12</v>
      </c>
      <c r="E221" s="2" t="str">
        <f>"9520882"</f>
        <v>9520882</v>
      </c>
      <c r="F221" s="2" t="s">
        <v>581</v>
      </c>
      <c r="G221" s="1">
        <v>2310332930</v>
      </c>
      <c r="H221" s="1" t="s">
        <v>580</v>
      </c>
      <c r="I221" s="1" t="s">
        <v>526</v>
      </c>
      <c r="J221" s="1" t="s">
        <v>525</v>
      </c>
      <c r="K221" s="1" t="s">
        <v>524</v>
      </c>
      <c r="L221" s="1">
        <v>55236</v>
      </c>
    </row>
    <row r="222" spans="1:12" x14ac:dyDescent="0.25">
      <c r="A222" s="1" t="s">
        <v>355</v>
      </c>
      <c r="B222" s="1" t="s">
        <v>508</v>
      </c>
      <c r="C222" s="1" t="s">
        <v>13</v>
      </c>
      <c r="D222" s="2" t="s">
        <v>12</v>
      </c>
      <c r="E222" s="2" t="str">
        <f>"9190870"</f>
        <v>9190870</v>
      </c>
      <c r="F222" s="2" t="s">
        <v>579</v>
      </c>
      <c r="G222" s="1">
        <v>2310856655</v>
      </c>
      <c r="H222" s="1" t="s">
        <v>578</v>
      </c>
      <c r="I222" s="1" t="s">
        <v>479</v>
      </c>
      <c r="J222" s="1" t="s">
        <v>487</v>
      </c>
      <c r="K222" s="1" t="s">
        <v>558</v>
      </c>
      <c r="L222" s="1">
        <v>54642</v>
      </c>
    </row>
    <row r="223" spans="1:12" x14ac:dyDescent="0.25">
      <c r="A223" s="1" t="s">
        <v>355</v>
      </c>
      <c r="B223" s="1" t="s">
        <v>508</v>
      </c>
      <c r="C223" s="1" t="s">
        <v>6</v>
      </c>
      <c r="D223" s="2" t="s">
        <v>5</v>
      </c>
      <c r="E223" s="2" t="str">
        <f>"9190824"</f>
        <v>9190824</v>
      </c>
      <c r="F223" s="2" t="s">
        <v>577</v>
      </c>
      <c r="G223" s="1">
        <v>2310318644</v>
      </c>
      <c r="H223" s="1" t="s">
        <v>576</v>
      </c>
      <c r="I223" s="1" t="s">
        <v>526</v>
      </c>
      <c r="J223" s="1" t="s">
        <v>537</v>
      </c>
      <c r="K223" s="1" t="s">
        <v>573</v>
      </c>
      <c r="L223" s="1">
        <v>55535</v>
      </c>
    </row>
    <row r="224" spans="1:12" x14ac:dyDescent="0.25">
      <c r="A224" s="1" t="s">
        <v>355</v>
      </c>
      <c r="B224" s="1" t="s">
        <v>508</v>
      </c>
      <c r="C224" s="1" t="s">
        <v>13</v>
      </c>
      <c r="D224" s="2" t="s">
        <v>12</v>
      </c>
      <c r="E224" s="2" t="str">
        <f>"9190821"</f>
        <v>9190821</v>
      </c>
      <c r="F224" s="2" t="s">
        <v>575</v>
      </c>
      <c r="G224" s="1">
        <v>2310318644</v>
      </c>
      <c r="H224" s="1" t="s">
        <v>574</v>
      </c>
      <c r="I224" s="1" t="s">
        <v>526</v>
      </c>
      <c r="J224" s="1" t="s">
        <v>537</v>
      </c>
      <c r="K224" s="1" t="s">
        <v>573</v>
      </c>
      <c r="L224" s="1">
        <v>55535</v>
      </c>
    </row>
    <row r="225" spans="1:12" x14ac:dyDescent="0.25">
      <c r="A225" s="1" t="s">
        <v>355</v>
      </c>
      <c r="B225" s="1" t="s">
        <v>508</v>
      </c>
      <c r="C225" s="1" t="s">
        <v>6</v>
      </c>
      <c r="D225" s="2" t="s">
        <v>5</v>
      </c>
      <c r="E225" s="2" t="str">
        <f>"9521028"</f>
        <v>9521028</v>
      </c>
      <c r="F225" s="2" t="s">
        <v>572</v>
      </c>
      <c r="G225" s="1">
        <v>2392306818</v>
      </c>
      <c r="H225" s="1" t="s">
        <v>571</v>
      </c>
      <c r="I225" s="1" t="s">
        <v>512</v>
      </c>
      <c r="J225" s="1" t="s">
        <v>570</v>
      </c>
      <c r="K225" s="1" t="s">
        <v>569</v>
      </c>
      <c r="L225" s="1">
        <v>57004</v>
      </c>
    </row>
    <row r="226" spans="1:12" x14ac:dyDescent="0.25">
      <c r="A226" s="1" t="s">
        <v>355</v>
      </c>
      <c r="B226" s="1" t="s">
        <v>508</v>
      </c>
      <c r="C226" s="1" t="s">
        <v>6</v>
      </c>
      <c r="D226" s="2" t="s">
        <v>5</v>
      </c>
      <c r="E226" s="2" t="str">
        <f>"9190785"</f>
        <v>9190785</v>
      </c>
      <c r="F226" s="2" t="s">
        <v>568</v>
      </c>
      <c r="G226" s="1">
        <v>2310343844</v>
      </c>
      <c r="H226" s="1" t="s">
        <v>567</v>
      </c>
      <c r="I226" s="1" t="s">
        <v>526</v>
      </c>
      <c r="J226" s="1" t="s">
        <v>525</v>
      </c>
      <c r="K226" s="1" t="s">
        <v>524</v>
      </c>
      <c r="L226" s="1">
        <v>55236</v>
      </c>
    </row>
    <row r="227" spans="1:12" x14ac:dyDescent="0.25">
      <c r="A227" s="1" t="s">
        <v>355</v>
      </c>
      <c r="B227" s="1" t="s">
        <v>508</v>
      </c>
      <c r="C227" s="1" t="s">
        <v>6</v>
      </c>
      <c r="D227" s="2" t="s">
        <v>5</v>
      </c>
      <c r="E227" s="2" t="str">
        <f>"9190891"</f>
        <v>9190891</v>
      </c>
      <c r="F227" s="2" t="s">
        <v>566</v>
      </c>
      <c r="G227" s="1">
        <v>2310855200</v>
      </c>
      <c r="H227" s="1" t="s">
        <v>565</v>
      </c>
      <c r="I227" s="1" t="s">
        <v>479</v>
      </c>
      <c r="J227" s="1" t="s">
        <v>487</v>
      </c>
      <c r="K227" s="1" t="s">
        <v>564</v>
      </c>
      <c r="L227" s="1">
        <v>54641</v>
      </c>
    </row>
    <row r="228" spans="1:12" x14ac:dyDescent="0.25">
      <c r="A228" s="1" t="s">
        <v>355</v>
      </c>
      <c r="B228" s="1" t="s">
        <v>508</v>
      </c>
      <c r="C228" s="1" t="s">
        <v>6</v>
      </c>
      <c r="D228" s="2" t="s">
        <v>5</v>
      </c>
      <c r="E228" s="2" t="str">
        <f>"9190786"</f>
        <v>9190786</v>
      </c>
      <c r="F228" s="2" t="s">
        <v>563</v>
      </c>
      <c r="G228" s="1">
        <v>2310326122</v>
      </c>
      <c r="H228" s="1" t="s">
        <v>562</v>
      </c>
      <c r="I228" s="1" t="s">
        <v>526</v>
      </c>
      <c r="J228" s="1" t="s">
        <v>537</v>
      </c>
      <c r="K228" s="1" t="s">
        <v>561</v>
      </c>
      <c r="L228" s="1">
        <v>55535</v>
      </c>
    </row>
    <row r="229" spans="1:12" x14ac:dyDescent="0.25">
      <c r="A229" s="1" t="s">
        <v>355</v>
      </c>
      <c r="B229" s="1" t="s">
        <v>508</v>
      </c>
      <c r="C229" s="1" t="s">
        <v>6</v>
      </c>
      <c r="D229" s="2" t="s">
        <v>5</v>
      </c>
      <c r="E229" s="2" t="str">
        <f>"9190889"</f>
        <v>9190889</v>
      </c>
      <c r="F229" s="2" t="s">
        <v>560</v>
      </c>
      <c r="G229" s="1">
        <v>2310856655</v>
      </c>
      <c r="H229" s="1" t="s">
        <v>559</v>
      </c>
      <c r="I229" s="1" t="s">
        <v>479</v>
      </c>
      <c r="J229" s="1" t="s">
        <v>487</v>
      </c>
      <c r="K229" s="1" t="s">
        <v>558</v>
      </c>
      <c r="L229" s="1">
        <v>54642</v>
      </c>
    </row>
    <row r="230" spans="1:12" x14ac:dyDescent="0.25">
      <c r="A230" s="1" t="s">
        <v>355</v>
      </c>
      <c r="B230" s="1" t="s">
        <v>508</v>
      </c>
      <c r="C230" s="1" t="s">
        <v>6</v>
      </c>
      <c r="D230" s="2" t="s">
        <v>5</v>
      </c>
      <c r="E230" s="2" t="str">
        <f>"9190846"</f>
        <v>9190846</v>
      </c>
      <c r="F230" s="2" t="s">
        <v>557</v>
      </c>
      <c r="G230" s="1">
        <v>2310856433</v>
      </c>
      <c r="H230" s="1" t="s">
        <v>556</v>
      </c>
      <c r="I230" s="1" t="s">
        <v>479</v>
      </c>
      <c r="J230" s="1" t="s">
        <v>487</v>
      </c>
      <c r="K230" s="1" t="s">
        <v>555</v>
      </c>
      <c r="L230" s="1">
        <v>54641</v>
      </c>
    </row>
    <row r="231" spans="1:12" x14ac:dyDescent="0.25">
      <c r="A231" s="1" t="s">
        <v>355</v>
      </c>
      <c r="B231" s="1" t="s">
        <v>508</v>
      </c>
      <c r="C231" s="1" t="s">
        <v>6</v>
      </c>
      <c r="D231" s="2" t="s">
        <v>5</v>
      </c>
      <c r="E231" s="2" t="str">
        <f>"9521027"</f>
        <v>9521027</v>
      </c>
      <c r="F231" s="2" t="s">
        <v>554</v>
      </c>
      <c r="G231" s="1">
        <v>2316072835</v>
      </c>
      <c r="H231" s="1" t="s">
        <v>553</v>
      </c>
      <c r="I231" s="1" t="s">
        <v>479</v>
      </c>
      <c r="J231" s="1" t="s">
        <v>487</v>
      </c>
      <c r="K231" s="1" t="s">
        <v>552</v>
      </c>
      <c r="L231" s="1">
        <v>54627</v>
      </c>
    </row>
    <row r="232" spans="1:12" x14ac:dyDescent="0.25">
      <c r="A232" s="1" t="s">
        <v>355</v>
      </c>
      <c r="B232" s="1" t="s">
        <v>508</v>
      </c>
      <c r="C232" s="1" t="s">
        <v>6</v>
      </c>
      <c r="D232" s="2" t="s">
        <v>5</v>
      </c>
      <c r="E232" s="2" t="str">
        <f>"9521026"</f>
        <v>9521026</v>
      </c>
      <c r="F232" s="2" t="s">
        <v>551</v>
      </c>
      <c r="G232" s="1"/>
      <c r="H232" s="1" t="s">
        <v>521</v>
      </c>
      <c r="I232" s="1" t="s">
        <v>479</v>
      </c>
      <c r="J232" s="1" t="s">
        <v>487</v>
      </c>
      <c r="K232" s="1" t="s">
        <v>487</v>
      </c>
      <c r="L232" s="1">
        <v>0</v>
      </c>
    </row>
    <row r="233" spans="1:12" x14ac:dyDescent="0.25">
      <c r="A233" s="1" t="s">
        <v>355</v>
      </c>
      <c r="B233" s="1" t="s">
        <v>508</v>
      </c>
      <c r="C233" s="1" t="s">
        <v>13</v>
      </c>
      <c r="D233" s="2" t="s">
        <v>12</v>
      </c>
      <c r="E233" s="2" t="str">
        <f>"9190648"</f>
        <v>9190648</v>
      </c>
      <c r="F233" s="2" t="s">
        <v>550</v>
      </c>
      <c r="G233" s="1"/>
      <c r="H233" s="1" t="s">
        <v>521</v>
      </c>
      <c r="I233" s="1" t="s">
        <v>479</v>
      </c>
      <c r="J233" s="1" t="s">
        <v>487</v>
      </c>
      <c r="K233" s="1" t="s">
        <v>549</v>
      </c>
      <c r="L233" s="1"/>
    </row>
    <row r="234" spans="1:12" x14ac:dyDescent="0.25">
      <c r="A234" s="1" t="s">
        <v>355</v>
      </c>
      <c r="B234" s="1" t="s">
        <v>508</v>
      </c>
      <c r="C234" s="1" t="s">
        <v>13</v>
      </c>
      <c r="D234" s="2" t="s">
        <v>12</v>
      </c>
      <c r="E234" s="2" t="str">
        <f>"9190879"</f>
        <v>9190879</v>
      </c>
      <c r="F234" s="2" t="s">
        <v>548</v>
      </c>
      <c r="G234" s="1">
        <v>2310204077</v>
      </c>
      <c r="H234" s="1" t="s">
        <v>547</v>
      </c>
      <c r="I234" s="1" t="s">
        <v>479</v>
      </c>
      <c r="J234" s="1" t="s">
        <v>487</v>
      </c>
      <c r="K234" s="1" t="s">
        <v>546</v>
      </c>
      <c r="L234" s="1">
        <v>54636</v>
      </c>
    </row>
    <row r="235" spans="1:12" x14ac:dyDescent="0.25">
      <c r="A235" s="1" t="s">
        <v>355</v>
      </c>
      <c r="B235" s="1" t="s">
        <v>508</v>
      </c>
      <c r="C235" s="1" t="s">
        <v>13</v>
      </c>
      <c r="D235" s="2" t="s">
        <v>12</v>
      </c>
      <c r="E235" s="2" t="str">
        <f>"9190504"</f>
        <v>9190504</v>
      </c>
      <c r="F235" s="2" t="s">
        <v>545</v>
      </c>
      <c r="G235" s="1">
        <v>2310817185</v>
      </c>
      <c r="H235" s="1" t="s">
        <v>544</v>
      </c>
      <c r="I235" s="1" t="s">
        <v>479</v>
      </c>
      <c r="J235" s="1" t="s">
        <v>487</v>
      </c>
      <c r="K235" s="1" t="s">
        <v>543</v>
      </c>
      <c r="L235" s="1">
        <v>54641</v>
      </c>
    </row>
    <row r="236" spans="1:12" x14ac:dyDescent="0.25">
      <c r="A236" s="1" t="s">
        <v>355</v>
      </c>
      <c r="B236" s="1" t="s">
        <v>508</v>
      </c>
      <c r="C236" s="1" t="s">
        <v>13</v>
      </c>
      <c r="D236" s="2" t="s">
        <v>12</v>
      </c>
      <c r="E236" s="2" t="str">
        <f>"9190531"</f>
        <v>9190531</v>
      </c>
      <c r="F236" s="2" t="s">
        <v>542</v>
      </c>
      <c r="G236" s="1">
        <v>2310534654</v>
      </c>
      <c r="H236" s="1" t="s">
        <v>541</v>
      </c>
      <c r="I236" s="1" t="s">
        <v>479</v>
      </c>
      <c r="J236" s="1" t="s">
        <v>487</v>
      </c>
      <c r="K236" s="1" t="s">
        <v>540</v>
      </c>
      <c r="L236" s="1">
        <v>54627</v>
      </c>
    </row>
    <row r="237" spans="1:12" x14ac:dyDescent="0.25">
      <c r="A237" s="1" t="s">
        <v>355</v>
      </c>
      <c r="B237" s="1" t="s">
        <v>508</v>
      </c>
      <c r="C237" s="1" t="s">
        <v>13</v>
      </c>
      <c r="D237" s="2" t="s">
        <v>12</v>
      </c>
      <c r="E237" s="2" t="str">
        <f>"9190505"</f>
        <v>9190505</v>
      </c>
      <c r="F237" s="2" t="s">
        <v>539</v>
      </c>
      <c r="G237" s="1">
        <v>2310318455</v>
      </c>
      <c r="H237" s="1" t="s">
        <v>538</v>
      </c>
      <c r="I237" s="1" t="s">
        <v>526</v>
      </c>
      <c r="J237" s="1" t="s">
        <v>537</v>
      </c>
      <c r="K237" s="1" t="s">
        <v>536</v>
      </c>
      <c r="L237" s="1">
        <v>55535</v>
      </c>
    </row>
    <row r="238" spans="1:12" x14ac:dyDescent="0.25">
      <c r="A238" s="1" t="s">
        <v>355</v>
      </c>
      <c r="B238" s="1" t="s">
        <v>508</v>
      </c>
      <c r="C238" s="1" t="s">
        <v>13</v>
      </c>
      <c r="D238" s="2" t="s">
        <v>12</v>
      </c>
      <c r="E238" s="2" t="str">
        <f>"9520724"</f>
        <v>9520724</v>
      </c>
      <c r="F238" s="2" t="s">
        <v>535</v>
      </c>
      <c r="G238" s="1">
        <v>2313307576</v>
      </c>
      <c r="H238" s="1" t="s">
        <v>534</v>
      </c>
      <c r="I238" s="1" t="s">
        <v>526</v>
      </c>
      <c r="J238" s="1" t="s">
        <v>530</v>
      </c>
      <c r="K238" s="1" t="s">
        <v>533</v>
      </c>
      <c r="L238" s="1">
        <v>57010</v>
      </c>
    </row>
    <row r="239" spans="1:12" x14ac:dyDescent="0.25">
      <c r="A239" s="1" t="s">
        <v>355</v>
      </c>
      <c r="B239" s="1" t="s">
        <v>508</v>
      </c>
      <c r="C239" s="1" t="s">
        <v>6</v>
      </c>
      <c r="D239" s="2" t="s">
        <v>5</v>
      </c>
      <c r="E239" s="2" t="str">
        <f>"9521025"</f>
        <v>9521025</v>
      </c>
      <c r="F239" s="2" t="s">
        <v>532</v>
      </c>
      <c r="G239" s="1">
        <v>2313307576</v>
      </c>
      <c r="H239" s="1" t="s">
        <v>531</v>
      </c>
      <c r="I239" s="1" t="s">
        <v>526</v>
      </c>
      <c r="J239" s="1" t="s">
        <v>530</v>
      </c>
      <c r="K239" s="1" t="s">
        <v>529</v>
      </c>
      <c r="L239" s="1">
        <v>57010</v>
      </c>
    </row>
    <row r="240" spans="1:12" x14ac:dyDescent="0.25">
      <c r="A240" s="1" t="s">
        <v>355</v>
      </c>
      <c r="B240" s="1" t="s">
        <v>508</v>
      </c>
      <c r="C240" s="1" t="s">
        <v>13</v>
      </c>
      <c r="D240" s="2" t="s">
        <v>12</v>
      </c>
      <c r="E240" s="2" t="str">
        <f>"9521172"</f>
        <v>9521172</v>
      </c>
      <c r="F240" s="2" t="s">
        <v>528</v>
      </c>
      <c r="G240" s="1">
        <v>2310332930</v>
      </c>
      <c r="H240" s="1" t="s">
        <v>527</v>
      </c>
      <c r="I240" s="1" t="s">
        <v>526</v>
      </c>
      <c r="J240" s="1" t="s">
        <v>525</v>
      </c>
      <c r="K240" s="1" t="s">
        <v>524</v>
      </c>
      <c r="L240" s="1">
        <v>55236</v>
      </c>
    </row>
    <row r="241" spans="1:12" x14ac:dyDescent="0.25">
      <c r="A241" s="1" t="s">
        <v>355</v>
      </c>
      <c r="B241" s="1" t="s">
        <v>508</v>
      </c>
      <c r="C241" s="1" t="s">
        <v>13</v>
      </c>
      <c r="D241" s="2" t="s">
        <v>12</v>
      </c>
      <c r="E241" s="2" t="str">
        <f>"9521480"</f>
        <v>9521480</v>
      </c>
      <c r="F241" s="2" t="s">
        <v>523</v>
      </c>
      <c r="G241" s="1"/>
      <c r="H241" s="1" t="s">
        <v>521</v>
      </c>
      <c r="I241" s="1" t="s">
        <v>520</v>
      </c>
      <c r="J241" s="1" t="s">
        <v>519</v>
      </c>
      <c r="K241" s="1" t="s">
        <v>518</v>
      </c>
      <c r="L241" s="1">
        <v>0</v>
      </c>
    </row>
    <row r="242" spans="1:12" x14ac:dyDescent="0.25">
      <c r="A242" s="1" t="s">
        <v>355</v>
      </c>
      <c r="B242" s="1" t="s">
        <v>508</v>
      </c>
      <c r="C242" s="1" t="s">
        <v>6</v>
      </c>
      <c r="D242" s="2" t="s">
        <v>5</v>
      </c>
      <c r="E242" s="2" t="str">
        <f>"9521481"</f>
        <v>9521481</v>
      </c>
      <c r="F242" s="2" t="s">
        <v>522</v>
      </c>
      <c r="G242" s="1"/>
      <c r="H242" s="1" t="s">
        <v>521</v>
      </c>
      <c r="I242" s="1" t="s">
        <v>520</v>
      </c>
      <c r="J242" s="1" t="s">
        <v>519</v>
      </c>
      <c r="K242" s="1" t="s">
        <v>518</v>
      </c>
      <c r="L242" s="1">
        <v>0</v>
      </c>
    </row>
    <row r="243" spans="1:12" x14ac:dyDescent="0.25">
      <c r="A243" s="1" t="s">
        <v>355</v>
      </c>
      <c r="B243" s="1" t="s">
        <v>508</v>
      </c>
      <c r="C243" s="1" t="s">
        <v>6</v>
      </c>
      <c r="D243" s="2" t="s">
        <v>5</v>
      </c>
      <c r="E243" s="2" t="str">
        <f>"9521560"</f>
        <v>9521560</v>
      </c>
      <c r="F243" s="2" t="s">
        <v>517</v>
      </c>
      <c r="G243" s="1">
        <v>2310204077</v>
      </c>
      <c r="H243" s="1" t="s">
        <v>516</v>
      </c>
      <c r="I243" s="1" t="s">
        <v>479</v>
      </c>
      <c r="J243" s="1" t="s">
        <v>487</v>
      </c>
      <c r="K243" s="1" t="s">
        <v>515</v>
      </c>
      <c r="L243" s="1">
        <v>54636</v>
      </c>
    </row>
    <row r="244" spans="1:12" x14ac:dyDescent="0.25">
      <c r="A244" s="1" t="s">
        <v>355</v>
      </c>
      <c r="B244" s="1" t="s">
        <v>508</v>
      </c>
      <c r="C244" s="1" t="s">
        <v>13</v>
      </c>
      <c r="D244" s="2" t="s">
        <v>12</v>
      </c>
      <c r="E244" s="2" t="str">
        <f>"9521698"</f>
        <v>9521698</v>
      </c>
      <c r="F244" s="2" t="s">
        <v>514</v>
      </c>
      <c r="G244" s="1">
        <v>2392306818</v>
      </c>
      <c r="H244" s="1" t="s">
        <v>513</v>
      </c>
      <c r="I244" s="1" t="s">
        <v>512</v>
      </c>
      <c r="J244" s="1" t="s">
        <v>511</v>
      </c>
      <c r="K244" s="1" t="s">
        <v>510</v>
      </c>
      <c r="L244" s="1">
        <v>57004</v>
      </c>
    </row>
    <row r="245" spans="1:12" x14ac:dyDescent="0.25">
      <c r="A245" s="1" t="s">
        <v>355</v>
      </c>
      <c r="B245" s="1" t="s">
        <v>508</v>
      </c>
      <c r="C245" s="1" t="s">
        <v>13</v>
      </c>
      <c r="D245" s="2" t="s">
        <v>12</v>
      </c>
      <c r="E245" s="2" t="str">
        <f>"9191000"</f>
        <v>9191000</v>
      </c>
      <c r="F245" s="2" t="s">
        <v>509</v>
      </c>
      <c r="G245" s="1"/>
      <c r="H245" s="1"/>
      <c r="I245" s="1" t="s">
        <v>506</v>
      </c>
      <c r="J245" s="1"/>
      <c r="K245" s="1"/>
      <c r="L245" s="1">
        <v>57006</v>
      </c>
    </row>
    <row r="246" spans="1:12" x14ac:dyDescent="0.25">
      <c r="A246" s="1" t="s">
        <v>355</v>
      </c>
      <c r="B246" s="1" t="s">
        <v>508</v>
      </c>
      <c r="C246" s="1" t="s">
        <v>6</v>
      </c>
      <c r="D246" s="2" t="s">
        <v>5</v>
      </c>
      <c r="E246" s="2" t="str">
        <f>"9191005"</f>
        <v>9191005</v>
      </c>
      <c r="F246" s="2" t="s">
        <v>507</v>
      </c>
      <c r="G246" s="1"/>
      <c r="H246" s="1"/>
      <c r="I246" s="1" t="s">
        <v>506</v>
      </c>
      <c r="J246" s="1"/>
      <c r="K246" s="1"/>
      <c r="L246" s="1">
        <v>57006</v>
      </c>
    </row>
    <row r="247" spans="1:12" x14ac:dyDescent="0.25">
      <c r="A247" s="1" t="s">
        <v>355</v>
      </c>
      <c r="B247" s="1" t="s">
        <v>461</v>
      </c>
      <c r="C247" s="1" t="s">
        <v>13</v>
      </c>
      <c r="D247" s="2" t="s">
        <v>12</v>
      </c>
      <c r="E247" s="2" t="str">
        <f>"9190903"</f>
        <v>9190903</v>
      </c>
      <c r="F247" s="2" t="s">
        <v>505</v>
      </c>
      <c r="G247" s="1">
        <v>2310673666</v>
      </c>
      <c r="H247" s="1" t="s">
        <v>504</v>
      </c>
      <c r="I247" s="1" t="s">
        <v>497</v>
      </c>
      <c r="J247" s="1" t="s">
        <v>496</v>
      </c>
      <c r="K247" s="1" t="s">
        <v>495</v>
      </c>
      <c r="L247" s="1">
        <v>57010</v>
      </c>
    </row>
    <row r="248" spans="1:12" x14ac:dyDescent="0.25">
      <c r="A248" s="1" t="s">
        <v>355</v>
      </c>
      <c r="B248" s="1" t="s">
        <v>461</v>
      </c>
      <c r="C248" s="1" t="s">
        <v>13</v>
      </c>
      <c r="D248" s="2" t="s">
        <v>12</v>
      </c>
      <c r="E248" s="2" t="str">
        <f>"9190895"</f>
        <v>9190895</v>
      </c>
      <c r="F248" s="2" t="s">
        <v>503</v>
      </c>
      <c r="G248" s="1">
        <v>2310775063</v>
      </c>
      <c r="H248" s="1" t="s">
        <v>502</v>
      </c>
      <c r="I248" s="1" t="s">
        <v>492</v>
      </c>
      <c r="J248" s="1" t="s">
        <v>501</v>
      </c>
      <c r="K248" s="1" t="s">
        <v>500</v>
      </c>
      <c r="L248" s="1">
        <v>56334</v>
      </c>
    </row>
    <row r="249" spans="1:12" x14ac:dyDescent="0.25">
      <c r="A249" s="1" t="s">
        <v>355</v>
      </c>
      <c r="B249" s="1" t="s">
        <v>461</v>
      </c>
      <c r="C249" s="1" t="s">
        <v>6</v>
      </c>
      <c r="D249" s="2" t="s">
        <v>5</v>
      </c>
      <c r="E249" s="2" t="str">
        <f>"9190945"</f>
        <v>9190945</v>
      </c>
      <c r="F249" s="2" t="s">
        <v>499</v>
      </c>
      <c r="G249" s="1">
        <v>2310674115</v>
      </c>
      <c r="H249" s="1" t="s">
        <v>498</v>
      </c>
      <c r="I249" s="1" t="s">
        <v>497</v>
      </c>
      <c r="J249" s="1" t="s">
        <v>496</v>
      </c>
      <c r="K249" s="1" t="s">
        <v>495</v>
      </c>
      <c r="L249" s="1">
        <v>57010</v>
      </c>
    </row>
    <row r="250" spans="1:12" x14ac:dyDescent="0.25">
      <c r="A250" s="1" t="s">
        <v>355</v>
      </c>
      <c r="B250" s="1" t="s">
        <v>461</v>
      </c>
      <c r="C250" s="1" t="s">
        <v>13</v>
      </c>
      <c r="D250" s="2" t="s">
        <v>12</v>
      </c>
      <c r="E250" s="2" t="str">
        <f>"9190530"</f>
        <v>9190530</v>
      </c>
      <c r="F250" s="2" t="s">
        <v>494</v>
      </c>
      <c r="G250" s="1">
        <v>2310656235</v>
      </c>
      <c r="H250" s="1" t="s">
        <v>493</v>
      </c>
      <c r="I250" s="1" t="s">
        <v>492</v>
      </c>
      <c r="J250" s="1" t="s">
        <v>491</v>
      </c>
      <c r="K250" s="1" t="s">
        <v>490</v>
      </c>
      <c r="L250" s="1">
        <v>56624</v>
      </c>
    </row>
    <row r="251" spans="1:12" x14ac:dyDescent="0.25">
      <c r="A251" s="1" t="s">
        <v>355</v>
      </c>
      <c r="B251" s="1" t="s">
        <v>461</v>
      </c>
      <c r="C251" s="1" t="s">
        <v>13</v>
      </c>
      <c r="D251" s="2" t="s">
        <v>12</v>
      </c>
      <c r="E251" s="2" t="str">
        <f>"9190532"</f>
        <v>9190532</v>
      </c>
      <c r="F251" s="2" t="s">
        <v>489</v>
      </c>
      <c r="G251" s="1">
        <v>2310683863</v>
      </c>
      <c r="H251" s="1" t="s">
        <v>488</v>
      </c>
      <c r="I251" s="1" t="s">
        <v>480</v>
      </c>
      <c r="J251" s="1" t="s">
        <v>487</v>
      </c>
      <c r="K251" s="1" t="s">
        <v>483</v>
      </c>
      <c r="L251" s="1">
        <v>56429</v>
      </c>
    </row>
    <row r="252" spans="1:12" x14ac:dyDescent="0.25">
      <c r="A252" s="1" t="s">
        <v>355</v>
      </c>
      <c r="B252" s="1" t="s">
        <v>461</v>
      </c>
      <c r="C252" s="1" t="s">
        <v>6</v>
      </c>
      <c r="D252" s="2" t="s">
        <v>5</v>
      </c>
      <c r="E252" s="2" t="str">
        <f>"9521024"</f>
        <v>9521024</v>
      </c>
      <c r="F252" s="2" t="s">
        <v>486</v>
      </c>
      <c r="G252" s="1">
        <v>2316021461</v>
      </c>
      <c r="H252" s="1" t="s">
        <v>485</v>
      </c>
      <c r="I252" s="1" t="s">
        <v>480</v>
      </c>
      <c r="J252" s="1" t="s">
        <v>484</v>
      </c>
      <c r="K252" s="1" t="s">
        <v>483</v>
      </c>
      <c r="L252" s="1">
        <v>56429</v>
      </c>
    </row>
    <row r="253" spans="1:12" x14ac:dyDescent="0.25">
      <c r="A253" s="1" t="s">
        <v>355</v>
      </c>
      <c r="B253" s="1" t="s">
        <v>461</v>
      </c>
      <c r="C253" s="1" t="s">
        <v>13</v>
      </c>
      <c r="D253" s="2" t="s">
        <v>12</v>
      </c>
      <c r="E253" s="2" t="str">
        <f>"9521155"</f>
        <v>9521155</v>
      </c>
      <c r="F253" s="2" t="s">
        <v>482</v>
      </c>
      <c r="G253" s="1">
        <v>2313323836</v>
      </c>
      <c r="H253" s="1" t="s">
        <v>481</v>
      </c>
      <c r="I253" s="1" t="s">
        <v>480</v>
      </c>
      <c r="J253" s="1" t="s">
        <v>479</v>
      </c>
      <c r="K253" s="1" t="s">
        <v>478</v>
      </c>
      <c r="L253" s="1">
        <v>56403</v>
      </c>
    </row>
    <row r="254" spans="1:12" x14ac:dyDescent="0.25">
      <c r="A254" s="1" t="s">
        <v>355</v>
      </c>
      <c r="B254" s="1" t="s">
        <v>461</v>
      </c>
      <c r="C254" s="1" t="s">
        <v>13</v>
      </c>
      <c r="D254" s="2" t="s">
        <v>12</v>
      </c>
      <c r="E254" s="2" t="str">
        <f>"9521384"</f>
        <v>9521384</v>
      </c>
      <c r="F254" s="2" t="s">
        <v>477</v>
      </c>
      <c r="G254" s="1">
        <v>2310702138</v>
      </c>
      <c r="H254" s="1" t="s">
        <v>476</v>
      </c>
      <c r="I254" s="1" t="s">
        <v>469</v>
      </c>
      <c r="J254" s="1" t="s">
        <v>475</v>
      </c>
      <c r="K254" s="1" t="s">
        <v>474</v>
      </c>
      <c r="L254" s="1">
        <v>57003</v>
      </c>
    </row>
    <row r="255" spans="1:12" x14ac:dyDescent="0.25">
      <c r="A255" s="1" t="s">
        <v>355</v>
      </c>
      <c r="B255" s="1" t="s">
        <v>461</v>
      </c>
      <c r="C255" s="1" t="s">
        <v>13</v>
      </c>
      <c r="D255" s="2" t="s">
        <v>12</v>
      </c>
      <c r="E255" s="2" t="str">
        <f>"9521699"</f>
        <v>9521699</v>
      </c>
      <c r="F255" s="2" t="s">
        <v>473</v>
      </c>
      <c r="G255" s="1">
        <v>2395026088</v>
      </c>
      <c r="H255" s="1" t="s">
        <v>472</v>
      </c>
      <c r="I255" s="1" t="s">
        <v>464</v>
      </c>
      <c r="J255" s="1" t="s">
        <v>463</v>
      </c>
      <c r="K255" s="1" t="s">
        <v>462</v>
      </c>
      <c r="L255" s="1">
        <v>57002</v>
      </c>
    </row>
    <row r="256" spans="1:12" x14ac:dyDescent="0.25">
      <c r="A256" s="1" t="s">
        <v>355</v>
      </c>
      <c r="B256" s="1" t="s">
        <v>461</v>
      </c>
      <c r="C256" s="1" t="s">
        <v>6</v>
      </c>
      <c r="D256" s="2" t="s">
        <v>5</v>
      </c>
      <c r="E256" s="2" t="str">
        <f>"9521731"</f>
        <v>9521731</v>
      </c>
      <c r="F256" s="2" t="s">
        <v>471</v>
      </c>
      <c r="G256" s="1">
        <v>2310702568</v>
      </c>
      <c r="H256" s="1" t="s">
        <v>470</v>
      </c>
      <c r="I256" s="1" t="s">
        <v>469</v>
      </c>
      <c r="J256" s="1" t="s">
        <v>468</v>
      </c>
      <c r="K256" s="1" t="s">
        <v>467</v>
      </c>
      <c r="L256" s="1">
        <v>57003</v>
      </c>
    </row>
    <row r="257" spans="1:12" x14ac:dyDescent="0.25">
      <c r="A257" s="1" t="s">
        <v>355</v>
      </c>
      <c r="B257" s="1" t="s">
        <v>461</v>
      </c>
      <c r="C257" s="1" t="s">
        <v>6</v>
      </c>
      <c r="D257" s="2" t="s">
        <v>5</v>
      </c>
      <c r="E257" s="2" t="str">
        <f>"9521732"</f>
        <v>9521732</v>
      </c>
      <c r="F257" s="2" t="s">
        <v>466</v>
      </c>
      <c r="G257" s="1">
        <v>2395026066</v>
      </c>
      <c r="H257" s="1" t="s">
        <v>465</v>
      </c>
      <c r="I257" s="1" t="s">
        <v>464</v>
      </c>
      <c r="J257" s="1" t="s">
        <v>463</v>
      </c>
      <c r="K257" s="1" t="s">
        <v>462</v>
      </c>
      <c r="L257" s="1">
        <v>57002</v>
      </c>
    </row>
    <row r="258" spans="1:12" x14ac:dyDescent="0.25">
      <c r="A258" s="1" t="s">
        <v>355</v>
      </c>
      <c r="B258" s="1" t="s">
        <v>461</v>
      </c>
      <c r="C258" s="1" t="s">
        <v>13</v>
      </c>
      <c r="D258" s="2" t="s">
        <v>12</v>
      </c>
      <c r="E258" s="2" t="str">
        <f>"9192008"</f>
        <v>9192008</v>
      </c>
      <c r="F258" s="2" t="s">
        <v>460</v>
      </c>
      <c r="G258" s="1"/>
      <c r="H258" s="1"/>
      <c r="I258" s="1" t="s">
        <v>459</v>
      </c>
      <c r="J258" s="1"/>
      <c r="K258" s="1" t="s">
        <v>458</v>
      </c>
      <c r="L258" s="1">
        <v>54500</v>
      </c>
    </row>
    <row r="259" spans="1:12" x14ac:dyDescent="0.25">
      <c r="A259" s="1" t="s">
        <v>355</v>
      </c>
      <c r="B259" s="1" t="s">
        <v>439</v>
      </c>
      <c r="C259" s="1" t="s">
        <v>13</v>
      </c>
      <c r="D259" s="2" t="s">
        <v>12</v>
      </c>
      <c r="E259" s="2" t="str">
        <f>"9160228"</f>
        <v>9160228</v>
      </c>
      <c r="F259" s="2" t="s">
        <v>457</v>
      </c>
      <c r="G259" s="1">
        <v>2331067780</v>
      </c>
      <c r="H259" s="1" t="s">
        <v>456</v>
      </c>
      <c r="I259" s="1" t="s">
        <v>442</v>
      </c>
      <c r="J259" s="1" t="s">
        <v>441</v>
      </c>
      <c r="K259" s="1" t="s">
        <v>440</v>
      </c>
      <c r="L259" s="1">
        <v>59131</v>
      </c>
    </row>
    <row r="260" spans="1:12" x14ac:dyDescent="0.25">
      <c r="A260" s="1" t="s">
        <v>355</v>
      </c>
      <c r="B260" s="1" t="s">
        <v>439</v>
      </c>
      <c r="C260" s="1" t="s">
        <v>13</v>
      </c>
      <c r="D260" s="2" t="s">
        <v>12</v>
      </c>
      <c r="E260" s="2" t="str">
        <f>"9160215"</f>
        <v>9160215</v>
      </c>
      <c r="F260" s="2" t="s">
        <v>455</v>
      </c>
      <c r="G260" s="1">
        <v>2332020378</v>
      </c>
      <c r="H260" s="1" t="s">
        <v>454</v>
      </c>
      <c r="I260" s="1" t="s">
        <v>436</v>
      </c>
      <c r="J260" s="1" t="s">
        <v>453</v>
      </c>
      <c r="K260" s="1" t="s">
        <v>452</v>
      </c>
      <c r="L260" s="1">
        <v>59200</v>
      </c>
    </row>
    <row r="261" spans="1:12" x14ac:dyDescent="0.25">
      <c r="A261" s="1" t="s">
        <v>355</v>
      </c>
      <c r="B261" s="1" t="s">
        <v>439</v>
      </c>
      <c r="C261" s="1" t="s">
        <v>13</v>
      </c>
      <c r="D261" s="2" t="s">
        <v>12</v>
      </c>
      <c r="E261" s="2" t="str">
        <f>"9160227"</f>
        <v>9160227</v>
      </c>
      <c r="F261" s="2" t="s">
        <v>451</v>
      </c>
      <c r="G261" s="1">
        <v>2333025672</v>
      </c>
      <c r="H261" s="1" t="s">
        <v>450</v>
      </c>
      <c r="I261" s="1" t="s">
        <v>446</v>
      </c>
      <c r="J261" s="1" t="s">
        <v>449</v>
      </c>
      <c r="K261" s="1" t="s">
        <v>445</v>
      </c>
      <c r="L261" s="1">
        <v>59300</v>
      </c>
    </row>
    <row r="262" spans="1:12" x14ac:dyDescent="0.25">
      <c r="A262" s="1" t="s">
        <v>355</v>
      </c>
      <c r="B262" s="1" t="s">
        <v>439</v>
      </c>
      <c r="C262" s="1" t="s">
        <v>6</v>
      </c>
      <c r="D262" s="2" t="s">
        <v>5</v>
      </c>
      <c r="E262" s="2" t="str">
        <f>"9521067"</f>
        <v>9521067</v>
      </c>
      <c r="F262" s="2" t="s">
        <v>448</v>
      </c>
      <c r="G262" s="1">
        <v>2333025672</v>
      </c>
      <c r="H262" s="1" t="s">
        <v>447</v>
      </c>
      <c r="I262" s="1" t="s">
        <v>446</v>
      </c>
      <c r="J262" s="1" t="s">
        <v>446</v>
      </c>
      <c r="K262" s="1" t="s">
        <v>445</v>
      </c>
      <c r="L262" s="1">
        <v>59300</v>
      </c>
    </row>
    <row r="263" spans="1:12" x14ac:dyDescent="0.25">
      <c r="A263" s="1" t="s">
        <v>355</v>
      </c>
      <c r="B263" s="1" t="s">
        <v>439</v>
      </c>
      <c r="C263" s="1" t="s">
        <v>6</v>
      </c>
      <c r="D263" s="2" t="s">
        <v>5</v>
      </c>
      <c r="E263" s="2" t="str">
        <f>"9160229"</f>
        <v>9160229</v>
      </c>
      <c r="F263" s="2" t="s">
        <v>444</v>
      </c>
      <c r="G263" s="1">
        <v>2331026501</v>
      </c>
      <c r="H263" s="1" t="s">
        <v>443</v>
      </c>
      <c r="I263" s="1" t="s">
        <v>442</v>
      </c>
      <c r="J263" s="1" t="s">
        <v>441</v>
      </c>
      <c r="K263" s="1" t="s">
        <v>440</v>
      </c>
      <c r="L263" s="1">
        <v>59132</v>
      </c>
    </row>
    <row r="264" spans="1:12" x14ac:dyDescent="0.25">
      <c r="A264" s="1" t="s">
        <v>355</v>
      </c>
      <c r="B264" s="1" t="s">
        <v>439</v>
      </c>
      <c r="C264" s="1" t="s">
        <v>6</v>
      </c>
      <c r="D264" s="2" t="s">
        <v>5</v>
      </c>
      <c r="E264" s="2" t="str">
        <f>"9521066"</f>
        <v>9521066</v>
      </c>
      <c r="F264" s="2" t="s">
        <v>438</v>
      </c>
      <c r="G264" s="1">
        <v>2332027284</v>
      </c>
      <c r="H264" s="1" t="s">
        <v>437</v>
      </c>
      <c r="I264" s="1" t="s">
        <v>436</v>
      </c>
      <c r="J264" s="1" t="s">
        <v>435</v>
      </c>
      <c r="K264" s="1" t="s">
        <v>297</v>
      </c>
      <c r="L264" s="1">
        <v>59200</v>
      </c>
    </row>
    <row r="265" spans="1:12" x14ac:dyDescent="0.25">
      <c r="A265" s="1" t="s">
        <v>355</v>
      </c>
      <c r="B265" s="1" t="s">
        <v>425</v>
      </c>
      <c r="C265" s="1" t="s">
        <v>13</v>
      </c>
      <c r="D265" s="2" t="s">
        <v>12</v>
      </c>
      <c r="E265" s="2" t="str">
        <f>"9260246"</f>
        <v>9260246</v>
      </c>
      <c r="F265" s="2" t="s">
        <v>434</v>
      </c>
      <c r="G265" s="1">
        <v>2341025848</v>
      </c>
      <c r="H265" s="1" t="s">
        <v>433</v>
      </c>
      <c r="I265" s="1" t="s">
        <v>429</v>
      </c>
      <c r="J265" s="1" t="s">
        <v>429</v>
      </c>
      <c r="K265" s="1" t="s">
        <v>432</v>
      </c>
      <c r="L265" s="1">
        <v>61100</v>
      </c>
    </row>
    <row r="266" spans="1:12" x14ac:dyDescent="0.25">
      <c r="A266" s="1" t="s">
        <v>355</v>
      </c>
      <c r="B266" s="1" t="s">
        <v>425</v>
      </c>
      <c r="C266" s="1" t="s">
        <v>6</v>
      </c>
      <c r="D266" s="2" t="s">
        <v>5</v>
      </c>
      <c r="E266" s="2" t="str">
        <f>"9521069"</f>
        <v>9521069</v>
      </c>
      <c r="F266" s="2" t="s">
        <v>431</v>
      </c>
      <c r="G266" s="1">
        <v>2341025848</v>
      </c>
      <c r="H266" s="1" t="s">
        <v>430</v>
      </c>
      <c r="I266" s="1" t="s">
        <v>429</v>
      </c>
      <c r="J266" s="1" t="s">
        <v>429</v>
      </c>
      <c r="K266" s="1" t="s">
        <v>428</v>
      </c>
      <c r="L266" s="1">
        <v>61100</v>
      </c>
    </row>
    <row r="267" spans="1:12" x14ac:dyDescent="0.25">
      <c r="A267" s="1" t="s">
        <v>355</v>
      </c>
      <c r="B267" s="1" t="s">
        <v>425</v>
      </c>
      <c r="C267" s="1" t="s">
        <v>13</v>
      </c>
      <c r="D267" s="2" t="s">
        <v>12</v>
      </c>
      <c r="E267" s="2" t="str">
        <f>"9521700"</f>
        <v>9521700</v>
      </c>
      <c r="F267" s="2" t="s">
        <v>427</v>
      </c>
      <c r="G267" s="1">
        <v>2343071221</v>
      </c>
      <c r="H267" s="1" t="s">
        <v>426</v>
      </c>
      <c r="I267" s="1" t="s">
        <v>422</v>
      </c>
      <c r="J267" s="1" t="s">
        <v>421</v>
      </c>
      <c r="K267" s="1" t="s">
        <v>421</v>
      </c>
      <c r="L267" s="1">
        <v>61400</v>
      </c>
    </row>
    <row r="268" spans="1:12" x14ac:dyDescent="0.25">
      <c r="A268" s="1" t="s">
        <v>355</v>
      </c>
      <c r="B268" s="1" t="s">
        <v>425</v>
      </c>
      <c r="C268" s="1" t="s">
        <v>6</v>
      </c>
      <c r="D268" s="2" t="s">
        <v>5</v>
      </c>
      <c r="E268" s="2" t="str">
        <f>"9521701"</f>
        <v>9521701</v>
      </c>
      <c r="F268" s="2" t="s">
        <v>424</v>
      </c>
      <c r="G268" s="1">
        <v>2343071221</v>
      </c>
      <c r="H268" s="1" t="s">
        <v>423</v>
      </c>
      <c r="I268" s="1" t="s">
        <v>422</v>
      </c>
      <c r="J268" s="1" t="s">
        <v>421</v>
      </c>
      <c r="K268" s="1" t="s">
        <v>421</v>
      </c>
      <c r="L268" s="1">
        <v>61400</v>
      </c>
    </row>
    <row r="269" spans="1:12" x14ac:dyDescent="0.25">
      <c r="A269" s="1" t="s">
        <v>355</v>
      </c>
      <c r="B269" s="1" t="s">
        <v>398</v>
      </c>
      <c r="C269" s="1" t="s">
        <v>6</v>
      </c>
      <c r="D269" s="2" t="s">
        <v>5</v>
      </c>
      <c r="E269" s="2" t="str">
        <f>"9380320"</f>
        <v>9380320</v>
      </c>
      <c r="F269" s="2" t="s">
        <v>420</v>
      </c>
      <c r="G269" s="1">
        <v>2382025375</v>
      </c>
      <c r="H269" s="1" t="s">
        <v>419</v>
      </c>
      <c r="I269" s="1" t="s">
        <v>413</v>
      </c>
      <c r="J269" s="1" t="s">
        <v>412</v>
      </c>
      <c r="K269" s="1" t="s">
        <v>411</v>
      </c>
      <c r="L269" s="1">
        <v>58100</v>
      </c>
    </row>
    <row r="270" spans="1:12" x14ac:dyDescent="0.25">
      <c r="A270" s="1" t="s">
        <v>355</v>
      </c>
      <c r="B270" s="1" t="s">
        <v>398</v>
      </c>
      <c r="C270" s="1" t="s">
        <v>13</v>
      </c>
      <c r="D270" s="2" t="s">
        <v>12</v>
      </c>
      <c r="E270" s="2" t="str">
        <f>"9380322"</f>
        <v>9380322</v>
      </c>
      <c r="F270" s="2" t="s">
        <v>418</v>
      </c>
      <c r="G270" s="1">
        <v>2384028027</v>
      </c>
      <c r="H270" s="1" t="s">
        <v>417</v>
      </c>
      <c r="I270" s="1" t="s">
        <v>405</v>
      </c>
      <c r="J270" s="1" t="s">
        <v>404</v>
      </c>
      <c r="K270" s="1" t="s">
        <v>416</v>
      </c>
      <c r="L270" s="1">
        <v>58400</v>
      </c>
    </row>
    <row r="271" spans="1:12" x14ac:dyDescent="0.25">
      <c r="A271" s="1" t="s">
        <v>355</v>
      </c>
      <c r="B271" s="1" t="s">
        <v>398</v>
      </c>
      <c r="C271" s="1" t="s">
        <v>13</v>
      </c>
      <c r="D271" s="2" t="s">
        <v>12</v>
      </c>
      <c r="E271" s="2" t="str">
        <f>"9380312"</f>
        <v>9380312</v>
      </c>
      <c r="F271" s="2" t="s">
        <v>415</v>
      </c>
      <c r="G271" s="1">
        <v>2382021834</v>
      </c>
      <c r="H271" s="1" t="s">
        <v>414</v>
      </c>
      <c r="I271" s="1" t="s">
        <v>413</v>
      </c>
      <c r="J271" s="1" t="s">
        <v>412</v>
      </c>
      <c r="K271" s="1" t="s">
        <v>411</v>
      </c>
      <c r="L271" s="1">
        <v>58100</v>
      </c>
    </row>
    <row r="272" spans="1:12" x14ac:dyDescent="0.25">
      <c r="A272" s="1" t="s">
        <v>355</v>
      </c>
      <c r="B272" s="1" t="s">
        <v>398</v>
      </c>
      <c r="C272" s="1" t="s">
        <v>13</v>
      </c>
      <c r="D272" s="2" t="s">
        <v>12</v>
      </c>
      <c r="E272" s="2" t="str">
        <f>"9380316"</f>
        <v>9380316</v>
      </c>
      <c r="F272" s="2" t="s">
        <v>410</v>
      </c>
      <c r="G272" s="1">
        <v>2381025228</v>
      </c>
      <c r="H272" s="1" t="s">
        <v>409</v>
      </c>
      <c r="I272" s="1" t="s">
        <v>400</v>
      </c>
      <c r="J272" s="1" t="s">
        <v>408</v>
      </c>
      <c r="K272" s="1" t="s">
        <v>407</v>
      </c>
      <c r="L272" s="1">
        <v>58200</v>
      </c>
    </row>
    <row r="273" spans="1:12" x14ac:dyDescent="0.25">
      <c r="A273" s="1" t="s">
        <v>355</v>
      </c>
      <c r="B273" s="1" t="s">
        <v>398</v>
      </c>
      <c r="C273" s="1" t="s">
        <v>6</v>
      </c>
      <c r="D273" s="2" t="s">
        <v>5</v>
      </c>
      <c r="E273" s="2" t="str">
        <f>"9521073"</f>
        <v>9521073</v>
      </c>
      <c r="F273" s="2" t="s">
        <v>406</v>
      </c>
      <c r="G273" s="1"/>
      <c r="H273" s="1"/>
      <c r="I273" s="1" t="s">
        <v>405</v>
      </c>
      <c r="J273" s="1" t="s">
        <v>404</v>
      </c>
      <c r="K273" s="1" t="s">
        <v>403</v>
      </c>
      <c r="L273" s="1">
        <v>58400</v>
      </c>
    </row>
    <row r="274" spans="1:12" x14ac:dyDescent="0.25">
      <c r="A274" s="1" t="s">
        <v>355</v>
      </c>
      <c r="B274" s="1" t="s">
        <v>398</v>
      </c>
      <c r="C274" s="1" t="s">
        <v>6</v>
      </c>
      <c r="D274" s="2" t="s">
        <v>5</v>
      </c>
      <c r="E274" s="2" t="str">
        <f>"9521072"</f>
        <v>9521072</v>
      </c>
      <c r="F274" s="2" t="s">
        <v>402</v>
      </c>
      <c r="G274" s="1">
        <v>2381028152</v>
      </c>
      <c r="H274" s="1" t="s">
        <v>401</v>
      </c>
      <c r="I274" s="1" t="s">
        <v>400</v>
      </c>
      <c r="J274" s="1" t="s">
        <v>400</v>
      </c>
      <c r="K274" s="1" t="s">
        <v>399</v>
      </c>
      <c r="L274" s="1">
        <v>58200</v>
      </c>
    </row>
    <row r="275" spans="1:12" x14ac:dyDescent="0.25">
      <c r="A275" s="1" t="s">
        <v>355</v>
      </c>
      <c r="B275" s="1" t="s">
        <v>398</v>
      </c>
      <c r="C275" s="1" t="s">
        <v>13</v>
      </c>
      <c r="D275" s="2" t="s">
        <v>12</v>
      </c>
      <c r="E275" s="2" t="str">
        <f>"9521561"</f>
        <v>9521561</v>
      </c>
      <c r="F275" s="2" t="s">
        <v>397</v>
      </c>
      <c r="G275" s="1"/>
      <c r="H275" s="1"/>
      <c r="I275" s="1" t="s">
        <v>396</v>
      </c>
      <c r="J275" s="1" t="s">
        <v>396</v>
      </c>
      <c r="K275" s="1" t="s">
        <v>395</v>
      </c>
      <c r="L275" s="1">
        <v>0</v>
      </c>
    </row>
    <row r="276" spans="1:12" x14ac:dyDescent="0.25">
      <c r="A276" s="1" t="s">
        <v>355</v>
      </c>
      <c r="B276" s="1" t="s">
        <v>391</v>
      </c>
      <c r="C276" s="1" t="s">
        <v>13</v>
      </c>
      <c r="D276" s="2" t="s">
        <v>12</v>
      </c>
      <c r="E276" s="2" t="str">
        <f>"9390165"</f>
        <v>9390165</v>
      </c>
      <c r="F276" s="2" t="s">
        <v>394</v>
      </c>
      <c r="G276" s="1">
        <v>2351031493</v>
      </c>
      <c r="H276" s="1" t="s">
        <v>393</v>
      </c>
      <c r="I276" s="1" t="s">
        <v>388</v>
      </c>
      <c r="J276" s="1" t="s">
        <v>388</v>
      </c>
      <c r="K276" s="1" t="s">
        <v>392</v>
      </c>
      <c r="L276" s="1">
        <v>60100</v>
      </c>
    </row>
    <row r="277" spans="1:12" x14ac:dyDescent="0.25">
      <c r="A277" s="1" t="s">
        <v>355</v>
      </c>
      <c r="B277" s="1" t="s">
        <v>391</v>
      </c>
      <c r="C277" s="1" t="s">
        <v>6</v>
      </c>
      <c r="D277" s="2" t="s">
        <v>5</v>
      </c>
      <c r="E277" s="2" t="str">
        <f>"9390185"</f>
        <v>9390185</v>
      </c>
      <c r="F277" s="2" t="s">
        <v>390</v>
      </c>
      <c r="G277" s="1">
        <v>2351028859</v>
      </c>
      <c r="H277" s="1" t="s">
        <v>389</v>
      </c>
      <c r="I277" s="1" t="s">
        <v>388</v>
      </c>
      <c r="J277" s="1" t="s">
        <v>388</v>
      </c>
      <c r="K277" s="1" t="s">
        <v>387</v>
      </c>
      <c r="L277" s="1">
        <v>60100</v>
      </c>
    </row>
    <row r="278" spans="1:12" x14ac:dyDescent="0.25">
      <c r="A278" s="1" t="s">
        <v>355</v>
      </c>
      <c r="B278" s="1" t="s">
        <v>373</v>
      </c>
      <c r="C278" s="1" t="s">
        <v>13</v>
      </c>
      <c r="D278" s="2" t="s">
        <v>386</v>
      </c>
      <c r="E278" s="2" t="str">
        <f>"9440370"</f>
        <v>9440370</v>
      </c>
      <c r="F278" s="2" t="s">
        <v>385</v>
      </c>
      <c r="G278" s="1">
        <v>2321023349</v>
      </c>
      <c r="H278" s="1" t="s">
        <v>384</v>
      </c>
      <c r="I278" s="1" t="s">
        <v>370</v>
      </c>
      <c r="J278" s="1" t="s">
        <v>383</v>
      </c>
      <c r="K278" s="1" t="s">
        <v>382</v>
      </c>
      <c r="L278" s="1">
        <v>62100</v>
      </c>
    </row>
    <row r="279" spans="1:12" x14ac:dyDescent="0.25">
      <c r="A279" s="1" t="s">
        <v>355</v>
      </c>
      <c r="B279" s="1" t="s">
        <v>373</v>
      </c>
      <c r="C279" s="1" t="s">
        <v>6</v>
      </c>
      <c r="D279" s="2" t="s">
        <v>381</v>
      </c>
      <c r="E279" s="2" t="str">
        <f>"9440415"</f>
        <v>9440415</v>
      </c>
      <c r="F279" s="2" t="s">
        <v>380</v>
      </c>
      <c r="G279" s="1">
        <v>2321056002</v>
      </c>
      <c r="H279" s="1" t="s">
        <v>379</v>
      </c>
      <c r="I279" s="1" t="s">
        <v>370</v>
      </c>
      <c r="J279" s="1" t="s">
        <v>370</v>
      </c>
      <c r="K279" s="1" t="s">
        <v>378</v>
      </c>
      <c r="L279" s="1">
        <v>62100</v>
      </c>
    </row>
    <row r="280" spans="1:12" x14ac:dyDescent="0.25">
      <c r="A280" s="1" t="s">
        <v>355</v>
      </c>
      <c r="B280" s="1" t="s">
        <v>373</v>
      </c>
      <c r="C280" s="1" t="s">
        <v>13</v>
      </c>
      <c r="D280" s="2" t="s">
        <v>12</v>
      </c>
      <c r="E280" s="2" t="str">
        <f>"9521278"</f>
        <v>9521278</v>
      </c>
      <c r="F280" s="2" t="s">
        <v>377</v>
      </c>
      <c r="G280" s="1">
        <v>2323022841</v>
      </c>
      <c r="H280" s="1" t="s">
        <v>376</v>
      </c>
      <c r="I280" s="1" t="s">
        <v>375</v>
      </c>
      <c r="J280" s="1" t="s">
        <v>374</v>
      </c>
      <c r="K280" s="1" t="s">
        <v>374</v>
      </c>
      <c r="L280" s="1">
        <v>62300</v>
      </c>
    </row>
    <row r="281" spans="1:12" x14ac:dyDescent="0.25">
      <c r="A281" s="1" t="s">
        <v>355</v>
      </c>
      <c r="B281" s="1" t="s">
        <v>373</v>
      </c>
      <c r="C281" s="1" t="s">
        <v>13</v>
      </c>
      <c r="D281" s="2" t="s">
        <v>12</v>
      </c>
      <c r="E281" s="2" t="str">
        <f>"9521174"</f>
        <v>9521174</v>
      </c>
      <c r="F281" s="2" t="s">
        <v>372</v>
      </c>
      <c r="G281" s="1">
        <v>2321021971</v>
      </c>
      <c r="H281" s="1" t="s">
        <v>371</v>
      </c>
      <c r="I281" s="1" t="s">
        <v>370</v>
      </c>
      <c r="J281" s="1" t="s">
        <v>370</v>
      </c>
      <c r="K281" s="1" t="s">
        <v>369</v>
      </c>
      <c r="L281" s="1">
        <v>62121</v>
      </c>
    </row>
    <row r="282" spans="1:12" x14ac:dyDescent="0.25">
      <c r="A282" s="1" t="s">
        <v>355</v>
      </c>
      <c r="B282" s="1" t="s">
        <v>354</v>
      </c>
      <c r="C282" s="1" t="s">
        <v>13</v>
      </c>
      <c r="D282" s="2" t="s">
        <v>12</v>
      </c>
      <c r="E282" s="2" t="str">
        <f>"9490357"</f>
        <v>9490357</v>
      </c>
      <c r="F282" s="2" t="s">
        <v>368</v>
      </c>
      <c r="G282" s="1">
        <v>2371024868</v>
      </c>
      <c r="H282" s="1" t="s">
        <v>367</v>
      </c>
      <c r="I282" s="1" t="s">
        <v>364</v>
      </c>
      <c r="J282" s="1" t="s">
        <v>363</v>
      </c>
      <c r="K282" s="1" t="s">
        <v>362</v>
      </c>
      <c r="L282" s="1">
        <v>63100</v>
      </c>
    </row>
    <row r="283" spans="1:12" x14ac:dyDescent="0.25">
      <c r="A283" s="1" t="s">
        <v>355</v>
      </c>
      <c r="B283" s="1" t="s">
        <v>354</v>
      </c>
      <c r="C283" s="1" t="s">
        <v>6</v>
      </c>
      <c r="D283" s="2" t="s">
        <v>5</v>
      </c>
      <c r="E283" s="2" t="str">
        <f>"9521077"</f>
        <v>9521077</v>
      </c>
      <c r="F283" s="2" t="s">
        <v>366</v>
      </c>
      <c r="G283" s="1">
        <v>2371024868</v>
      </c>
      <c r="H283" s="1" t="s">
        <v>365</v>
      </c>
      <c r="I283" s="1" t="s">
        <v>364</v>
      </c>
      <c r="J283" s="1" t="s">
        <v>363</v>
      </c>
      <c r="K283" s="1" t="s">
        <v>362</v>
      </c>
      <c r="L283" s="1">
        <v>63100</v>
      </c>
    </row>
    <row r="284" spans="1:12" x14ac:dyDescent="0.25">
      <c r="A284" s="1" t="s">
        <v>355</v>
      </c>
      <c r="B284" s="1" t="s">
        <v>354</v>
      </c>
      <c r="C284" s="1" t="s">
        <v>13</v>
      </c>
      <c r="D284" s="2" t="s">
        <v>12</v>
      </c>
      <c r="E284" s="2" t="str">
        <f>"9521274"</f>
        <v>9521274</v>
      </c>
      <c r="F284" s="2" t="s">
        <v>361</v>
      </c>
      <c r="G284" s="1">
        <v>2373022772</v>
      </c>
      <c r="H284" s="1" t="s">
        <v>360</v>
      </c>
      <c r="I284" s="1" t="s">
        <v>351</v>
      </c>
      <c r="J284" s="1" t="s">
        <v>351</v>
      </c>
      <c r="K284" s="1" t="s">
        <v>350</v>
      </c>
      <c r="L284" s="1">
        <v>63200</v>
      </c>
    </row>
    <row r="285" spans="1:12" x14ac:dyDescent="0.25">
      <c r="A285" s="1" t="s">
        <v>355</v>
      </c>
      <c r="B285" s="1" t="s">
        <v>354</v>
      </c>
      <c r="C285" s="1" t="s">
        <v>6</v>
      </c>
      <c r="D285" s="2" t="s">
        <v>5</v>
      </c>
      <c r="E285" s="2" t="str">
        <f>"9521385"</f>
        <v>9521385</v>
      </c>
      <c r="F285" s="2" t="s">
        <v>359</v>
      </c>
      <c r="G285" s="1"/>
      <c r="H285" s="1"/>
      <c r="I285" s="1" t="s">
        <v>358</v>
      </c>
      <c r="J285" s="1" t="s">
        <v>357</v>
      </c>
      <c r="K285" s="1" t="s">
        <v>356</v>
      </c>
      <c r="L285" s="1">
        <v>63074</v>
      </c>
    </row>
    <row r="286" spans="1:12" x14ac:dyDescent="0.25">
      <c r="A286" s="1" t="s">
        <v>355</v>
      </c>
      <c r="B286" s="1" t="s">
        <v>354</v>
      </c>
      <c r="C286" s="1" t="s">
        <v>6</v>
      </c>
      <c r="D286" s="2" t="s">
        <v>5</v>
      </c>
      <c r="E286" s="2" t="str">
        <f>"9521386"</f>
        <v>9521386</v>
      </c>
      <c r="F286" s="2" t="s">
        <v>353</v>
      </c>
      <c r="G286" s="1">
        <v>2373025568</v>
      </c>
      <c r="H286" s="1" t="s">
        <v>352</v>
      </c>
      <c r="I286" s="1" t="s">
        <v>351</v>
      </c>
      <c r="J286" s="1" t="s">
        <v>351</v>
      </c>
      <c r="K286" s="1" t="s">
        <v>350</v>
      </c>
      <c r="L286" s="1">
        <v>63200</v>
      </c>
    </row>
    <row r="287" spans="1:12" x14ac:dyDescent="0.25">
      <c r="A287" s="1" t="s">
        <v>243</v>
      </c>
      <c r="B287" s="1" t="s">
        <v>311</v>
      </c>
      <c r="C287" s="1" t="s">
        <v>13</v>
      </c>
      <c r="D287" s="2" t="s">
        <v>12</v>
      </c>
      <c r="E287" s="2" t="str">
        <f>"9170511"</f>
        <v>9170511</v>
      </c>
      <c r="F287" s="2" t="s">
        <v>349</v>
      </c>
      <c r="G287" s="1">
        <v>2810316275</v>
      </c>
      <c r="H287" s="1" t="s">
        <v>348</v>
      </c>
      <c r="I287" s="1" t="s">
        <v>327</v>
      </c>
      <c r="J287" s="1" t="s">
        <v>347</v>
      </c>
      <c r="K287" s="1" t="s">
        <v>346</v>
      </c>
      <c r="L287" s="1">
        <v>71305</v>
      </c>
    </row>
    <row r="288" spans="1:12" x14ac:dyDescent="0.25">
      <c r="A288" s="1" t="s">
        <v>243</v>
      </c>
      <c r="B288" s="1" t="s">
        <v>311</v>
      </c>
      <c r="C288" s="1" t="s">
        <v>6</v>
      </c>
      <c r="D288" s="2" t="s">
        <v>5</v>
      </c>
      <c r="E288" s="2" t="str">
        <f>"9170568"</f>
        <v>9170568</v>
      </c>
      <c r="F288" s="2" t="s">
        <v>345</v>
      </c>
      <c r="G288" s="1">
        <v>2810227269</v>
      </c>
      <c r="H288" s="1" t="s">
        <v>344</v>
      </c>
      <c r="I288" s="1" t="s">
        <v>327</v>
      </c>
      <c r="J288" s="1" t="s">
        <v>326</v>
      </c>
      <c r="K288" s="1" t="s">
        <v>343</v>
      </c>
      <c r="L288" s="1">
        <v>71601</v>
      </c>
    </row>
    <row r="289" spans="1:12" x14ac:dyDescent="0.25">
      <c r="A289" s="1" t="s">
        <v>243</v>
      </c>
      <c r="B289" s="1" t="s">
        <v>311</v>
      </c>
      <c r="C289" s="1" t="s">
        <v>6</v>
      </c>
      <c r="D289" s="2" t="s">
        <v>5</v>
      </c>
      <c r="E289" s="2" t="str">
        <f>"9170527"</f>
        <v>9170527</v>
      </c>
      <c r="F289" s="2" t="s">
        <v>342</v>
      </c>
      <c r="G289" s="1">
        <v>2810282486</v>
      </c>
      <c r="H289" s="1" t="s">
        <v>341</v>
      </c>
      <c r="I289" s="1" t="s">
        <v>327</v>
      </c>
      <c r="J289" s="1" t="s">
        <v>326</v>
      </c>
      <c r="K289" s="1" t="s">
        <v>340</v>
      </c>
      <c r="L289" s="1">
        <v>71410</v>
      </c>
    </row>
    <row r="290" spans="1:12" x14ac:dyDescent="0.25">
      <c r="A290" s="1" t="s">
        <v>243</v>
      </c>
      <c r="B290" s="1" t="s">
        <v>311</v>
      </c>
      <c r="C290" s="1" t="s">
        <v>6</v>
      </c>
      <c r="D290" s="2" t="s">
        <v>5</v>
      </c>
      <c r="E290" s="2" t="str">
        <f>"9170605"</f>
        <v>9170605</v>
      </c>
      <c r="F290" s="2" t="s">
        <v>339</v>
      </c>
      <c r="G290" s="1">
        <v>2810343820</v>
      </c>
      <c r="H290" s="1" t="s">
        <v>338</v>
      </c>
      <c r="I290" s="1" t="s">
        <v>327</v>
      </c>
      <c r="J290" s="1" t="s">
        <v>326</v>
      </c>
      <c r="K290" s="1" t="s">
        <v>337</v>
      </c>
      <c r="L290" s="1">
        <v>71305</v>
      </c>
    </row>
    <row r="291" spans="1:12" x14ac:dyDescent="0.25">
      <c r="A291" s="1" t="s">
        <v>243</v>
      </c>
      <c r="B291" s="1" t="s">
        <v>311</v>
      </c>
      <c r="C291" s="1" t="s">
        <v>13</v>
      </c>
      <c r="D291" s="2" t="s">
        <v>12</v>
      </c>
      <c r="E291" s="2" t="str">
        <f>"9170372"</f>
        <v>9170372</v>
      </c>
      <c r="F291" s="2" t="s">
        <v>336</v>
      </c>
      <c r="G291" s="1">
        <v>2810281754</v>
      </c>
      <c r="H291" s="1" t="s">
        <v>335</v>
      </c>
      <c r="I291" s="1" t="s">
        <v>327</v>
      </c>
      <c r="J291" s="1" t="s">
        <v>326</v>
      </c>
      <c r="K291" s="1" t="s">
        <v>334</v>
      </c>
      <c r="L291" s="1">
        <v>71305</v>
      </c>
    </row>
    <row r="292" spans="1:12" x14ac:dyDescent="0.25">
      <c r="A292" s="1" t="s">
        <v>243</v>
      </c>
      <c r="B292" s="1" t="s">
        <v>311</v>
      </c>
      <c r="C292" s="1" t="s">
        <v>13</v>
      </c>
      <c r="D292" s="2" t="s">
        <v>12</v>
      </c>
      <c r="E292" s="2" t="str">
        <f>"9170566"</f>
        <v>9170566</v>
      </c>
      <c r="F292" s="2" t="s">
        <v>333</v>
      </c>
      <c r="G292" s="1">
        <v>2810230139</v>
      </c>
      <c r="H292" s="1" t="s">
        <v>332</v>
      </c>
      <c r="I292" s="1" t="s">
        <v>327</v>
      </c>
      <c r="J292" s="1" t="s">
        <v>331</v>
      </c>
      <c r="K292" s="1" t="s">
        <v>330</v>
      </c>
      <c r="L292" s="1">
        <v>71409</v>
      </c>
    </row>
    <row r="293" spans="1:12" x14ac:dyDescent="0.25">
      <c r="A293" s="1" t="s">
        <v>243</v>
      </c>
      <c r="B293" s="1" t="s">
        <v>311</v>
      </c>
      <c r="C293" s="1" t="s">
        <v>13</v>
      </c>
      <c r="D293" s="2" t="s">
        <v>12</v>
      </c>
      <c r="E293" s="2" t="str">
        <f>"9170358"</f>
        <v>9170358</v>
      </c>
      <c r="F293" s="2" t="s">
        <v>329</v>
      </c>
      <c r="G293" s="1">
        <v>2810282028</v>
      </c>
      <c r="H293" s="1" t="s">
        <v>328</v>
      </c>
      <c r="I293" s="1" t="s">
        <v>327</v>
      </c>
      <c r="J293" s="1" t="s">
        <v>326</v>
      </c>
      <c r="K293" s="1" t="s">
        <v>325</v>
      </c>
      <c r="L293" s="1">
        <v>71410</v>
      </c>
    </row>
    <row r="294" spans="1:12" x14ac:dyDescent="0.25">
      <c r="A294" s="1" t="s">
        <v>243</v>
      </c>
      <c r="B294" s="1" t="s">
        <v>311</v>
      </c>
      <c r="C294" s="1" t="s">
        <v>6</v>
      </c>
      <c r="D294" s="2" t="s">
        <v>5</v>
      </c>
      <c r="E294" s="2" t="str">
        <f>"9521044"</f>
        <v>9521044</v>
      </c>
      <c r="F294" s="2" t="s">
        <v>324</v>
      </c>
      <c r="G294" s="1">
        <v>2891023329</v>
      </c>
      <c r="H294" s="1" t="s">
        <v>323</v>
      </c>
      <c r="I294" s="1" t="s">
        <v>320</v>
      </c>
      <c r="J294" s="1" t="s">
        <v>319</v>
      </c>
      <c r="K294" s="1" t="s">
        <v>319</v>
      </c>
      <c r="L294" s="1">
        <v>70300</v>
      </c>
    </row>
    <row r="295" spans="1:12" x14ac:dyDescent="0.25">
      <c r="A295" s="1" t="s">
        <v>243</v>
      </c>
      <c r="B295" s="1" t="s">
        <v>311</v>
      </c>
      <c r="C295" s="1" t="s">
        <v>13</v>
      </c>
      <c r="D295" s="2" t="s">
        <v>12</v>
      </c>
      <c r="E295" s="2" t="str">
        <f>"9521043"</f>
        <v>9521043</v>
      </c>
      <c r="F295" s="2" t="s">
        <v>322</v>
      </c>
      <c r="G295" s="1">
        <v>2891023329</v>
      </c>
      <c r="H295" s="1" t="s">
        <v>321</v>
      </c>
      <c r="I295" s="1" t="s">
        <v>320</v>
      </c>
      <c r="J295" s="1" t="s">
        <v>319</v>
      </c>
      <c r="K295" s="1" t="s">
        <v>319</v>
      </c>
      <c r="L295" s="1">
        <v>70300</v>
      </c>
    </row>
    <row r="296" spans="1:12" x14ac:dyDescent="0.25">
      <c r="A296" s="1" t="s">
        <v>243</v>
      </c>
      <c r="B296" s="1" t="s">
        <v>311</v>
      </c>
      <c r="C296" s="1" t="s">
        <v>13</v>
      </c>
      <c r="D296" s="2" t="s">
        <v>12</v>
      </c>
      <c r="E296" s="2" t="str">
        <f>"9170581"</f>
        <v>9170581</v>
      </c>
      <c r="F296" s="2" t="s">
        <v>318</v>
      </c>
      <c r="G296" s="1">
        <v>2892041052</v>
      </c>
      <c r="H296" s="1" t="s">
        <v>317</v>
      </c>
      <c r="I296" s="1" t="s">
        <v>308</v>
      </c>
      <c r="J296" s="1" t="s">
        <v>316</v>
      </c>
      <c r="K296" s="1" t="s">
        <v>312</v>
      </c>
      <c r="L296" s="1">
        <v>70400</v>
      </c>
    </row>
    <row r="297" spans="1:12" x14ac:dyDescent="0.25">
      <c r="A297" s="1" t="s">
        <v>243</v>
      </c>
      <c r="B297" s="1" t="s">
        <v>311</v>
      </c>
      <c r="C297" s="1" t="s">
        <v>6</v>
      </c>
      <c r="D297" s="2" t="s">
        <v>5</v>
      </c>
      <c r="E297" s="2" t="str">
        <f>"9521068"</f>
        <v>9521068</v>
      </c>
      <c r="F297" s="2" t="s">
        <v>315</v>
      </c>
      <c r="G297" s="1">
        <v>2892041052</v>
      </c>
      <c r="H297" s="1" t="s">
        <v>314</v>
      </c>
      <c r="I297" s="1" t="s">
        <v>308</v>
      </c>
      <c r="J297" s="1" t="s">
        <v>313</v>
      </c>
      <c r="K297" s="1" t="s">
        <v>312</v>
      </c>
      <c r="L297" s="1">
        <v>70400</v>
      </c>
    </row>
    <row r="298" spans="1:12" x14ac:dyDescent="0.25">
      <c r="A298" s="1" t="s">
        <v>243</v>
      </c>
      <c r="B298" s="1" t="s">
        <v>311</v>
      </c>
      <c r="C298" s="1" t="s">
        <v>13</v>
      </c>
      <c r="D298" s="2" t="s">
        <v>12</v>
      </c>
      <c r="E298" s="2" t="str">
        <f>"9521170"</f>
        <v>9521170</v>
      </c>
      <c r="F298" s="2" t="s">
        <v>310</v>
      </c>
      <c r="G298" s="1">
        <v>2892022120</v>
      </c>
      <c r="H298" s="1" t="s">
        <v>309</v>
      </c>
      <c r="I298" s="1" t="s">
        <v>308</v>
      </c>
      <c r="J298" s="1" t="s">
        <v>307</v>
      </c>
      <c r="K298" s="1" t="s">
        <v>306</v>
      </c>
      <c r="L298" s="1">
        <v>70400</v>
      </c>
    </row>
    <row r="299" spans="1:12" x14ac:dyDescent="0.25">
      <c r="A299" s="1" t="s">
        <v>243</v>
      </c>
      <c r="B299" s="1" t="s">
        <v>286</v>
      </c>
      <c r="C299" s="1" t="s">
        <v>13</v>
      </c>
      <c r="D299" s="2" t="s">
        <v>12</v>
      </c>
      <c r="E299" s="2" t="str">
        <f>"9320216"</f>
        <v>9320216</v>
      </c>
      <c r="F299" s="2" t="s">
        <v>305</v>
      </c>
      <c r="G299" s="1">
        <v>2843024255</v>
      </c>
      <c r="H299" s="1" t="s">
        <v>304</v>
      </c>
      <c r="I299" s="1" t="s">
        <v>283</v>
      </c>
      <c r="J299" s="1" t="s">
        <v>282</v>
      </c>
      <c r="K299" s="1" t="s">
        <v>281</v>
      </c>
      <c r="L299" s="1">
        <v>72300</v>
      </c>
    </row>
    <row r="300" spans="1:12" x14ac:dyDescent="0.25">
      <c r="A300" s="1" t="s">
        <v>243</v>
      </c>
      <c r="B300" s="1" t="s">
        <v>286</v>
      </c>
      <c r="C300" s="1" t="s">
        <v>6</v>
      </c>
      <c r="D300" s="2" t="s">
        <v>5</v>
      </c>
      <c r="E300" s="2" t="str">
        <f>"9320225"</f>
        <v>9320225</v>
      </c>
      <c r="F300" s="2" t="s">
        <v>303</v>
      </c>
      <c r="G300" s="1">
        <v>2841305021</v>
      </c>
      <c r="H300" s="1" t="s">
        <v>302</v>
      </c>
      <c r="I300" s="1" t="s">
        <v>297</v>
      </c>
      <c r="J300" s="1" t="s">
        <v>301</v>
      </c>
      <c r="K300" s="1" t="s">
        <v>300</v>
      </c>
      <c r="L300" s="1">
        <v>72100</v>
      </c>
    </row>
    <row r="301" spans="1:12" x14ac:dyDescent="0.25">
      <c r="A301" s="1" t="s">
        <v>243</v>
      </c>
      <c r="B301" s="1" t="s">
        <v>286</v>
      </c>
      <c r="C301" s="1" t="s">
        <v>13</v>
      </c>
      <c r="D301" s="2" t="s">
        <v>12</v>
      </c>
      <c r="E301" s="2" t="str">
        <f>"9320209"</f>
        <v>9320209</v>
      </c>
      <c r="F301" s="2" t="s">
        <v>299</v>
      </c>
      <c r="G301" s="1">
        <v>2841305020</v>
      </c>
      <c r="H301" s="1" t="s">
        <v>298</v>
      </c>
      <c r="I301" s="1" t="s">
        <v>297</v>
      </c>
      <c r="J301" s="1" t="s">
        <v>296</v>
      </c>
      <c r="K301" s="1" t="s">
        <v>295</v>
      </c>
      <c r="L301" s="1">
        <v>72100</v>
      </c>
    </row>
    <row r="302" spans="1:12" x14ac:dyDescent="0.25">
      <c r="A302" s="1" t="s">
        <v>243</v>
      </c>
      <c r="B302" s="1" t="s">
        <v>286</v>
      </c>
      <c r="C302" s="1" t="s">
        <v>13</v>
      </c>
      <c r="D302" s="2" t="s">
        <v>12</v>
      </c>
      <c r="E302" s="2" t="str">
        <f>"9320213"</f>
        <v>9320213</v>
      </c>
      <c r="F302" s="2" t="s">
        <v>294</v>
      </c>
      <c r="G302" s="1">
        <v>2842110754</v>
      </c>
      <c r="H302" s="1" t="s">
        <v>293</v>
      </c>
      <c r="I302" s="1" t="s">
        <v>289</v>
      </c>
      <c r="J302" s="1" t="s">
        <v>288</v>
      </c>
      <c r="K302" s="1" t="s">
        <v>292</v>
      </c>
      <c r="L302" s="1">
        <v>72200</v>
      </c>
    </row>
    <row r="303" spans="1:12" x14ac:dyDescent="0.25">
      <c r="A303" s="1" t="s">
        <v>243</v>
      </c>
      <c r="B303" s="1" t="s">
        <v>286</v>
      </c>
      <c r="C303" s="1" t="s">
        <v>6</v>
      </c>
      <c r="D303" s="2" t="s">
        <v>5</v>
      </c>
      <c r="E303" s="2" t="str">
        <f>"9320221"</f>
        <v>9320221</v>
      </c>
      <c r="F303" s="2" t="s">
        <v>291</v>
      </c>
      <c r="G303" s="1">
        <v>2842110754</v>
      </c>
      <c r="H303" s="1" t="s">
        <v>290</v>
      </c>
      <c r="I303" s="1" t="s">
        <v>289</v>
      </c>
      <c r="J303" s="1" t="s">
        <v>288</v>
      </c>
      <c r="K303" s="1" t="s">
        <v>287</v>
      </c>
      <c r="L303" s="1">
        <v>72200</v>
      </c>
    </row>
    <row r="304" spans="1:12" x14ac:dyDescent="0.25">
      <c r="A304" s="1" t="s">
        <v>243</v>
      </c>
      <c r="B304" s="1" t="s">
        <v>286</v>
      </c>
      <c r="C304" s="1" t="s">
        <v>6</v>
      </c>
      <c r="D304" s="2" t="s">
        <v>5</v>
      </c>
      <c r="E304" s="2" t="str">
        <f>"9320226"</f>
        <v>9320226</v>
      </c>
      <c r="F304" s="2" t="s">
        <v>285</v>
      </c>
      <c r="G304" s="1">
        <v>2843024255</v>
      </c>
      <c r="H304" s="1" t="s">
        <v>284</v>
      </c>
      <c r="I304" s="1" t="s">
        <v>283</v>
      </c>
      <c r="J304" s="1" t="s">
        <v>282</v>
      </c>
      <c r="K304" s="1" t="s">
        <v>281</v>
      </c>
      <c r="L304" s="1">
        <v>72300</v>
      </c>
    </row>
    <row r="305" spans="1:12" x14ac:dyDescent="0.25">
      <c r="A305" s="1" t="s">
        <v>243</v>
      </c>
      <c r="B305" s="1" t="s">
        <v>276</v>
      </c>
      <c r="C305" s="1" t="s">
        <v>13</v>
      </c>
      <c r="D305" s="2" t="s">
        <v>12</v>
      </c>
      <c r="E305" s="2" t="str">
        <f>"9410243"</f>
        <v>9410243</v>
      </c>
      <c r="F305" s="2" t="s">
        <v>280</v>
      </c>
      <c r="G305" s="1">
        <v>2831026710</v>
      </c>
      <c r="H305" s="1" t="s">
        <v>279</v>
      </c>
      <c r="I305" s="1" t="s">
        <v>273</v>
      </c>
      <c r="J305" s="1" t="s">
        <v>278</v>
      </c>
      <c r="K305" s="1" t="s">
        <v>277</v>
      </c>
      <c r="L305" s="1">
        <v>74100</v>
      </c>
    </row>
    <row r="306" spans="1:12" x14ac:dyDescent="0.25">
      <c r="A306" s="1" t="s">
        <v>243</v>
      </c>
      <c r="B306" s="1" t="s">
        <v>276</v>
      </c>
      <c r="C306" s="1" t="s">
        <v>6</v>
      </c>
      <c r="D306" s="2" t="s">
        <v>5</v>
      </c>
      <c r="E306" s="2" t="str">
        <f>"9410270"</f>
        <v>9410270</v>
      </c>
      <c r="F306" s="2" t="s">
        <v>275</v>
      </c>
      <c r="G306" s="1">
        <v>2831057767</v>
      </c>
      <c r="H306" s="1" t="s">
        <v>274</v>
      </c>
      <c r="I306" s="1" t="s">
        <v>273</v>
      </c>
      <c r="J306" s="1" t="s">
        <v>272</v>
      </c>
      <c r="K306" s="1" t="s">
        <v>271</v>
      </c>
      <c r="L306" s="1">
        <v>74150</v>
      </c>
    </row>
    <row r="307" spans="1:12" x14ac:dyDescent="0.25">
      <c r="A307" s="1" t="s">
        <v>243</v>
      </c>
      <c r="B307" s="1" t="s">
        <v>242</v>
      </c>
      <c r="C307" s="1" t="s">
        <v>6</v>
      </c>
      <c r="D307" s="2" t="s">
        <v>5</v>
      </c>
      <c r="E307" s="2" t="str">
        <f>"9500373"</f>
        <v>9500373</v>
      </c>
      <c r="F307" s="2" t="s">
        <v>270</v>
      </c>
      <c r="G307" s="1">
        <v>2821074322</v>
      </c>
      <c r="H307" s="1" t="s">
        <v>269</v>
      </c>
      <c r="I307" s="1" t="s">
        <v>245</v>
      </c>
      <c r="J307" s="1" t="s">
        <v>248</v>
      </c>
      <c r="K307" s="1" t="s">
        <v>268</v>
      </c>
      <c r="L307" s="1">
        <v>73100</v>
      </c>
    </row>
    <row r="308" spans="1:12" x14ac:dyDescent="0.25">
      <c r="A308" s="1" t="s">
        <v>243</v>
      </c>
      <c r="B308" s="1" t="s">
        <v>242</v>
      </c>
      <c r="C308" s="1" t="s">
        <v>6</v>
      </c>
      <c r="D308" s="2" t="s">
        <v>5</v>
      </c>
      <c r="E308" s="2" t="str">
        <f>"9500372"</f>
        <v>9500372</v>
      </c>
      <c r="F308" s="2" t="s">
        <v>267</v>
      </c>
      <c r="G308" s="1">
        <v>2821180721</v>
      </c>
      <c r="H308" s="1" t="s">
        <v>266</v>
      </c>
      <c r="I308" s="1" t="s">
        <v>245</v>
      </c>
      <c r="J308" s="1" t="s">
        <v>245</v>
      </c>
      <c r="K308" s="1" t="s">
        <v>258</v>
      </c>
      <c r="L308" s="1">
        <v>73134</v>
      </c>
    </row>
    <row r="309" spans="1:12" x14ac:dyDescent="0.25">
      <c r="A309" s="1" t="s">
        <v>243</v>
      </c>
      <c r="B309" s="1" t="s">
        <v>242</v>
      </c>
      <c r="C309" s="1" t="s">
        <v>13</v>
      </c>
      <c r="D309" s="2" t="s">
        <v>12</v>
      </c>
      <c r="E309" s="2" t="str">
        <f>"9500361"</f>
        <v>9500361</v>
      </c>
      <c r="F309" s="2" t="s">
        <v>265</v>
      </c>
      <c r="G309" s="1">
        <v>2821070176</v>
      </c>
      <c r="H309" s="1" t="s">
        <v>264</v>
      </c>
      <c r="I309" s="1" t="s">
        <v>245</v>
      </c>
      <c r="J309" s="1" t="s">
        <v>248</v>
      </c>
      <c r="K309" s="1" t="s">
        <v>263</v>
      </c>
      <c r="L309" s="1">
        <v>73132</v>
      </c>
    </row>
    <row r="310" spans="1:12" x14ac:dyDescent="0.25">
      <c r="A310" s="1" t="s">
        <v>243</v>
      </c>
      <c r="B310" s="1" t="s">
        <v>242</v>
      </c>
      <c r="C310" s="1" t="s">
        <v>13</v>
      </c>
      <c r="D310" s="2" t="s">
        <v>12</v>
      </c>
      <c r="E310" s="2" t="str">
        <f>"9500424"</f>
        <v>9500424</v>
      </c>
      <c r="F310" s="2" t="s">
        <v>262</v>
      </c>
      <c r="G310" s="1">
        <v>2821044022</v>
      </c>
      <c r="H310" s="1" t="s">
        <v>261</v>
      </c>
      <c r="I310" s="1" t="s">
        <v>245</v>
      </c>
      <c r="J310" s="1" t="s">
        <v>245</v>
      </c>
      <c r="K310" s="1" t="s">
        <v>258</v>
      </c>
      <c r="L310" s="1">
        <v>73100</v>
      </c>
    </row>
    <row r="311" spans="1:12" x14ac:dyDescent="0.25">
      <c r="A311" s="1" t="s">
        <v>243</v>
      </c>
      <c r="B311" s="1" t="s">
        <v>242</v>
      </c>
      <c r="C311" s="1" t="s">
        <v>6</v>
      </c>
      <c r="D311" s="2" t="s">
        <v>5</v>
      </c>
      <c r="E311" s="2" t="str">
        <f>"9521078"</f>
        <v>9521078</v>
      </c>
      <c r="F311" s="2" t="s">
        <v>260</v>
      </c>
      <c r="G311" s="1">
        <v>2821044022</v>
      </c>
      <c r="H311" s="1" t="s">
        <v>259</v>
      </c>
      <c r="I311" s="1" t="s">
        <v>245</v>
      </c>
      <c r="J311" s="1" t="s">
        <v>245</v>
      </c>
      <c r="K311" s="1" t="s">
        <v>258</v>
      </c>
      <c r="L311" s="1">
        <v>73100</v>
      </c>
    </row>
    <row r="312" spans="1:12" x14ac:dyDescent="0.25">
      <c r="A312" s="1" t="s">
        <v>243</v>
      </c>
      <c r="B312" s="1" t="s">
        <v>242</v>
      </c>
      <c r="C312" s="1" t="s">
        <v>13</v>
      </c>
      <c r="D312" s="2" t="s">
        <v>12</v>
      </c>
      <c r="E312" s="2" t="str">
        <f>"9500328"</f>
        <v>9500328</v>
      </c>
      <c r="F312" s="2" t="s">
        <v>257</v>
      </c>
      <c r="G312" s="1">
        <v>2821097756</v>
      </c>
      <c r="H312" s="1" t="s">
        <v>256</v>
      </c>
      <c r="I312" s="1" t="s">
        <v>245</v>
      </c>
      <c r="J312" s="1" t="s">
        <v>255</v>
      </c>
      <c r="K312" s="1" t="s">
        <v>254</v>
      </c>
      <c r="L312" s="1">
        <v>73100</v>
      </c>
    </row>
    <row r="313" spans="1:12" x14ac:dyDescent="0.25">
      <c r="A313" s="1" t="s">
        <v>243</v>
      </c>
      <c r="B313" s="1" t="s">
        <v>242</v>
      </c>
      <c r="C313" s="1" t="s">
        <v>13</v>
      </c>
      <c r="D313" s="2" t="s">
        <v>12</v>
      </c>
      <c r="E313" s="2" t="str">
        <f>"9521175"</f>
        <v>9521175</v>
      </c>
      <c r="F313" s="2" t="s">
        <v>253</v>
      </c>
      <c r="G313" s="1"/>
      <c r="H313" s="1"/>
      <c r="I313" s="1" t="s">
        <v>252</v>
      </c>
      <c r="J313" s="1" t="s">
        <v>251</v>
      </c>
      <c r="K313" s="1"/>
      <c r="L313" s="1"/>
    </row>
    <row r="314" spans="1:12" x14ac:dyDescent="0.25">
      <c r="A314" s="1" t="s">
        <v>243</v>
      </c>
      <c r="B314" s="1" t="s">
        <v>242</v>
      </c>
      <c r="C314" s="1" t="s">
        <v>13</v>
      </c>
      <c r="D314" s="2" t="s">
        <v>12</v>
      </c>
      <c r="E314" s="2" t="str">
        <f>"9521567"</f>
        <v>9521567</v>
      </c>
      <c r="F314" s="2" t="s">
        <v>250</v>
      </c>
      <c r="G314" s="1">
        <v>2821086921</v>
      </c>
      <c r="H314" s="1" t="s">
        <v>249</v>
      </c>
      <c r="I314" s="1" t="s">
        <v>245</v>
      </c>
      <c r="J314" s="1" t="s">
        <v>248</v>
      </c>
      <c r="K314" s="1" t="s">
        <v>244</v>
      </c>
      <c r="L314" s="1">
        <v>73135</v>
      </c>
    </row>
    <row r="315" spans="1:12" x14ac:dyDescent="0.25">
      <c r="A315" s="1" t="s">
        <v>243</v>
      </c>
      <c r="B315" s="1" t="s">
        <v>242</v>
      </c>
      <c r="C315" s="1" t="s">
        <v>6</v>
      </c>
      <c r="D315" s="2" t="s">
        <v>5</v>
      </c>
      <c r="E315" s="2" t="str">
        <f>"9521566"</f>
        <v>9521566</v>
      </c>
      <c r="F315" s="2" t="s">
        <v>247</v>
      </c>
      <c r="G315" s="1">
        <v>2821086921</v>
      </c>
      <c r="H315" s="1" t="s">
        <v>246</v>
      </c>
      <c r="I315" s="1" t="s">
        <v>245</v>
      </c>
      <c r="J315" s="1" t="s">
        <v>245</v>
      </c>
      <c r="K315" s="1" t="s">
        <v>244</v>
      </c>
      <c r="L315" s="1">
        <v>73135</v>
      </c>
    </row>
    <row r="316" spans="1:12" x14ac:dyDescent="0.25">
      <c r="A316" s="1" t="s">
        <v>243</v>
      </c>
      <c r="B316" s="1" t="s">
        <v>242</v>
      </c>
      <c r="C316" s="1" t="s">
        <v>13</v>
      </c>
      <c r="D316" s="2" t="s">
        <v>12</v>
      </c>
      <c r="E316" s="2" t="str">
        <f>"9501000"</f>
        <v>9501000</v>
      </c>
      <c r="F316" s="2" t="s">
        <v>241</v>
      </c>
      <c r="G316" s="1"/>
      <c r="H316" s="1"/>
      <c r="I316" s="1" t="s">
        <v>240</v>
      </c>
      <c r="J316" s="1"/>
      <c r="K316" s="1"/>
      <c r="L316" s="1">
        <v>73006</v>
      </c>
    </row>
    <row r="317" spans="1:12" x14ac:dyDescent="0.25">
      <c r="A317" s="1" t="s">
        <v>171</v>
      </c>
      <c r="B317" s="1" t="s">
        <v>200</v>
      </c>
      <c r="C317" s="1" t="s">
        <v>13</v>
      </c>
      <c r="D317" s="2" t="s">
        <v>239</v>
      </c>
      <c r="E317" s="2" t="str">
        <f>"9100214"</f>
        <v>9100214</v>
      </c>
      <c r="F317" s="2" t="s">
        <v>238</v>
      </c>
      <c r="G317" s="1">
        <v>2241036501</v>
      </c>
      <c r="H317" s="1" t="s">
        <v>237</v>
      </c>
      <c r="I317" s="1" t="s">
        <v>197</v>
      </c>
      <c r="J317" s="1" t="s">
        <v>202</v>
      </c>
      <c r="K317" s="1" t="s">
        <v>236</v>
      </c>
      <c r="L317" s="1">
        <v>85100</v>
      </c>
    </row>
    <row r="318" spans="1:12" x14ac:dyDescent="0.25">
      <c r="A318" s="1" t="s">
        <v>171</v>
      </c>
      <c r="B318" s="1" t="s">
        <v>200</v>
      </c>
      <c r="C318" s="1" t="s">
        <v>13</v>
      </c>
      <c r="D318" s="2" t="s">
        <v>12</v>
      </c>
      <c r="E318" s="2" t="str">
        <f>"9100281"</f>
        <v>9100281</v>
      </c>
      <c r="F318" s="2" t="s">
        <v>235</v>
      </c>
      <c r="G318" s="1">
        <v>2241038395</v>
      </c>
      <c r="H318" s="1" t="s">
        <v>234</v>
      </c>
      <c r="I318" s="1" t="s">
        <v>197</v>
      </c>
      <c r="J318" s="1" t="s">
        <v>202</v>
      </c>
      <c r="K318" s="1" t="s">
        <v>233</v>
      </c>
      <c r="L318" s="1">
        <v>85100</v>
      </c>
    </row>
    <row r="319" spans="1:12" x14ac:dyDescent="0.25">
      <c r="A319" s="1" t="s">
        <v>171</v>
      </c>
      <c r="B319" s="1" t="s">
        <v>200</v>
      </c>
      <c r="C319" s="1" t="s">
        <v>13</v>
      </c>
      <c r="D319" s="2" t="s">
        <v>12</v>
      </c>
      <c r="E319" s="2" t="str">
        <f>"9100239"</f>
        <v>9100239</v>
      </c>
      <c r="F319" s="2" t="s">
        <v>232</v>
      </c>
      <c r="G319" s="1">
        <v>2243029952</v>
      </c>
      <c r="H319" s="1" t="s">
        <v>231</v>
      </c>
      <c r="I319" s="1" t="s">
        <v>220</v>
      </c>
      <c r="J319" s="1" t="s">
        <v>230</v>
      </c>
      <c r="K319" s="1" t="s">
        <v>229</v>
      </c>
      <c r="L319" s="1">
        <v>85200</v>
      </c>
    </row>
    <row r="320" spans="1:12" x14ac:dyDescent="0.25">
      <c r="A320" s="1" t="s">
        <v>171</v>
      </c>
      <c r="B320" s="1" t="s">
        <v>200</v>
      </c>
      <c r="C320" s="1" t="s">
        <v>13</v>
      </c>
      <c r="D320" s="2" t="s">
        <v>12</v>
      </c>
      <c r="E320" s="2" t="str">
        <f>"9100223"</f>
        <v>9100223</v>
      </c>
      <c r="F320" s="2" t="s">
        <v>228</v>
      </c>
      <c r="G320" s="1">
        <v>2241031520</v>
      </c>
      <c r="H320" s="1" t="s">
        <v>227</v>
      </c>
      <c r="I320" s="1" t="s">
        <v>197</v>
      </c>
      <c r="J320" s="1" t="s">
        <v>202</v>
      </c>
      <c r="K320" s="1" t="s">
        <v>226</v>
      </c>
      <c r="L320" s="1">
        <v>85100</v>
      </c>
    </row>
    <row r="321" spans="1:12" x14ac:dyDescent="0.25">
      <c r="A321" s="1" t="s">
        <v>171</v>
      </c>
      <c r="B321" s="1" t="s">
        <v>200</v>
      </c>
      <c r="C321" s="1" t="s">
        <v>6</v>
      </c>
      <c r="D321" s="2" t="s">
        <v>5</v>
      </c>
      <c r="E321" s="2" t="str">
        <f>"9521063"</f>
        <v>9521063</v>
      </c>
      <c r="F321" s="2" t="s">
        <v>225</v>
      </c>
      <c r="G321" s="1">
        <v>2241031010</v>
      </c>
      <c r="H321" s="1" t="s">
        <v>224</v>
      </c>
      <c r="I321" s="1" t="s">
        <v>197</v>
      </c>
      <c r="J321" s="1" t="s">
        <v>197</v>
      </c>
      <c r="K321" s="1" t="s">
        <v>223</v>
      </c>
      <c r="L321" s="1">
        <v>85100</v>
      </c>
    </row>
    <row r="322" spans="1:12" x14ac:dyDescent="0.25">
      <c r="A322" s="1" t="s">
        <v>171</v>
      </c>
      <c r="B322" s="1" t="s">
        <v>200</v>
      </c>
      <c r="C322" s="1" t="s">
        <v>6</v>
      </c>
      <c r="D322" s="2" t="s">
        <v>5</v>
      </c>
      <c r="E322" s="2" t="str">
        <f>"9521065"</f>
        <v>9521065</v>
      </c>
      <c r="F322" s="2" t="s">
        <v>222</v>
      </c>
      <c r="G322" s="1">
        <v>2243029810</v>
      </c>
      <c r="H322" s="1" t="s">
        <v>221</v>
      </c>
      <c r="I322" s="1" t="s">
        <v>220</v>
      </c>
      <c r="J322" s="1" t="s">
        <v>219</v>
      </c>
      <c r="K322" s="1" t="s">
        <v>218</v>
      </c>
      <c r="L322" s="1">
        <v>85200</v>
      </c>
    </row>
    <row r="323" spans="1:12" x14ac:dyDescent="0.25">
      <c r="A323" s="1" t="s">
        <v>171</v>
      </c>
      <c r="B323" s="1" t="s">
        <v>200</v>
      </c>
      <c r="C323" s="1" t="s">
        <v>13</v>
      </c>
      <c r="D323" s="2" t="s">
        <v>12</v>
      </c>
      <c r="E323" s="2" t="str">
        <f>"9521169"</f>
        <v>9521169</v>
      </c>
      <c r="F323" s="2" t="s">
        <v>217</v>
      </c>
      <c r="G323" s="1">
        <v>2245022205</v>
      </c>
      <c r="H323" s="1" t="s">
        <v>216</v>
      </c>
      <c r="I323" s="1" t="s">
        <v>215</v>
      </c>
      <c r="J323" s="1" t="s">
        <v>214</v>
      </c>
      <c r="K323" s="1" t="s">
        <v>213</v>
      </c>
      <c r="L323" s="1">
        <v>85700</v>
      </c>
    </row>
    <row r="324" spans="1:12" x14ac:dyDescent="0.25">
      <c r="A324" s="1" t="s">
        <v>171</v>
      </c>
      <c r="B324" s="1" t="s">
        <v>200</v>
      </c>
      <c r="C324" s="1" t="s">
        <v>13</v>
      </c>
      <c r="D324" s="2" t="s">
        <v>12</v>
      </c>
      <c r="E324" s="2" t="str">
        <f>"9521041"</f>
        <v>9521041</v>
      </c>
      <c r="F324" s="2" t="s">
        <v>212</v>
      </c>
      <c r="G324" s="1">
        <v>2242049455</v>
      </c>
      <c r="H324" s="1" t="s">
        <v>211</v>
      </c>
      <c r="I324" s="1" t="s">
        <v>206</v>
      </c>
      <c r="J324" s="1" t="s">
        <v>210</v>
      </c>
      <c r="K324" s="1" t="s">
        <v>209</v>
      </c>
      <c r="L324" s="1">
        <v>85300</v>
      </c>
    </row>
    <row r="325" spans="1:12" x14ac:dyDescent="0.25">
      <c r="A325" s="1" t="s">
        <v>171</v>
      </c>
      <c r="B325" s="1" t="s">
        <v>200</v>
      </c>
      <c r="C325" s="1" t="s">
        <v>6</v>
      </c>
      <c r="D325" s="2" t="s">
        <v>5</v>
      </c>
      <c r="E325" s="2" t="str">
        <f>"9521042"</f>
        <v>9521042</v>
      </c>
      <c r="F325" s="2" t="s">
        <v>208</v>
      </c>
      <c r="G325" s="1">
        <v>2242030238</v>
      </c>
      <c r="H325" s="1" t="s">
        <v>207</v>
      </c>
      <c r="I325" s="1" t="s">
        <v>206</v>
      </c>
      <c r="J325" s="1" t="s">
        <v>206</v>
      </c>
      <c r="K325" s="1" t="s">
        <v>205</v>
      </c>
      <c r="L325" s="1">
        <v>85300</v>
      </c>
    </row>
    <row r="326" spans="1:12" x14ac:dyDescent="0.25">
      <c r="A326" s="1" t="s">
        <v>171</v>
      </c>
      <c r="B326" s="1" t="s">
        <v>200</v>
      </c>
      <c r="C326" s="1" t="s">
        <v>13</v>
      </c>
      <c r="D326" s="2" t="s">
        <v>12</v>
      </c>
      <c r="E326" s="2" t="str">
        <f>"9521064"</f>
        <v>9521064</v>
      </c>
      <c r="F326" s="2" t="s">
        <v>204</v>
      </c>
      <c r="G326" s="1">
        <v>2241092437</v>
      </c>
      <c r="H326" s="1" t="s">
        <v>203</v>
      </c>
      <c r="I326" s="1" t="s">
        <v>197</v>
      </c>
      <c r="J326" s="1" t="s">
        <v>202</v>
      </c>
      <c r="K326" s="1" t="s">
        <v>201</v>
      </c>
      <c r="L326" s="1">
        <v>85104</v>
      </c>
    </row>
    <row r="327" spans="1:12" x14ac:dyDescent="0.25">
      <c r="A327" s="1" t="s">
        <v>171</v>
      </c>
      <c r="B327" s="1" t="s">
        <v>200</v>
      </c>
      <c r="C327" s="1" t="s">
        <v>13</v>
      </c>
      <c r="D327" s="2" t="s">
        <v>12</v>
      </c>
      <c r="E327" s="2" t="str">
        <f>"9521565"</f>
        <v>9521565</v>
      </c>
      <c r="F327" s="2" t="s">
        <v>199</v>
      </c>
      <c r="G327" s="1">
        <v>2244044011</v>
      </c>
      <c r="H327" s="1" t="s">
        <v>198</v>
      </c>
      <c r="I327" s="1" t="s">
        <v>197</v>
      </c>
      <c r="J327" s="1" t="s">
        <v>196</v>
      </c>
      <c r="K327" s="1" t="s">
        <v>196</v>
      </c>
      <c r="L327" s="1">
        <v>85109</v>
      </c>
    </row>
    <row r="328" spans="1:12" x14ac:dyDescent="0.25">
      <c r="A328" s="1" t="s">
        <v>171</v>
      </c>
      <c r="B328" s="1" t="s">
        <v>170</v>
      </c>
      <c r="C328" s="1" t="s">
        <v>13</v>
      </c>
      <c r="D328" s="2" t="s">
        <v>12</v>
      </c>
      <c r="E328" s="2" t="str">
        <f>"9290230"</f>
        <v>9290230</v>
      </c>
      <c r="F328" s="2" t="s">
        <v>195</v>
      </c>
      <c r="G328" s="1">
        <v>2281080003</v>
      </c>
      <c r="H328" s="1" t="s">
        <v>194</v>
      </c>
      <c r="I328" s="1" t="s">
        <v>182</v>
      </c>
      <c r="J328" s="1" t="s">
        <v>193</v>
      </c>
      <c r="K328" s="1" t="s">
        <v>192</v>
      </c>
      <c r="L328" s="1">
        <v>84100</v>
      </c>
    </row>
    <row r="329" spans="1:12" x14ac:dyDescent="0.25">
      <c r="A329" s="1" t="s">
        <v>171</v>
      </c>
      <c r="B329" s="1" t="s">
        <v>170</v>
      </c>
      <c r="C329" s="1" t="s">
        <v>13</v>
      </c>
      <c r="D329" s="2" t="s">
        <v>12</v>
      </c>
      <c r="E329" s="2" t="str">
        <f>"9290281"</f>
        <v>9290281</v>
      </c>
      <c r="F329" s="2" t="s">
        <v>191</v>
      </c>
      <c r="G329" s="1">
        <v>2285062336</v>
      </c>
      <c r="H329" s="1" t="s">
        <v>190</v>
      </c>
      <c r="I329" s="1" t="s">
        <v>177</v>
      </c>
      <c r="J329" s="1" t="s">
        <v>189</v>
      </c>
      <c r="K329" s="1" t="s">
        <v>188</v>
      </c>
      <c r="L329" s="1">
        <v>84300</v>
      </c>
    </row>
    <row r="330" spans="1:12" x14ac:dyDescent="0.25">
      <c r="A330" s="1" t="s">
        <v>171</v>
      </c>
      <c r="B330" s="1" t="s">
        <v>170</v>
      </c>
      <c r="C330" s="1" t="s">
        <v>13</v>
      </c>
      <c r="D330" s="2" t="s">
        <v>12</v>
      </c>
      <c r="E330" s="2" t="str">
        <f>"9521273"</f>
        <v>9521273</v>
      </c>
      <c r="F330" s="2" t="s">
        <v>187</v>
      </c>
      <c r="G330" s="1">
        <v>2286028670</v>
      </c>
      <c r="H330" s="1" t="s">
        <v>186</v>
      </c>
      <c r="I330" s="1" t="s">
        <v>168</v>
      </c>
      <c r="J330" s="1" t="s">
        <v>185</v>
      </c>
      <c r="K330" s="1" t="s">
        <v>185</v>
      </c>
      <c r="L330" s="1">
        <v>84700</v>
      </c>
    </row>
    <row r="331" spans="1:12" x14ac:dyDescent="0.25">
      <c r="A331" s="1" t="s">
        <v>171</v>
      </c>
      <c r="B331" s="1" t="s">
        <v>170</v>
      </c>
      <c r="C331" s="1" t="s">
        <v>6</v>
      </c>
      <c r="D331" s="2" t="s">
        <v>5</v>
      </c>
      <c r="E331" s="2" t="str">
        <f>"9521493"</f>
        <v>9521493</v>
      </c>
      <c r="F331" s="2" t="s">
        <v>184</v>
      </c>
      <c r="G331" s="1">
        <v>2281063374</v>
      </c>
      <c r="H331" s="1" t="s">
        <v>183</v>
      </c>
      <c r="I331" s="1" t="s">
        <v>182</v>
      </c>
      <c r="J331" s="1" t="s">
        <v>181</v>
      </c>
      <c r="K331" s="1" t="s">
        <v>180</v>
      </c>
      <c r="L331" s="1">
        <v>84100</v>
      </c>
    </row>
    <row r="332" spans="1:12" x14ac:dyDescent="0.25">
      <c r="A332" s="1" t="s">
        <v>171</v>
      </c>
      <c r="B332" s="1" t="s">
        <v>170</v>
      </c>
      <c r="C332" s="1" t="s">
        <v>6</v>
      </c>
      <c r="D332" s="2" t="s">
        <v>5</v>
      </c>
      <c r="E332" s="2" t="str">
        <f>"9521494"</f>
        <v>9521494</v>
      </c>
      <c r="F332" s="2" t="s">
        <v>179</v>
      </c>
      <c r="G332" s="1">
        <v>2285062007</v>
      </c>
      <c r="H332" s="1" t="s">
        <v>178</v>
      </c>
      <c r="I332" s="1" t="s">
        <v>177</v>
      </c>
      <c r="J332" s="1" t="s">
        <v>176</v>
      </c>
      <c r="K332" s="1" t="s">
        <v>175</v>
      </c>
      <c r="L332" s="1">
        <v>84300</v>
      </c>
    </row>
    <row r="333" spans="1:12" x14ac:dyDescent="0.25">
      <c r="A333" s="1" t="s">
        <v>171</v>
      </c>
      <c r="B333" s="1" t="s">
        <v>170</v>
      </c>
      <c r="C333" s="1" t="s">
        <v>13</v>
      </c>
      <c r="D333" s="2" t="s">
        <v>12</v>
      </c>
      <c r="E333" s="2" t="str">
        <f>"9291000"</f>
        <v>9291000</v>
      </c>
      <c r="F333" s="2" t="s">
        <v>174</v>
      </c>
      <c r="G333" s="1"/>
      <c r="H333" s="1"/>
      <c r="I333" s="1" t="s">
        <v>172</v>
      </c>
      <c r="J333" s="1"/>
      <c r="K333" s="1"/>
      <c r="L333" s="1">
        <v>84400</v>
      </c>
    </row>
    <row r="334" spans="1:12" x14ac:dyDescent="0.25">
      <c r="A334" s="1" t="s">
        <v>171</v>
      </c>
      <c r="B334" s="1" t="s">
        <v>170</v>
      </c>
      <c r="C334" s="1" t="s">
        <v>6</v>
      </c>
      <c r="D334" s="2" t="s">
        <v>5</v>
      </c>
      <c r="E334" s="2" t="str">
        <f>"9291001"</f>
        <v>9291001</v>
      </c>
      <c r="F334" s="2" t="s">
        <v>173</v>
      </c>
      <c r="G334" s="1"/>
      <c r="H334" s="1"/>
      <c r="I334" s="1" t="s">
        <v>172</v>
      </c>
      <c r="J334" s="1"/>
      <c r="K334" s="1"/>
      <c r="L334" s="1">
        <v>84401</v>
      </c>
    </row>
    <row r="335" spans="1:12" x14ac:dyDescent="0.25">
      <c r="A335" s="1" t="s">
        <v>171</v>
      </c>
      <c r="B335" s="1" t="s">
        <v>170</v>
      </c>
      <c r="C335" s="1" t="s">
        <v>6</v>
      </c>
      <c r="D335" s="2" t="s">
        <v>5</v>
      </c>
      <c r="E335" s="2" t="str">
        <f>"9291003"</f>
        <v>9291003</v>
      </c>
      <c r="F335" s="2" t="s">
        <v>169</v>
      </c>
      <c r="G335" s="1"/>
      <c r="H335" s="1"/>
      <c r="I335" s="1" t="s">
        <v>168</v>
      </c>
      <c r="J335" s="1"/>
      <c r="K335" s="1"/>
      <c r="L335" s="1">
        <v>84700</v>
      </c>
    </row>
    <row r="336" spans="1:12" x14ac:dyDescent="0.25">
      <c r="A336" s="1" t="s">
        <v>89</v>
      </c>
      <c r="B336" s="1" t="s">
        <v>157</v>
      </c>
      <c r="C336" s="1" t="s">
        <v>13</v>
      </c>
      <c r="D336" s="2" t="s">
        <v>12</v>
      </c>
      <c r="E336" s="2" t="str">
        <f>"9020165"</f>
        <v>9020165</v>
      </c>
      <c r="F336" s="2" t="s">
        <v>167</v>
      </c>
      <c r="G336" s="1">
        <v>2751021144</v>
      </c>
      <c r="H336" s="1" t="s">
        <v>166</v>
      </c>
      <c r="I336" s="1" t="s">
        <v>165</v>
      </c>
      <c r="J336" s="1" t="s">
        <v>164</v>
      </c>
      <c r="K336" s="1" t="s">
        <v>163</v>
      </c>
      <c r="L336" s="1">
        <v>21231</v>
      </c>
    </row>
    <row r="337" spans="1:12" x14ac:dyDescent="0.25">
      <c r="A337" s="1" t="s">
        <v>89</v>
      </c>
      <c r="B337" s="1" t="s">
        <v>157</v>
      </c>
      <c r="C337" s="1" t="s">
        <v>6</v>
      </c>
      <c r="D337" s="2" t="s">
        <v>5</v>
      </c>
      <c r="E337" s="2" t="str">
        <f>"9521474"</f>
        <v>9521474</v>
      </c>
      <c r="F337" s="2" t="s">
        <v>162</v>
      </c>
      <c r="G337" s="1">
        <v>2752061544</v>
      </c>
      <c r="H337" s="1" t="s">
        <v>161</v>
      </c>
      <c r="I337" s="1" t="s">
        <v>160</v>
      </c>
      <c r="J337" s="1" t="s">
        <v>159</v>
      </c>
      <c r="K337" s="1" t="s">
        <v>158</v>
      </c>
      <c r="L337" s="1">
        <v>21100</v>
      </c>
    </row>
    <row r="338" spans="1:12" x14ac:dyDescent="0.25">
      <c r="A338" s="1" t="s">
        <v>89</v>
      </c>
      <c r="B338" s="1" t="s">
        <v>157</v>
      </c>
      <c r="C338" s="1" t="s">
        <v>13</v>
      </c>
      <c r="D338" s="2" t="s">
        <v>12</v>
      </c>
      <c r="E338" s="2" t="str">
        <f>"9521702"</f>
        <v>9521702</v>
      </c>
      <c r="F338" s="2" t="s">
        <v>156</v>
      </c>
      <c r="G338" s="1">
        <v>2754029212</v>
      </c>
      <c r="H338" s="1" t="s">
        <v>155</v>
      </c>
      <c r="I338" s="1" t="s">
        <v>154</v>
      </c>
      <c r="J338" s="1"/>
      <c r="K338" s="1" t="s">
        <v>153</v>
      </c>
      <c r="L338" s="1">
        <v>21300</v>
      </c>
    </row>
    <row r="339" spans="1:12" x14ac:dyDescent="0.25">
      <c r="A339" s="1" t="s">
        <v>89</v>
      </c>
      <c r="B339" s="1" t="s">
        <v>137</v>
      </c>
      <c r="C339" s="1" t="s">
        <v>6</v>
      </c>
      <c r="D339" s="2" t="s">
        <v>5</v>
      </c>
      <c r="E339" s="2" t="str">
        <f>"9521060"</f>
        <v>9521060</v>
      </c>
      <c r="F339" s="2" t="s">
        <v>152</v>
      </c>
      <c r="G339" s="1">
        <v>2757022910</v>
      </c>
      <c r="H339" s="1"/>
      <c r="I339" s="1" t="s">
        <v>149</v>
      </c>
      <c r="J339" s="1" t="s">
        <v>148</v>
      </c>
      <c r="K339" s="1" t="s">
        <v>147</v>
      </c>
      <c r="L339" s="1">
        <v>22300</v>
      </c>
    </row>
    <row r="340" spans="1:12" x14ac:dyDescent="0.25">
      <c r="A340" s="1" t="s">
        <v>89</v>
      </c>
      <c r="B340" s="1" t="s">
        <v>137</v>
      </c>
      <c r="C340" s="1" t="s">
        <v>13</v>
      </c>
      <c r="D340" s="2" t="s">
        <v>12</v>
      </c>
      <c r="E340" s="2" t="str">
        <f>"9520723"</f>
        <v>9520723</v>
      </c>
      <c r="F340" s="2" t="s">
        <v>151</v>
      </c>
      <c r="G340" s="1">
        <v>2757022275</v>
      </c>
      <c r="H340" s="1" t="s">
        <v>150</v>
      </c>
      <c r="I340" s="1" t="s">
        <v>149</v>
      </c>
      <c r="J340" s="1" t="s">
        <v>148</v>
      </c>
      <c r="K340" s="1" t="s">
        <v>147</v>
      </c>
      <c r="L340" s="1">
        <v>0</v>
      </c>
    </row>
    <row r="341" spans="1:12" x14ac:dyDescent="0.25">
      <c r="A341" s="1" t="s">
        <v>89</v>
      </c>
      <c r="B341" s="1" t="s">
        <v>137</v>
      </c>
      <c r="C341" s="1" t="s">
        <v>13</v>
      </c>
      <c r="D341" s="2" t="s">
        <v>12</v>
      </c>
      <c r="E341" s="2" t="str">
        <f>"9030306"</f>
        <v>9030306</v>
      </c>
      <c r="F341" s="2" t="s">
        <v>146</v>
      </c>
      <c r="G341" s="1">
        <v>2710225982</v>
      </c>
      <c r="H341" s="1" t="s">
        <v>145</v>
      </c>
      <c r="I341" s="1" t="s">
        <v>140</v>
      </c>
      <c r="J341" s="1" t="s">
        <v>144</v>
      </c>
      <c r="K341" s="1" t="s">
        <v>143</v>
      </c>
      <c r="L341" s="1">
        <v>22100</v>
      </c>
    </row>
    <row r="342" spans="1:12" x14ac:dyDescent="0.25">
      <c r="A342" s="1" t="s">
        <v>89</v>
      </c>
      <c r="B342" s="1" t="s">
        <v>137</v>
      </c>
      <c r="C342" s="1" t="s">
        <v>6</v>
      </c>
      <c r="D342" s="2" t="s">
        <v>5</v>
      </c>
      <c r="E342" s="2" t="str">
        <f>"9030374"</f>
        <v>9030374</v>
      </c>
      <c r="F342" s="2" t="s">
        <v>142</v>
      </c>
      <c r="G342" s="1">
        <v>2710221690</v>
      </c>
      <c r="H342" s="1" t="s">
        <v>141</v>
      </c>
      <c r="I342" s="1" t="s">
        <v>140</v>
      </c>
      <c r="J342" s="1" t="s">
        <v>139</v>
      </c>
      <c r="K342" s="1" t="s">
        <v>138</v>
      </c>
      <c r="L342" s="1">
        <v>22100</v>
      </c>
    </row>
    <row r="343" spans="1:12" x14ac:dyDescent="0.25">
      <c r="A343" s="1" t="s">
        <v>89</v>
      </c>
      <c r="B343" s="1" t="s">
        <v>137</v>
      </c>
      <c r="C343" s="1" t="s">
        <v>13</v>
      </c>
      <c r="D343" s="2" t="s">
        <v>12</v>
      </c>
      <c r="E343" s="2" t="str">
        <f>"9521703"</f>
        <v>9521703</v>
      </c>
      <c r="F343" s="2" t="s">
        <v>136</v>
      </c>
      <c r="G343" s="1"/>
      <c r="H343" s="1"/>
      <c r="I343" s="1" t="s">
        <v>135</v>
      </c>
      <c r="J343" s="1"/>
      <c r="K343" s="1"/>
      <c r="L343" s="1"/>
    </row>
    <row r="344" spans="1:12" x14ac:dyDescent="0.25">
      <c r="A344" s="1" t="s">
        <v>89</v>
      </c>
      <c r="B344" s="1" t="s">
        <v>126</v>
      </c>
      <c r="C344" s="1" t="s">
        <v>13</v>
      </c>
      <c r="D344" s="2" t="s">
        <v>12</v>
      </c>
      <c r="E344" s="2" t="str">
        <f>"9280220"</f>
        <v>9280220</v>
      </c>
      <c r="F344" s="2" t="s">
        <v>134</v>
      </c>
      <c r="G344" s="1">
        <v>2741020778</v>
      </c>
      <c r="H344" s="1" t="s">
        <v>133</v>
      </c>
      <c r="I344" s="1" t="s">
        <v>129</v>
      </c>
      <c r="J344" s="1" t="s">
        <v>128</v>
      </c>
      <c r="K344" s="1" t="s">
        <v>132</v>
      </c>
      <c r="L344" s="1">
        <v>20131</v>
      </c>
    </row>
    <row r="345" spans="1:12" x14ac:dyDescent="0.25">
      <c r="A345" s="1" t="s">
        <v>89</v>
      </c>
      <c r="B345" s="1" t="s">
        <v>126</v>
      </c>
      <c r="C345" s="1" t="s">
        <v>6</v>
      </c>
      <c r="D345" s="2" t="s">
        <v>5</v>
      </c>
      <c r="E345" s="2" t="str">
        <f>"9521029"</f>
        <v>9521029</v>
      </c>
      <c r="F345" s="2" t="s">
        <v>131</v>
      </c>
      <c r="G345" s="1">
        <v>2741073792</v>
      </c>
      <c r="H345" s="1" t="s">
        <v>130</v>
      </c>
      <c r="I345" s="1" t="s">
        <v>129</v>
      </c>
      <c r="J345" s="1" t="s">
        <v>128</v>
      </c>
      <c r="K345" s="1" t="s">
        <v>127</v>
      </c>
      <c r="L345" s="1">
        <v>20100</v>
      </c>
    </row>
    <row r="346" spans="1:12" x14ac:dyDescent="0.25">
      <c r="A346" s="1" t="s">
        <v>89</v>
      </c>
      <c r="B346" s="1" t="s">
        <v>126</v>
      </c>
      <c r="C346" s="1" t="s">
        <v>13</v>
      </c>
      <c r="D346" s="2" t="s">
        <v>12</v>
      </c>
      <c r="E346" s="2" t="str">
        <f>"9521281"</f>
        <v>9521281</v>
      </c>
      <c r="F346" s="2" t="s">
        <v>125</v>
      </c>
      <c r="G346" s="1">
        <v>2743027444</v>
      </c>
      <c r="H346" s="1" t="s">
        <v>124</v>
      </c>
      <c r="I346" s="1" t="s">
        <v>123</v>
      </c>
      <c r="J346" s="1" t="s">
        <v>122</v>
      </c>
      <c r="K346" s="1" t="s">
        <v>121</v>
      </c>
      <c r="L346" s="1">
        <v>20400</v>
      </c>
    </row>
    <row r="347" spans="1:12" x14ac:dyDescent="0.25">
      <c r="A347" s="1" t="s">
        <v>89</v>
      </c>
      <c r="B347" s="1" t="s">
        <v>106</v>
      </c>
      <c r="C347" s="1" t="s">
        <v>13</v>
      </c>
      <c r="D347" s="2" t="s">
        <v>12</v>
      </c>
      <c r="E347" s="2" t="str">
        <f>"9300230"</f>
        <v>9300230</v>
      </c>
      <c r="F347" s="2" t="s">
        <v>120</v>
      </c>
      <c r="G347" s="1">
        <v>2731025980</v>
      </c>
      <c r="H347" s="1" t="s">
        <v>119</v>
      </c>
      <c r="I347" s="1" t="s">
        <v>103</v>
      </c>
      <c r="J347" s="1" t="s">
        <v>118</v>
      </c>
      <c r="K347" s="1" t="s">
        <v>117</v>
      </c>
      <c r="L347" s="1">
        <v>23100</v>
      </c>
    </row>
    <row r="348" spans="1:12" x14ac:dyDescent="0.25">
      <c r="A348" s="1" t="s">
        <v>89</v>
      </c>
      <c r="B348" s="1" t="s">
        <v>106</v>
      </c>
      <c r="C348" s="1" t="s">
        <v>13</v>
      </c>
      <c r="D348" s="2" t="s">
        <v>12</v>
      </c>
      <c r="E348" s="2" t="str">
        <f>"9521280"</f>
        <v>9521280</v>
      </c>
      <c r="F348" s="2" t="s">
        <v>116</v>
      </c>
      <c r="G348" s="1">
        <v>2733023142</v>
      </c>
      <c r="H348" s="1" t="s">
        <v>115</v>
      </c>
      <c r="I348" s="1" t="s">
        <v>114</v>
      </c>
      <c r="J348" s="1" t="s">
        <v>113</v>
      </c>
      <c r="K348" s="1" t="s">
        <v>112</v>
      </c>
      <c r="L348" s="1">
        <v>23200</v>
      </c>
    </row>
    <row r="349" spans="1:12" x14ac:dyDescent="0.25">
      <c r="A349" s="1" t="s">
        <v>89</v>
      </c>
      <c r="B349" s="1" t="s">
        <v>106</v>
      </c>
      <c r="C349" s="1" t="s">
        <v>13</v>
      </c>
      <c r="D349" s="2" t="s">
        <v>12</v>
      </c>
      <c r="E349" s="2" t="str">
        <f>"9521483"</f>
        <v>9521483</v>
      </c>
      <c r="F349" s="2" t="s">
        <v>111</v>
      </c>
      <c r="G349" s="1">
        <v>2732023547</v>
      </c>
      <c r="H349" s="1" t="s">
        <v>110</v>
      </c>
      <c r="I349" s="1" t="s">
        <v>109</v>
      </c>
      <c r="J349" s="1" t="s">
        <v>108</v>
      </c>
      <c r="K349" s="1" t="s">
        <v>107</v>
      </c>
      <c r="L349" s="1">
        <v>23052</v>
      </c>
    </row>
    <row r="350" spans="1:12" x14ac:dyDescent="0.25">
      <c r="A350" s="1" t="s">
        <v>89</v>
      </c>
      <c r="B350" s="1" t="s">
        <v>106</v>
      </c>
      <c r="C350" s="1" t="s">
        <v>6</v>
      </c>
      <c r="D350" s="2" t="s">
        <v>5</v>
      </c>
      <c r="E350" s="2" t="str">
        <f>"9521484"</f>
        <v>9521484</v>
      </c>
      <c r="F350" s="2" t="s">
        <v>105</v>
      </c>
      <c r="G350" s="1">
        <v>2731024893</v>
      </c>
      <c r="H350" s="1" t="s">
        <v>104</v>
      </c>
      <c r="I350" s="1" t="s">
        <v>103</v>
      </c>
      <c r="J350" s="1" t="s">
        <v>102</v>
      </c>
      <c r="K350" s="1" t="s">
        <v>101</v>
      </c>
      <c r="L350" s="1">
        <v>23100</v>
      </c>
    </row>
    <row r="351" spans="1:12" x14ac:dyDescent="0.25">
      <c r="A351" s="1" t="s">
        <v>89</v>
      </c>
      <c r="B351" s="1" t="s">
        <v>88</v>
      </c>
      <c r="C351" s="1" t="s">
        <v>13</v>
      </c>
      <c r="D351" s="2" t="s">
        <v>12</v>
      </c>
      <c r="E351" s="2" t="str">
        <f>"9360427"</f>
        <v>9360427</v>
      </c>
      <c r="F351" s="2" t="s">
        <v>100</v>
      </c>
      <c r="G351" s="1">
        <v>2721180045</v>
      </c>
      <c r="H351" s="1" t="s">
        <v>99</v>
      </c>
      <c r="I351" s="1" t="s">
        <v>85</v>
      </c>
      <c r="J351" s="1" t="s">
        <v>98</v>
      </c>
      <c r="K351" s="1" t="s">
        <v>97</v>
      </c>
      <c r="L351" s="1">
        <v>24100</v>
      </c>
    </row>
    <row r="352" spans="1:12" x14ac:dyDescent="0.25">
      <c r="A352" s="1" t="s">
        <v>89</v>
      </c>
      <c r="B352" s="1" t="s">
        <v>88</v>
      </c>
      <c r="C352" s="1" t="s">
        <v>13</v>
      </c>
      <c r="D352" s="2" t="s">
        <v>12</v>
      </c>
      <c r="E352" s="2" t="str">
        <f>"9521040"</f>
        <v>9521040</v>
      </c>
      <c r="F352" s="2" t="s">
        <v>96</v>
      </c>
      <c r="G352" s="1">
        <v>2761032243</v>
      </c>
      <c r="H352" s="1" t="s">
        <v>95</v>
      </c>
      <c r="I352" s="1" t="s">
        <v>92</v>
      </c>
      <c r="J352" s="1" t="s">
        <v>91</v>
      </c>
      <c r="K352" s="1" t="s">
        <v>90</v>
      </c>
      <c r="L352" s="1">
        <v>24300</v>
      </c>
    </row>
    <row r="353" spans="1:12" x14ac:dyDescent="0.25">
      <c r="A353" s="1" t="s">
        <v>89</v>
      </c>
      <c r="B353" s="1" t="s">
        <v>88</v>
      </c>
      <c r="C353" s="1" t="s">
        <v>6</v>
      </c>
      <c r="D353" s="2" t="s">
        <v>5</v>
      </c>
      <c r="E353" s="2" t="str">
        <f>"9521391"</f>
        <v>9521391</v>
      </c>
      <c r="F353" s="2" t="s">
        <v>94</v>
      </c>
      <c r="G353" s="1">
        <v>2761032243</v>
      </c>
      <c r="H353" s="1" t="s">
        <v>93</v>
      </c>
      <c r="I353" s="1" t="s">
        <v>92</v>
      </c>
      <c r="J353" s="1" t="s">
        <v>91</v>
      </c>
      <c r="K353" s="1" t="s">
        <v>90</v>
      </c>
      <c r="L353" s="1">
        <v>24300</v>
      </c>
    </row>
    <row r="354" spans="1:12" x14ac:dyDescent="0.25">
      <c r="A354" s="1" t="s">
        <v>89</v>
      </c>
      <c r="B354" s="1" t="s">
        <v>88</v>
      </c>
      <c r="C354" s="1" t="s">
        <v>6</v>
      </c>
      <c r="D354" s="2" t="s">
        <v>5</v>
      </c>
      <c r="E354" s="2" t="str">
        <f>"9521045"</f>
        <v>9521045</v>
      </c>
      <c r="F354" s="2" t="s">
        <v>87</v>
      </c>
      <c r="G354" s="1">
        <v>2721027049</v>
      </c>
      <c r="H354" s="1" t="s">
        <v>86</v>
      </c>
      <c r="I354" s="1" t="s">
        <v>85</v>
      </c>
      <c r="J354" s="1" t="s">
        <v>84</v>
      </c>
      <c r="K354" s="1" t="s">
        <v>83</v>
      </c>
      <c r="L354" s="1">
        <v>24100</v>
      </c>
    </row>
    <row r="355" spans="1:12" x14ac:dyDescent="0.25">
      <c r="A355" s="1" t="s">
        <v>8</v>
      </c>
      <c r="B355" s="1" t="s">
        <v>72</v>
      </c>
      <c r="C355" s="1" t="s">
        <v>13</v>
      </c>
      <c r="D355" s="2" t="s">
        <v>12</v>
      </c>
      <c r="E355" s="2" t="str">
        <f>"9070298"</f>
        <v>9070298</v>
      </c>
      <c r="F355" s="2" t="s">
        <v>82</v>
      </c>
      <c r="G355" s="1">
        <v>2262026550</v>
      </c>
      <c r="H355" s="1" t="s">
        <v>81</v>
      </c>
      <c r="I355" s="1" t="s">
        <v>78</v>
      </c>
      <c r="J355" s="1" t="s">
        <v>77</v>
      </c>
      <c r="K355" s="1" t="s">
        <v>76</v>
      </c>
      <c r="L355" s="1">
        <v>32200</v>
      </c>
    </row>
    <row r="356" spans="1:12" x14ac:dyDescent="0.25">
      <c r="A356" s="1" t="s">
        <v>8</v>
      </c>
      <c r="B356" s="1" t="s">
        <v>72</v>
      </c>
      <c r="C356" s="1" t="s">
        <v>6</v>
      </c>
      <c r="D356" s="2" t="s">
        <v>5</v>
      </c>
      <c r="E356" s="2" t="str">
        <f>"9070303"</f>
        <v>9070303</v>
      </c>
      <c r="F356" s="2" t="s">
        <v>80</v>
      </c>
      <c r="G356" s="1">
        <v>2262080810</v>
      </c>
      <c r="H356" s="1" t="s">
        <v>79</v>
      </c>
      <c r="I356" s="1" t="s">
        <v>78</v>
      </c>
      <c r="J356" s="1" t="s">
        <v>77</v>
      </c>
      <c r="K356" s="1" t="s">
        <v>76</v>
      </c>
      <c r="L356" s="1">
        <v>32200</v>
      </c>
    </row>
    <row r="357" spans="1:12" x14ac:dyDescent="0.25">
      <c r="A357" s="1" t="s">
        <v>8</v>
      </c>
      <c r="B357" s="1" t="s">
        <v>72</v>
      </c>
      <c r="C357" s="1" t="s">
        <v>13</v>
      </c>
      <c r="D357" s="2" t="s">
        <v>12</v>
      </c>
      <c r="E357" s="2" t="str">
        <f>"9070285"</f>
        <v>9070285</v>
      </c>
      <c r="F357" s="2" t="s">
        <v>75</v>
      </c>
      <c r="G357" s="1">
        <v>2261027003</v>
      </c>
      <c r="H357" s="1" t="s">
        <v>74</v>
      </c>
      <c r="I357" s="1" t="s">
        <v>69</v>
      </c>
      <c r="J357" s="1" t="s">
        <v>73</v>
      </c>
      <c r="K357" s="1" t="s">
        <v>67</v>
      </c>
      <c r="L357" s="1">
        <v>32131</v>
      </c>
    </row>
    <row r="358" spans="1:12" x14ac:dyDescent="0.25">
      <c r="A358" s="1" t="s">
        <v>8</v>
      </c>
      <c r="B358" s="1" t="s">
        <v>72</v>
      </c>
      <c r="C358" s="1" t="s">
        <v>6</v>
      </c>
      <c r="D358" s="2" t="s">
        <v>5</v>
      </c>
      <c r="E358" s="2" t="str">
        <f>"9521037"</f>
        <v>9521037</v>
      </c>
      <c r="F358" s="2" t="s">
        <v>71</v>
      </c>
      <c r="G358" s="1">
        <v>2261351506</v>
      </c>
      <c r="H358" s="1" t="s">
        <v>70</v>
      </c>
      <c r="I358" s="1" t="s">
        <v>69</v>
      </c>
      <c r="J358" s="1" t="s">
        <v>68</v>
      </c>
      <c r="K358" s="1" t="s">
        <v>67</v>
      </c>
      <c r="L358" s="1">
        <v>32131</v>
      </c>
    </row>
    <row r="359" spans="1:12" x14ac:dyDescent="0.25">
      <c r="A359" s="1" t="s">
        <v>8</v>
      </c>
      <c r="B359" s="1" t="s">
        <v>40</v>
      </c>
      <c r="C359" s="1" t="s">
        <v>6</v>
      </c>
      <c r="D359" s="2" t="s">
        <v>5</v>
      </c>
      <c r="E359" s="2" t="str">
        <f>"9120468"</f>
        <v>9120468</v>
      </c>
      <c r="F359" s="2" t="s">
        <v>66</v>
      </c>
      <c r="G359" s="1">
        <v>2221083296</v>
      </c>
      <c r="H359" s="1"/>
      <c r="I359" s="1" t="s">
        <v>56</v>
      </c>
      <c r="J359" s="1" t="s">
        <v>55</v>
      </c>
      <c r="K359" s="1" t="s">
        <v>65</v>
      </c>
      <c r="L359" s="1">
        <v>34100</v>
      </c>
    </row>
    <row r="360" spans="1:12" x14ac:dyDescent="0.25">
      <c r="A360" s="1" t="s">
        <v>8</v>
      </c>
      <c r="B360" s="1" t="s">
        <v>40</v>
      </c>
      <c r="C360" s="1" t="s">
        <v>13</v>
      </c>
      <c r="D360" s="2" t="s">
        <v>12</v>
      </c>
      <c r="E360" s="2" t="str">
        <f>"9120305"</f>
        <v>9120305</v>
      </c>
      <c r="F360" s="2" t="s">
        <v>64</v>
      </c>
      <c r="G360" s="1">
        <v>2221083296</v>
      </c>
      <c r="H360" s="1" t="s">
        <v>63</v>
      </c>
      <c r="I360" s="1" t="s">
        <v>56</v>
      </c>
      <c r="J360" s="1" t="s">
        <v>55</v>
      </c>
      <c r="K360" s="1" t="s">
        <v>62</v>
      </c>
      <c r="L360" s="1">
        <v>34100</v>
      </c>
    </row>
    <row r="361" spans="1:12" x14ac:dyDescent="0.25">
      <c r="A361" s="1" t="s">
        <v>8</v>
      </c>
      <c r="B361" s="1" t="s">
        <v>40</v>
      </c>
      <c r="C361" s="1" t="s">
        <v>13</v>
      </c>
      <c r="D361" s="2" t="s">
        <v>12</v>
      </c>
      <c r="E361" s="2" t="str">
        <f>"9120413"</f>
        <v>9120413</v>
      </c>
      <c r="F361" s="2" t="s">
        <v>61</v>
      </c>
      <c r="G361" s="1">
        <v>2221079820</v>
      </c>
      <c r="H361" s="1" t="s">
        <v>60</v>
      </c>
      <c r="I361" s="1" t="s">
        <v>56</v>
      </c>
      <c r="J361" s="1" t="s">
        <v>55</v>
      </c>
      <c r="K361" s="1" t="s">
        <v>59</v>
      </c>
      <c r="L361" s="1">
        <v>34100</v>
      </c>
    </row>
    <row r="362" spans="1:12" x14ac:dyDescent="0.25">
      <c r="A362" s="1" t="s">
        <v>8</v>
      </c>
      <c r="B362" s="1" t="s">
        <v>40</v>
      </c>
      <c r="C362" s="1" t="s">
        <v>6</v>
      </c>
      <c r="D362" s="2" t="s">
        <v>5</v>
      </c>
      <c r="E362" s="2" t="str">
        <f>"9521283"</f>
        <v>9521283</v>
      </c>
      <c r="F362" s="2" t="s">
        <v>58</v>
      </c>
      <c r="G362" s="1">
        <v>2221075906</v>
      </c>
      <c r="H362" s="1" t="s">
        <v>57</v>
      </c>
      <c r="I362" s="1" t="s">
        <v>56</v>
      </c>
      <c r="J362" s="1" t="s">
        <v>55</v>
      </c>
      <c r="K362" s="1" t="s">
        <v>54</v>
      </c>
      <c r="L362" s="1">
        <v>34100</v>
      </c>
    </row>
    <row r="363" spans="1:12" x14ac:dyDescent="0.25">
      <c r="A363" s="1" t="s">
        <v>8</v>
      </c>
      <c r="B363" s="1" t="s">
        <v>40</v>
      </c>
      <c r="C363" s="1" t="s">
        <v>13</v>
      </c>
      <c r="D363" s="2" t="s">
        <v>12</v>
      </c>
      <c r="E363" s="2" t="str">
        <f>"9521393"</f>
        <v>9521393</v>
      </c>
      <c r="F363" s="2" t="s">
        <v>53</v>
      </c>
      <c r="G363" s="1">
        <v>2223091501</v>
      </c>
      <c r="H363" s="1" t="s">
        <v>52</v>
      </c>
      <c r="I363" s="1" t="s">
        <v>48</v>
      </c>
      <c r="J363" s="1" t="s">
        <v>51</v>
      </c>
      <c r="K363" s="1" t="s">
        <v>50</v>
      </c>
      <c r="L363" s="1">
        <v>34500</v>
      </c>
    </row>
    <row r="364" spans="1:12" x14ac:dyDescent="0.25">
      <c r="A364" s="1" t="s">
        <v>8</v>
      </c>
      <c r="B364" s="1" t="s">
        <v>40</v>
      </c>
      <c r="C364" s="1" t="s">
        <v>13</v>
      </c>
      <c r="D364" s="2" t="s">
        <v>12</v>
      </c>
      <c r="E364" s="2" t="str">
        <f>"9521563"</f>
        <v>9521563</v>
      </c>
      <c r="F364" s="2" t="s">
        <v>49</v>
      </c>
      <c r="G364" s="1"/>
      <c r="H364" s="1"/>
      <c r="I364" s="1" t="s">
        <v>48</v>
      </c>
      <c r="J364" s="1" t="s">
        <v>47</v>
      </c>
      <c r="K364" s="1" t="s">
        <v>47</v>
      </c>
      <c r="L364" s="1">
        <v>0</v>
      </c>
    </row>
    <row r="365" spans="1:12" x14ac:dyDescent="0.25">
      <c r="A365" s="1" t="s">
        <v>8</v>
      </c>
      <c r="B365" s="1" t="s">
        <v>40</v>
      </c>
      <c r="C365" s="1" t="s">
        <v>6</v>
      </c>
      <c r="D365" s="2" t="s">
        <v>5</v>
      </c>
      <c r="E365" s="2" t="str">
        <f>"9521683"</f>
        <v>9521683</v>
      </c>
      <c r="F365" s="2" t="s">
        <v>46</v>
      </c>
      <c r="G365" s="1"/>
      <c r="H365" s="1"/>
      <c r="I365" s="1" t="s">
        <v>43</v>
      </c>
      <c r="J365" s="1"/>
      <c r="K365" s="1"/>
      <c r="L365" s="1"/>
    </row>
    <row r="366" spans="1:12" x14ac:dyDescent="0.25">
      <c r="A366" s="1" t="s">
        <v>8</v>
      </c>
      <c r="B366" s="1" t="s">
        <v>40</v>
      </c>
      <c r="C366" s="1" t="s">
        <v>13</v>
      </c>
      <c r="D366" s="2" t="s">
        <v>12</v>
      </c>
      <c r="E366" s="2" t="str">
        <f>"9521684"</f>
        <v>9521684</v>
      </c>
      <c r="F366" s="2" t="s">
        <v>45</v>
      </c>
      <c r="G366" s="1">
        <v>2226350221</v>
      </c>
      <c r="H366" s="1" t="s">
        <v>44</v>
      </c>
      <c r="I366" s="1" t="s">
        <v>43</v>
      </c>
      <c r="J366" s="1" t="s">
        <v>42</v>
      </c>
      <c r="K366" s="1" t="s">
        <v>41</v>
      </c>
      <c r="L366" s="1">
        <v>34012</v>
      </c>
    </row>
    <row r="367" spans="1:12" x14ac:dyDescent="0.25">
      <c r="A367" s="1" t="s">
        <v>8</v>
      </c>
      <c r="B367" s="1" t="s">
        <v>40</v>
      </c>
      <c r="C367" s="1" t="s">
        <v>13</v>
      </c>
      <c r="D367" s="2" t="s">
        <v>12</v>
      </c>
      <c r="E367" s="2" t="str">
        <f>"9121000"</f>
        <v>9121000</v>
      </c>
      <c r="F367" s="2" t="s">
        <v>39</v>
      </c>
      <c r="G367" s="1">
        <v>2228023900</v>
      </c>
      <c r="H367" s="1" t="s">
        <v>38</v>
      </c>
      <c r="I367" s="1" t="s">
        <v>37</v>
      </c>
      <c r="J367" s="1" t="s">
        <v>36</v>
      </c>
      <c r="K367" s="1" t="s">
        <v>35</v>
      </c>
      <c r="L367" s="1">
        <v>34400</v>
      </c>
    </row>
    <row r="368" spans="1:12" x14ac:dyDescent="0.25">
      <c r="A368" s="1" t="s">
        <v>8</v>
      </c>
      <c r="B368" s="1" t="s">
        <v>32</v>
      </c>
      <c r="C368" s="1" t="s">
        <v>13</v>
      </c>
      <c r="D368" s="2" t="s">
        <v>12</v>
      </c>
      <c r="E368" s="2" t="str">
        <f>"9521392"</f>
        <v>9521392</v>
      </c>
      <c r="F368" s="2" t="s">
        <v>34</v>
      </c>
      <c r="G368" s="1">
        <v>2237024495</v>
      </c>
      <c r="H368" s="1" t="s">
        <v>33</v>
      </c>
      <c r="I368" s="1" t="s">
        <v>29</v>
      </c>
      <c r="J368" s="1" t="s">
        <v>29</v>
      </c>
      <c r="K368" s="1" t="s">
        <v>28</v>
      </c>
      <c r="L368" s="1">
        <v>36100</v>
      </c>
    </row>
    <row r="369" spans="1:12" x14ac:dyDescent="0.25">
      <c r="A369" s="1" t="s">
        <v>8</v>
      </c>
      <c r="B369" s="1" t="s">
        <v>32</v>
      </c>
      <c r="C369" s="1" t="s">
        <v>6</v>
      </c>
      <c r="D369" s="2" t="s">
        <v>5</v>
      </c>
      <c r="E369" s="2" t="str">
        <f>"9521487"</f>
        <v>9521487</v>
      </c>
      <c r="F369" s="2" t="s">
        <v>31</v>
      </c>
      <c r="G369" s="1">
        <v>2237024495</v>
      </c>
      <c r="H369" s="1" t="s">
        <v>30</v>
      </c>
      <c r="I369" s="1" t="s">
        <v>29</v>
      </c>
      <c r="J369" s="1" t="s">
        <v>29</v>
      </c>
      <c r="K369" s="1" t="s">
        <v>28</v>
      </c>
      <c r="L369" s="1">
        <v>36100</v>
      </c>
    </row>
    <row r="370" spans="1:12" x14ac:dyDescent="0.25">
      <c r="A370" s="1" t="s">
        <v>8</v>
      </c>
      <c r="B370" s="1" t="s">
        <v>16</v>
      </c>
      <c r="C370" s="1" t="s">
        <v>13</v>
      </c>
      <c r="D370" s="2" t="s">
        <v>12</v>
      </c>
      <c r="E370" s="2" t="str">
        <f>"9460312"</f>
        <v>9460312</v>
      </c>
      <c r="F370" s="2" t="s">
        <v>27</v>
      </c>
      <c r="G370" s="1">
        <v>2231021743</v>
      </c>
      <c r="H370" s="1" t="s">
        <v>26</v>
      </c>
      <c r="I370" s="1" t="s">
        <v>19</v>
      </c>
      <c r="J370" s="1" t="s">
        <v>18</v>
      </c>
      <c r="K370" s="1" t="s">
        <v>17</v>
      </c>
      <c r="L370" s="1">
        <v>35132</v>
      </c>
    </row>
    <row r="371" spans="1:12" x14ac:dyDescent="0.25">
      <c r="A371" s="1" t="s">
        <v>8</v>
      </c>
      <c r="B371" s="1" t="s">
        <v>16</v>
      </c>
      <c r="C371" s="1" t="s">
        <v>13</v>
      </c>
      <c r="D371" s="2" t="s">
        <v>12</v>
      </c>
      <c r="E371" s="2" t="str">
        <f>"9521036"</f>
        <v>9521036</v>
      </c>
      <c r="F371" s="2" t="s">
        <v>25</v>
      </c>
      <c r="G371" s="1">
        <v>2233023678</v>
      </c>
      <c r="H371" s="1" t="s">
        <v>24</v>
      </c>
      <c r="I371" s="1" t="s">
        <v>14</v>
      </c>
      <c r="J371" s="1" t="s">
        <v>23</v>
      </c>
      <c r="K371" s="1" t="s">
        <v>22</v>
      </c>
      <c r="L371" s="1">
        <v>35200</v>
      </c>
    </row>
    <row r="372" spans="1:12" x14ac:dyDescent="0.25">
      <c r="A372" s="1" t="s">
        <v>8</v>
      </c>
      <c r="B372" s="1" t="s">
        <v>16</v>
      </c>
      <c r="C372" s="1" t="s">
        <v>6</v>
      </c>
      <c r="D372" s="2" t="s">
        <v>5</v>
      </c>
      <c r="E372" s="2" t="str">
        <f>"9521075"</f>
        <v>9521075</v>
      </c>
      <c r="F372" s="2" t="s">
        <v>21</v>
      </c>
      <c r="G372" s="1">
        <v>2231052475</v>
      </c>
      <c r="H372" s="1" t="s">
        <v>20</v>
      </c>
      <c r="I372" s="1" t="s">
        <v>19</v>
      </c>
      <c r="J372" s="1" t="s">
        <v>18</v>
      </c>
      <c r="K372" s="1" t="s">
        <v>17</v>
      </c>
      <c r="L372" s="1">
        <v>35100</v>
      </c>
    </row>
    <row r="373" spans="1:12" x14ac:dyDescent="0.25">
      <c r="A373" s="1" t="s">
        <v>8</v>
      </c>
      <c r="B373" s="1" t="s">
        <v>16</v>
      </c>
      <c r="C373" s="1" t="s">
        <v>6</v>
      </c>
      <c r="D373" s="2" t="s">
        <v>5</v>
      </c>
      <c r="E373" s="2" t="str">
        <f>"9461001"</f>
        <v>9461001</v>
      </c>
      <c r="F373" s="2" t="s">
        <v>15</v>
      </c>
      <c r="G373" s="1"/>
      <c r="H373" s="1"/>
      <c r="I373" s="1" t="s">
        <v>14</v>
      </c>
      <c r="J373" s="1"/>
      <c r="K373" s="1"/>
      <c r="L373" s="1">
        <v>35200</v>
      </c>
    </row>
    <row r="374" spans="1:12" x14ac:dyDescent="0.25">
      <c r="A374" s="1" t="s">
        <v>8</v>
      </c>
      <c r="B374" s="1" t="s">
        <v>7</v>
      </c>
      <c r="C374" s="1" t="s">
        <v>13</v>
      </c>
      <c r="D374" s="2" t="s">
        <v>12</v>
      </c>
      <c r="E374" s="2" t="str">
        <f>"9480120"</f>
        <v>9480120</v>
      </c>
      <c r="F374" s="2" t="s">
        <v>11</v>
      </c>
      <c r="G374" s="1">
        <v>2265079330</v>
      </c>
      <c r="H374" s="1" t="s">
        <v>10</v>
      </c>
      <c r="I374" s="1" t="s">
        <v>2</v>
      </c>
      <c r="J374" s="1" t="s">
        <v>1</v>
      </c>
      <c r="K374" s="1" t="s">
        <v>9</v>
      </c>
      <c r="L374" s="1">
        <v>33100</v>
      </c>
    </row>
    <row r="375" spans="1:12" x14ac:dyDescent="0.25">
      <c r="A375" s="1" t="s">
        <v>8</v>
      </c>
      <c r="B375" s="1" t="s">
        <v>7</v>
      </c>
      <c r="C375" s="1" t="s">
        <v>6</v>
      </c>
      <c r="D375" s="2" t="s">
        <v>5</v>
      </c>
      <c r="E375" s="2" t="str">
        <f>"9521564"</f>
        <v>9521564</v>
      </c>
      <c r="F375" s="2" t="s">
        <v>4</v>
      </c>
      <c r="G375" s="1">
        <v>2265022684</v>
      </c>
      <c r="H375" s="1" t="s">
        <v>3</v>
      </c>
      <c r="I375" s="1" t="s">
        <v>2</v>
      </c>
      <c r="J375" s="1" t="s">
        <v>1</v>
      </c>
      <c r="K375" s="1" t="s">
        <v>0</v>
      </c>
      <c r="L375" s="1">
        <v>33100</v>
      </c>
    </row>
  </sheetData>
  <autoFilter ref="A1:L37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ΣΜΕΑΕ ΑΘΜΙΑΣ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Μαρία Φουρνάρη</cp:lastModifiedBy>
  <dcterms:created xsi:type="dcterms:W3CDTF">2025-08-29T09:42:04Z</dcterms:created>
  <dcterms:modified xsi:type="dcterms:W3CDTF">2025-08-29T09:44:47Z</dcterms:modified>
</cp:coreProperties>
</file>